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e\Documents\"/>
    </mc:Choice>
  </mc:AlternateContent>
  <xr:revisionPtr revIDLastSave="0" documentId="13_ncr:1_{CBF49BE6-34B6-4423-9591-C24749A54B9F}" xr6:coauthVersionLast="47" xr6:coauthVersionMax="47" xr10:uidLastSave="{00000000-0000-0000-0000-000000000000}"/>
  <bookViews>
    <workbookView xWindow="-120" yWindow="-120" windowWidth="29040" windowHeight="15840" activeTab="1" xr2:uid="{B92B0B22-A78D-4528-9B47-E752A8AD04C9}"/>
  </bookViews>
  <sheets>
    <sheet name="Formula Info" sheetId="4" r:id="rId1"/>
    <sheet name="LookUp" sheetId="6" r:id="rId2"/>
    <sheet name="Pivot 1" sheetId="14" r:id="rId3"/>
    <sheet name="Pivot 2" sheetId="13" r:id="rId4"/>
    <sheet name="Pivot 3" sheetId="17" r:id="rId5"/>
    <sheet name="Filter 1" sheetId="7" r:id="rId6"/>
    <sheet name="Filter 2" sheetId="8" r:id="rId7"/>
    <sheet name="Filter 3" sheetId="9" r:id="rId8"/>
  </sheets>
  <definedNames>
    <definedName name="_xlnm._FilterDatabase" localSheetId="5" hidden="1">'Filter 1'!$A$1:$L$96</definedName>
    <definedName name="_xlnm._FilterDatabase" localSheetId="6" hidden="1">'Filter 2'!$A$1:$L$96</definedName>
    <definedName name="_xlnm._FilterDatabase" localSheetId="7" hidden="1">'Filter 3'!$A$1:$L$96</definedName>
    <definedName name="AllOrders">'Formula Info'!$1:$1048576</definedName>
  </definedName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5" i="6"/>
  <c r="C14" i="6"/>
  <c r="C11" i="6"/>
  <c r="C10" i="6"/>
  <c r="C9" i="6"/>
  <c r="C8" i="6"/>
  <c r="C7" i="6"/>
  <c r="C6" i="6"/>
  <c r="C23" i="6" l="1"/>
  <c r="C21" i="6"/>
  <c r="B22" i="6" s="1"/>
  <c r="C12" i="6"/>
  <c r="C13" i="6" s="1"/>
  <c r="C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tc={D72656FC-7D0C-4846-982D-D301652B5F46}</author>
  </authors>
  <commentList>
    <comment ref="B2" authorId="0" shapeId="0" xr:uid="{D72656FC-7D0C-4846-982D-D301652B5F46}">
      <text>
        <t>[Threaded comment]
Your version of Excel allows you to read this threaded comment; however, any edits to it will get removed if the file is opened in a newer version of Excel. Learn more: https://go.microsoft.com/fwlink/?linkid=870924
Comment:
    Isaiah Glenn
glenn559@usf.edu</t>
      </text>
    </comment>
  </commentList>
</comments>
</file>

<file path=xl/sharedStrings.xml><?xml version="1.0" encoding="utf-8"?>
<sst xmlns="http://schemas.openxmlformats.org/spreadsheetml/2006/main" count="1994" uniqueCount="210">
  <si>
    <t>Price</t>
  </si>
  <si>
    <t>Cost</t>
  </si>
  <si>
    <t>Quantity</t>
  </si>
  <si>
    <t>Carrier</t>
  </si>
  <si>
    <t>OR9555</t>
  </si>
  <si>
    <t>C1212</t>
  </si>
  <si>
    <t>Airframe fasteners</t>
  </si>
  <si>
    <t>DSL-100</t>
  </si>
  <si>
    <t>FEP</t>
  </si>
  <si>
    <t>OR9556</t>
  </si>
  <si>
    <t>C0433</t>
  </si>
  <si>
    <t>Shielded Cable/ft.</t>
  </si>
  <si>
    <t>DSL-455</t>
  </si>
  <si>
    <t>UPT</t>
  </si>
  <si>
    <t>OR9557</t>
  </si>
  <si>
    <t>USP</t>
  </si>
  <si>
    <t>OR9558</t>
  </si>
  <si>
    <t>JJ432</t>
  </si>
  <si>
    <t>DJT-143</t>
  </si>
  <si>
    <t>MBX</t>
  </si>
  <si>
    <t>OR9559</t>
  </si>
  <si>
    <t>DHH</t>
  </si>
  <si>
    <t>OR9560</t>
  </si>
  <si>
    <t>B3041</t>
  </si>
  <si>
    <t>Elec. Connector</t>
  </si>
  <si>
    <t>OR9561</t>
  </si>
  <si>
    <t>B1234</t>
  </si>
  <si>
    <t>Pressure Gauge</t>
  </si>
  <si>
    <t>DJT-101</t>
  </si>
  <si>
    <t>OR9562</t>
  </si>
  <si>
    <t>A0123</t>
  </si>
  <si>
    <t>Bolt-nut package</t>
  </si>
  <si>
    <t>OR9563</t>
  </si>
  <si>
    <t>OR9564</t>
  </si>
  <si>
    <t>C1313</t>
  </si>
  <si>
    <t>OR9565</t>
  </si>
  <si>
    <t>C8989</t>
  </si>
  <si>
    <t>Hatch Decal</t>
  </si>
  <si>
    <t>OR9566</t>
  </si>
  <si>
    <t>OR9567</t>
  </si>
  <si>
    <t>DD221</t>
  </si>
  <si>
    <t>O-Ring</t>
  </si>
  <si>
    <t>FDS-200</t>
  </si>
  <si>
    <t>OR9568</t>
  </si>
  <si>
    <t>OR9569</t>
  </si>
  <si>
    <t>OR9570</t>
  </si>
  <si>
    <t>A0446</t>
  </si>
  <si>
    <t>Control Panel</t>
  </si>
  <si>
    <t>FDS-201</t>
  </si>
  <si>
    <t>OR9571</t>
  </si>
  <si>
    <t>OR9572</t>
  </si>
  <si>
    <t>OR9573</t>
  </si>
  <si>
    <t>OR9574</t>
  </si>
  <si>
    <t>OR9575</t>
  </si>
  <si>
    <t>OR9576</t>
  </si>
  <si>
    <t>OR9577</t>
  </si>
  <si>
    <t>OR9578</t>
  </si>
  <si>
    <t>C6765</t>
  </si>
  <si>
    <t>OR9579</t>
  </si>
  <si>
    <t>A1222</t>
  </si>
  <si>
    <t>OR9580</t>
  </si>
  <si>
    <t>A0443</t>
  </si>
  <si>
    <t>OR9581</t>
  </si>
  <si>
    <t>OR9582</t>
  </si>
  <si>
    <t>OR9583</t>
  </si>
  <si>
    <t>OR9584</t>
  </si>
  <si>
    <t>B2345</t>
  </si>
  <si>
    <t>OR9585</t>
  </si>
  <si>
    <t>OR9586</t>
  </si>
  <si>
    <t>OR9587</t>
  </si>
  <si>
    <t>OR9588</t>
  </si>
  <si>
    <t>HH119</t>
  </si>
  <si>
    <t>End cable</t>
  </si>
  <si>
    <t>OR9589</t>
  </si>
  <si>
    <t>A0533</t>
  </si>
  <si>
    <t>Gasket</t>
  </si>
  <si>
    <t>OR9590</t>
  </si>
  <si>
    <t>OR9591</t>
  </si>
  <si>
    <t>C2211</t>
  </si>
  <si>
    <t>FDS-223</t>
  </si>
  <si>
    <t>OR9592</t>
  </si>
  <si>
    <t>A1567</t>
  </si>
  <si>
    <t>OR9593</t>
  </si>
  <si>
    <t>OR9594</t>
  </si>
  <si>
    <t>A2345</t>
  </si>
  <si>
    <t>DSL-102</t>
  </si>
  <si>
    <t>OR9595</t>
  </si>
  <si>
    <t>OR9596</t>
  </si>
  <si>
    <t>OR9597</t>
  </si>
  <si>
    <t>OR9598</t>
  </si>
  <si>
    <t>OR9599</t>
  </si>
  <si>
    <t>OR9600</t>
  </si>
  <si>
    <t>OR9601</t>
  </si>
  <si>
    <t>OR9602</t>
  </si>
  <si>
    <t>A1234</t>
  </si>
  <si>
    <t>OR9603</t>
  </si>
  <si>
    <t>OR9604</t>
  </si>
  <si>
    <t>OR9605</t>
  </si>
  <si>
    <t>C0234</t>
  </si>
  <si>
    <t>OR9606</t>
  </si>
  <si>
    <t>BB223</t>
  </si>
  <si>
    <t>OR9607</t>
  </si>
  <si>
    <t>A9999</t>
  </si>
  <si>
    <t>OR9608</t>
  </si>
  <si>
    <t>OR9609</t>
  </si>
  <si>
    <t>B3222</t>
  </si>
  <si>
    <t>Machined Valve</t>
  </si>
  <si>
    <t>OR9610</t>
  </si>
  <si>
    <t>AA102</t>
  </si>
  <si>
    <t>Cable fasteners</t>
  </si>
  <si>
    <t>OR9611</t>
  </si>
  <si>
    <t>A2356</t>
  </si>
  <si>
    <t>OR9612</t>
  </si>
  <si>
    <t>C3333</t>
  </si>
  <si>
    <t>OR9613</t>
  </si>
  <si>
    <t>A0111</t>
  </si>
  <si>
    <t>OR9614</t>
  </si>
  <si>
    <t>OR9615</t>
  </si>
  <si>
    <t>A1457</t>
  </si>
  <si>
    <t>OR9616</t>
  </si>
  <si>
    <t>OR9617</t>
  </si>
  <si>
    <t>OR9618</t>
  </si>
  <si>
    <t>OR9619</t>
  </si>
  <si>
    <t>OR9620</t>
  </si>
  <si>
    <t>A1344</t>
  </si>
  <si>
    <t>OR9621</t>
  </si>
  <si>
    <t>OR9622</t>
  </si>
  <si>
    <t>OR9623</t>
  </si>
  <si>
    <t>OR9624</t>
  </si>
  <si>
    <t>OR9625</t>
  </si>
  <si>
    <t>OR9627</t>
  </si>
  <si>
    <t>GG323</t>
  </si>
  <si>
    <t>Panel Decal</t>
  </si>
  <si>
    <t>OR9629</t>
  </si>
  <si>
    <t>B1589</t>
  </si>
  <si>
    <t>OR9630</t>
  </si>
  <si>
    <t>OR9631</t>
  </si>
  <si>
    <t>OR9632</t>
  </si>
  <si>
    <t>B2498</t>
  </si>
  <si>
    <t>Side Panel</t>
  </si>
  <si>
    <t>OR9633</t>
  </si>
  <si>
    <t>CC105</t>
  </si>
  <si>
    <t>Side Panel Decal</t>
  </si>
  <si>
    <t>OR9634</t>
  </si>
  <si>
    <t>A0205</t>
  </si>
  <si>
    <t>OR9635</t>
  </si>
  <si>
    <t>OR9636</t>
  </si>
  <si>
    <t>OR9637</t>
  </si>
  <si>
    <t>B0479</t>
  </si>
  <si>
    <t>OR9638</t>
  </si>
  <si>
    <t>A9876</t>
  </si>
  <si>
    <t>Door Decal</t>
  </si>
  <si>
    <t>OR9639</t>
  </si>
  <si>
    <t>FF122</t>
  </si>
  <si>
    <t>OR9640</t>
  </si>
  <si>
    <t>OR9641</t>
  </si>
  <si>
    <t>B2499</t>
  </si>
  <si>
    <t>OR9642</t>
  </si>
  <si>
    <t>OR9643</t>
  </si>
  <si>
    <t>OR9644</t>
  </si>
  <si>
    <t>EE432</t>
  </si>
  <si>
    <t>OR9645</t>
  </si>
  <si>
    <t>A9865</t>
  </si>
  <si>
    <t>OR9646</t>
  </si>
  <si>
    <t>OR9647</t>
  </si>
  <si>
    <t>OR9648</t>
  </si>
  <si>
    <t>OR9666</t>
  </si>
  <si>
    <t>OR9667</t>
  </si>
  <si>
    <t>Arrival 
Date</t>
  </si>
  <si>
    <t>Est 
Transit</t>
  </si>
  <si>
    <t>Ship
 Date</t>
  </si>
  <si>
    <t>Order 
Date</t>
  </si>
  <si>
    <t>Dist
 Code</t>
  </si>
  <si>
    <t>Item 
Name</t>
  </si>
  <si>
    <t>Parts
 Code</t>
  </si>
  <si>
    <t>Order
 No</t>
  </si>
  <si>
    <t>I Glenn Order Check</t>
  </si>
  <si>
    <t>Enter Order No.</t>
  </si>
  <si>
    <t>Order No.</t>
  </si>
  <si>
    <t>Distributor Code:</t>
  </si>
  <si>
    <t>Part Code:</t>
  </si>
  <si>
    <t>Part Name:</t>
  </si>
  <si>
    <t>Selling Price:</t>
  </si>
  <si>
    <t>Cost:</t>
  </si>
  <si>
    <t>Profit:</t>
  </si>
  <si>
    <t>Markup %:</t>
  </si>
  <si>
    <t>Quantity:</t>
  </si>
  <si>
    <t>Order Date:</t>
  </si>
  <si>
    <t>Process Time (days):</t>
  </si>
  <si>
    <t>Ship Date:</t>
  </si>
  <si>
    <t>Carrier Code:</t>
  </si>
  <si>
    <t>Estimated Transit Time (days):</t>
  </si>
  <si>
    <t>Arrival Date:</t>
  </si>
  <si>
    <t>Actual Transit Time (days):</t>
  </si>
  <si>
    <t>Total Delivery Time (days):</t>
  </si>
  <si>
    <t>or9556</t>
  </si>
  <si>
    <t>Row Labels</t>
  </si>
  <si>
    <t>(blank)</t>
  </si>
  <si>
    <t>Carrier Code</t>
  </si>
  <si>
    <t>Estimated Transit Days</t>
  </si>
  <si>
    <t>Carriers and Transit</t>
  </si>
  <si>
    <t>Average Transit</t>
  </si>
  <si>
    <t>Sum of Cost</t>
  </si>
  <si>
    <t>Distributor</t>
  </si>
  <si>
    <t>Total Units Sold</t>
  </si>
  <si>
    <t>Sold Average Price of Items Sold</t>
  </si>
  <si>
    <t>Summary</t>
  </si>
  <si>
    <t>Distributor Summary</t>
  </si>
  <si>
    <t>Average of Quantity</t>
  </si>
  <si>
    <t>Custom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</si>
</sst>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70" formatCode="&quot;$&quot;#,##0.00"/>
    <numFmt numFmtId="172" formatCode="0.0%"/>
    <numFmt numFmtId="17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3" fontId="0" fillId="0" borderId="0" xfId="0" applyNumberFormat="1"/>
    <xf numFmtId="3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170" fontId="0" fillId="4" borderId="8" xfId="0" applyNumberFormat="1" applyFill="1" applyBorder="1" applyAlignment="1">
      <alignment horizontal="center" vertical="center"/>
    </xf>
    <xf numFmtId="172" fontId="0" fillId="4" borderId="8" xfId="0" applyNumberForma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0" applyNumberFormat="1"/>
    <xf numFmtId="179" fontId="2" fillId="2" borderId="0" xfId="0" applyNumberFormat="1" applyFont="1" applyFill="1"/>
    <xf numFmtId="170" fontId="0" fillId="0" borderId="0" xfId="0" applyNumberFormat="1"/>
    <xf numFmtId="0" fontId="3" fillId="0" borderId="0" xfId="0" applyFont="1" applyAlignment="1">
      <alignment horizontal="center"/>
    </xf>
    <xf numFmtId="0" fontId="3" fillId="3" borderId="0" xfId="1" applyFont="1" applyAlignment="1">
      <alignment horizontal="center"/>
    </xf>
  </cellXfs>
  <cellStyles count="2">
    <cellStyle name="20% - Accent6" xfId="1" builtinId="50"/>
    <cellStyle name="Normal" xfId="0" builtinId="0"/>
  </cellStyles>
  <dxfs count="34">
    <dxf>
      <numFmt numFmtId="170" formatCode="&quot;$&quot;#,##0.00"/>
    </dxf>
    <dxf>
      <numFmt numFmtId="3" formatCode="#,##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70" formatCode="&quot;$&quot;#,##0.00"/>
    </dxf>
    <dxf>
      <numFmt numFmtId="3" formatCode="#,##0"/>
    </dxf>
    <dxf>
      <numFmt numFmtId="1" formatCode="0"/>
    </dxf>
    <dxf>
      <numFmt numFmtId="3" formatCode="#,##0"/>
    </dxf>
    <dxf>
      <numFmt numFmtId="170" formatCode="&quot;$&quot;#,##0.00"/>
    </dxf>
    <dxf>
      <numFmt numFmtId="1" formatCode="0"/>
    </dxf>
    <dxf>
      <numFmt numFmtId="179" formatCode="0.0"/>
    </dxf>
    <dxf>
      <numFmt numFmtId="170" formatCode="&quot;$&quot;#,##0.00"/>
    </dxf>
    <dxf>
      <numFmt numFmtId="179" formatCode="0.0"/>
    </dxf>
    <dxf>
      <numFmt numFmtId="2" formatCode="0.00"/>
    </dxf>
    <dxf>
      <numFmt numFmtId="170" formatCode="&quot;$&quot;#,##0.00"/>
    </dxf>
    <dxf>
      <numFmt numFmtId="2" formatCode="0.00"/>
    </dxf>
    <dxf>
      <numFmt numFmtId="170" formatCode="&quot;$&quot;#,##0.00"/>
    </dxf>
    <dxf>
      <numFmt numFmtId="170" formatCode="&quot;$&quot;#,##0.00"/>
    </dxf>
    <dxf>
      <numFmt numFmtId="17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70" formatCode="&quot;$&quot;#,##0.00"/>
    </dxf>
    <dxf>
      <numFmt numFmtId="3" formatCode="#,##0"/>
    </dxf>
    <dxf>
      <numFmt numFmtId="17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70" formatCode="&quot;$&quot;#,##0.00"/>
    </dxf>
    <dxf>
      <numFmt numFmtId="3" formatCode="#,##0"/>
    </dxf>
    <dxf>
      <numFmt numFmtId="3" formatCode="#,##0"/>
    </dxf>
    <dxf>
      <numFmt numFmtId="170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79" formatCode="0.0"/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ED7D31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LookUp!$C$6</c:f>
          <c:strCache>
            <c:ptCount val="1"/>
            <c:pt idx="0">
              <c:v>OR9556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35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87000">
                  <a:srgbClr val="7030A0"/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(LookUp!$B$16,LookUp!$B$19,LookUp!$B$21,LookUp!$B$23)</c:f>
              <c:strCache>
                <c:ptCount val="4"/>
                <c:pt idx="0">
                  <c:v>Process Time (days):</c:v>
                </c:pt>
                <c:pt idx="1">
                  <c:v>Estimated Transit Time (days):</c:v>
                </c:pt>
                <c:pt idx="2">
                  <c:v>Actual Transit Time (days):</c:v>
                </c:pt>
                <c:pt idx="3">
                  <c:v>Total Delivery Time (days):</c:v>
                </c:pt>
              </c:strCache>
            </c:strRef>
          </c:cat>
          <c:val>
            <c:numRef>
              <c:f>(LookUp!$C$16,LookUp!$C$19,LookUp!$C$21,LookUp!$C$23)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3C1-B51C-FFBB2CC3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023775"/>
        <c:axId val="1971704176"/>
        <c:axId val="0"/>
      </c:bar3DChart>
      <c:catAx>
        <c:axId val="5270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4176"/>
        <c:crosses val="autoZero"/>
        <c:auto val="1"/>
        <c:lblAlgn val="ctr"/>
        <c:lblOffset val="100"/>
        <c:noMultiLvlLbl val="0"/>
      </c:catAx>
      <c:valAx>
        <c:axId val="1971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[GlennIG_2EX.xlsx]Pivot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Carriers and Estimated Transit Times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FF0000"/>
              </a:gs>
              <a:gs pos="51000">
                <a:schemeClr val="accent1">
                  <a:lumMod val="45000"/>
                  <a:lumOff val="55000"/>
                </a:schemeClr>
              </a:gs>
              <a:gs pos="100000">
                <a:srgbClr val="0070C0"/>
              </a:gs>
            </a:gsLst>
            <a:lin ang="5400000" scaled="1"/>
          </a:gradFill>
          <a:ln>
            <a:gradFill>
              <a:gsLst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51000">
                  <a:schemeClr val="accent1">
                    <a:lumMod val="45000"/>
                    <a:lumOff val="55000"/>
                  </a:schemeClr>
                </a:gs>
                <a:gs pos="100000">
                  <a:srgbClr val="0070C0"/>
                </a:gs>
              </a:gsLst>
              <a:lin ang="5400000" scaled="1"/>
            </a:gradFill>
            <a:ln>
              <a:gradFill>
                <a:gsLst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2'!$B$4:$B$10</c:f>
              <c:strCache>
                <c:ptCount val="6"/>
                <c:pt idx="0">
                  <c:v>DHH</c:v>
                </c:pt>
                <c:pt idx="1">
                  <c:v>FEP</c:v>
                </c:pt>
                <c:pt idx="2">
                  <c:v>MBX</c:v>
                </c:pt>
                <c:pt idx="3">
                  <c:v>UPT</c:v>
                </c:pt>
                <c:pt idx="4">
                  <c:v>USP</c:v>
                </c:pt>
                <c:pt idx="5">
                  <c:v>(blank)</c:v>
                </c:pt>
              </c:strCache>
            </c:strRef>
          </c:cat>
          <c:val>
            <c:numRef>
              <c:f>'Pivot 2'!$C$4:$C$10</c:f>
              <c:numCache>
                <c:formatCode>0.0</c:formatCode>
                <c:ptCount val="6"/>
                <c:pt idx="0">
                  <c:v>5.583333333333333</c:v>
                </c:pt>
                <c:pt idx="1">
                  <c:v>6.9285714285714288</c:v>
                </c:pt>
                <c:pt idx="2">
                  <c:v>6.8095238095238093</c:v>
                </c:pt>
                <c:pt idx="3">
                  <c:v>6.583333333333333</c:v>
                </c:pt>
                <c:pt idx="4">
                  <c:v>7.4285714285714288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F-4194-9514-3C2A09E8C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613200"/>
        <c:axId val="1971707056"/>
      </c:barChart>
      <c:catAx>
        <c:axId val="19046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7056"/>
        <c:crosses val="autoZero"/>
        <c:auto val="1"/>
        <c:lblAlgn val="ctr"/>
        <c:lblOffset val="100"/>
        <c:noMultiLvlLbl val="0"/>
      </c:catAx>
      <c:valAx>
        <c:axId val="1971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2</xdr:row>
      <xdr:rowOff>180975</xdr:rowOff>
    </xdr:from>
    <xdr:to>
      <xdr:col>1</xdr:col>
      <xdr:colOff>1733550</xdr:colOff>
      <xdr:row>4</xdr:row>
      <xdr:rowOff>38099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48BB494-B704-F47B-D14B-E86B2BCDE9CF}"/>
            </a:ext>
          </a:extLst>
        </xdr:cNvPr>
        <xdr:cNvSpPr/>
      </xdr:nvSpPr>
      <xdr:spPr>
        <a:xfrm>
          <a:off x="1666875" y="590550"/>
          <a:ext cx="676275" cy="266699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14286</xdr:rowOff>
    </xdr:from>
    <xdr:to>
      <xdr:col>11</xdr:col>
      <xdr:colOff>19050</xdr:colOff>
      <xdr:row>22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5D5D8-AF7B-1217-729D-FA48DC85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10</xdr:col>
      <xdr:colOff>381000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3E7C9-FA73-1EB6-BB79-897032F3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152400</xdr:rowOff>
    </xdr:from>
    <xdr:to>
      <xdr:col>12</xdr:col>
      <xdr:colOff>304800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15CA9D-B572-8374-D294-7CB7A3FA6114}"/>
            </a:ext>
          </a:extLst>
        </xdr:cNvPr>
        <xdr:cNvSpPr txBox="1"/>
      </xdr:nvSpPr>
      <xdr:spPr>
        <a:xfrm>
          <a:off x="5343525" y="533400"/>
          <a:ext cx="4248150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</a:t>
          </a:r>
          <a:r>
            <a:rPr lang="en-US" sz="1100" baseline="0"/>
            <a:t> Table 3:</a:t>
          </a:r>
        </a:p>
        <a:p>
          <a:endParaRPr lang="en-US" sz="1100" baseline="0"/>
        </a:p>
        <a:p>
          <a:r>
            <a:rPr lang="en-US" sz="1100"/>
            <a:t>Item</a:t>
          </a:r>
          <a:r>
            <a:rPr lang="en-US" sz="1100" baseline="0"/>
            <a:t> Name</a:t>
          </a:r>
        </a:p>
        <a:p>
          <a:r>
            <a:rPr lang="en-US" sz="1100" baseline="0"/>
            <a:t>Sum of the Cost</a:t>
          </a:r>
        </a:p>
        <a:p>
          <a:r>
            <a:rPr lang="en-US" sz="1100" baseline="0"/>
            <a:t>Average Number of Quantity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0</xdr:row>
      <xdr:rowOff>180975</xdr:rowOff>
    </xdr:from>
    <xdr:to>
      <xdr:col>21</xdr:col>
      <xdr:colOff>323850</xdr:colOff>
      <xdr:row>83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1A0754-9537-14BE-F45A-6E2E49CF5A3F}"/>
            </a:ext>
          </a:extLst>
        </xdr:cNvPr>
        <xdr:cNvSpPr txBox="1"/>
      </xdr:nvSpPr>
      <xdr:spPr>
        <a:xfrm>
          <a:off x="8610600" y="180975"/>
          <a:ext cx="4333875" cy="2505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Filter</a:t>
          </a:r>
          <a:r>
            <a:rPr lang="en-US" sz="1100" baseline="0"/>
            <a:t> 3:</a:t>
          </a:r>
        </a:p>
        <a:p>
          <a:endParaRPr lang="en-US" sz="1100" baseline="0"/>
        </a:p>
        <a:p>
          <a:r>
            <a:rPr lang="en-US" sz="1100" baseline="0"/>
            <a:t>Price: Less Than or Equal to $3.00</a:t>
          </a:r>
        </a:p>
        <a:p>
          <a:endParaRPr lang="en-US" sz="1100" baseline="0"/>
        </a:p>
        <a:p>
          <a:r>
            <a:rPr lang="en-US" sz="1100" baseline="0"/>
            <a:t>Est Transit: Greater than or Equal to 7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iah Glenn" id="{FB09F78B-B8FD-4849-A150-B9EEDEF5ACE5}" userId="13668e3bbb5a326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iah Glenn" refreshedDate="45004.401588773151" createdVersion="8" refreshedVersion="8" minRefreshableVersion="3" recordCount="96" xr:uid="{7984D0B5-EFC4-4BBE-B685-CFD652968D36}">
  <cacheSource type="worksheet">
    <worksheetSource ref="A1:L1048576" sheet="Formula Info"/>
  </cacheSource>
  <cacheFields count="14">
    <cacheField name="Order_x000a_ No" numFmtId="0">
      <sharedItems containsBlank="1" count="95">
        <s v="OR9555"/>
        <s v="OR9556"/>
        <s v="OR9557"/>
        <s v="OR9558"/>
        <s v="OR9559"/>
        <s v="OR9560"/>
        <s v="OR9561"/>
        <s v="OR9562"/>
        <s v="OR9563"/>
        <s v="OR9564"/>
        <s v="OR9565"/>
        <s v="OR9566"/>
        <s v="OR9567"/>
        <s v="OR9568"/>
        <s v="OR9569"/>
        <s v="OR9570"/>
        <s v="OR9571"/>
        <s v="OR9572"/>
        <s v="OR9573"/>
        <s v="OR9574"/>
        <s v="OR9575"/>
        <s v="OR9576"/>
        <s v="OR9577"/>
        <s v="OR9578"/>
        <s v="OR9579"/>
        <s v="OR9580"/>
        <s v="OR9581"/>
        <s v="OR9582"/>
        <s v="OR9583"/>
        <s v="OR9584"/>
        <s v="OR9585"/>
        <s v="OR9586"/>
        <s v="OR9587"/>
        <s v="OR9588"/>
        <s v="OR9589"/>
        <s v="OR9590"/>
        <s v="OR9591"/>
        <s v="OR9592"/>
        <s v="OR9593"/>
        <s v="OR9594"/>
        <s v="OR9595"/>
        <s v="OR9596"/>
        <s v="OR9597"/>
        <s v="OR9598"/>
        <s v="OR9599"/>
        <s v="OR9600"/>
        <s v="OR9601"/>
        <s v="OR9602"/>
        <s v="OR9603"/>
        <s v="OR9604"/>
        <s v="OR9605"/>
        <s v="OR9606"/>
        <s v="OR9607"/>
        <s v="OR9608"/>
        <s v="OR9609"/>
        <s v="OR9610"/>
        <s v="OR9611"/>
        <s v="OR9612"/>
        <s v="OR9613"/>
        <s v="OR9614"/>
        <s v="OR9615"/>
        <s v="OR9616"/>
        <s v="OR9617"/>
        <s v="OR9618"/>
        <s v="OR9619"/>
        <s v="OR9620"/>
        <s v="OR9621"/>
        <s v="OR9622"/>
        <s v="OR9623"/>
        <s v="OR9624"/>
        <s v="OR9625"/>
        <s v="OR9627"/>
        <s v="OR9629"/>
        <s v="OR9630"/>
        <s v="OR9631"/>
        <s v="OR9632"/>
        <s v="OR9633"/>
        <s v="OR9634"/>
        <s v="OR9635"/>
        <s v="OR9636"/>
        <s v="OR9637"/>
        <s v="OR9638"/>
        <s v="OR9639"/>
        <s v="OR9640"/>
        <s v="OR9641"/>
        <s v="OR9642"/>
        <s v="OR9643"/>
        <s v="OR9644"/>
        <s v="OR9645"/>
        <s v="OR9646"/>
        <s v="OR9647"/>
        <s v="OR9648"/>
        <s v="OR9666"/>
        <s v="OR9667"/>
        <m/>
      </sharedItems>
    </cacheField>
    <cacheField name="Parts_x000a_ Code" numFmtId="0">
      <sharedItems containsBlank="1"/>
    </cacheField>
    <cacheField name="Item _x000a_Name" numFmtId="0">
      <sharedItems containsBlank="1" count="17">
        <s v="Airframe fasteners"/>
        <s v="Shielded Cable/ft."/>
        <s v="Elec. Connector"/>
        <s v="Pressure Gauge"/>
        <s v="Bolt-nut package"/>
        <s v="Hatch Decal"/>
        <s v="O-Ring"/>
        <s v="Control Panel"/>
        <s v="End cable"/>
        <s v="Gasket"/>
        <s v="Machined Valve"/>
        <s v="Cable fasteners"/>
        <s v="Panel Decal"/>
        <s v="Side Panel"/>
        <s v="Side Panel Decal"/>
        <s v="Door Decal"/>
        <m/>
      </sharedItems>
    </cacheField>
    <cacheField name="Price" numFmtId="0">
      <sharedItems containsString="0" containsBlank="1" containsNumber="1" minValue="0.78" maxValue="281.75"/>
    </cacheField>
    <cacheField name="Cost" numFmtId="0">
      <sharedItems containsString="0" containsBlank="1" containsNumber="1" minValue="0.55000000000000004" maxValue="195"/>
    </cacheField>
    <cacheField name="Quantity" numFmtId="0">
      <sharedItems containsString="0" containsBlank="1" containsNumber="1" containsInteger="1" minValue="90" maxValue="25000"/>
    </cacheField>
    <cacheField name="Dist_x000a_ Code" numFmtId="0">
      <sharedItems containsBlank="1" count="9">
        <s v="DSL-100"/>
        <s v="DSL-455"/>
        <s v="DJT-143"/>
        <s v="DJT-101"/>
        <s v="FDS-200"/>
        <s v="FDS-201"/>
        <s v="FDS-223"/>
        <s v="DSL-102"/>
        <m/>
      </sharedItems>
    </cacheField>
    <cacheField name="Order _x000a_Date" numFmtId="0">
      <sharedItems containsNonDate="0" containsDate="1" containsString="0" containsBlank="1" minDate="2022-08-25T00:00:00" maxDate="2022-11-28T00:00:00" count="63">
        <d v="2022-08-26T00:00:00"/>
        <d v="2022-09-02T00:00:00"/>
        <d v="2022-08-31T00:00:00"/>
        <d v="2022-09-11T00:00:00"/>
        <d v="2022-09-09T00:00:00"/>
        <d v="2022-09-15T00:00:00"/>
        <d v="2022-09-12T00:00:00"/>
        <d v="2022-09-16T00:00:00"/>
        <d v="2022-09-18T00:00:00"/>
        <d v="2022-09-17T00:00:00"/>
        <d v="2022-09-10T00:00:00"/>
        <d v="2022-09-23T00:00:00"/>
        <d v="2022-09-21T00:00:00"/>
        <d v="2022-09-26T00:00:00"/>
        <d v="2022-09-29T00:00:00"/>
        <d v="2022-09-28T00:00:00"/>
        <d v="2022-09-27T00:00:00"/>
        <d v="2022-09-25T00:00:00"/>
        <d v="2022-09-30T00:00:00"/>
        <d v="2022-10-02T00:00:00"/>
        <d v="2022-10-06T00:00:00"/>
        <d v="2022-10-08T00:00:00"/>
        <d v="2022-10-01T00:00:00"/>
        <d v="2022-10-12T00:00:00"/>
        <d v="2022-10-10T00:00:00"/>
        <d v="2022-10-15T00:00:00"/>
        <d v="2022-10-11T00:00:00"/>
        <d v="2022-10-17T00:00:00"/>
        <d v="2022-10-19T00:00:00"/>
        <d v="2022-10-16T00:00:00"/>
        <d v="2022-10-18T00:00:00"/>
        <d v="2022-10-23T00:00:00"/>
        <d v="2022-10-21T00:00:00"/>
        <d v="2022-10-20T00:00:00"/>
        <d v="2022-10-22T00:00:00"/>
        <d v="2022-10-26T00:00:00"/>
        <d v="2022-10-27T00:00:00"/>
        <d v="2022-10-24T00:00:00"/>
        <d v="2022-10-25T00:00:00"/>
        <d v="2022-11-01T00:00:00"/>
        <d v="2022-10-30T00:00:00"/>
        <d v="2022-10-28T00:00:00"/>
        <d v="2022-11-04T00:00:00"/>
        <d v="2022-11-06T00:00:00"/>
        <d v="2022-11-03T00:00:00"/>
        <d v="2022-11-12T00:00:00"/>
        <d v="2022-11-17T00:00:00"/>
        <d v="2022-11-13T00:00:00"/>
        <d v="2022-11-10T00:00:00"/>
        <d v="2022-11-14T00:00:00"/>
        <d v="2022-11-19T00:00:00"/>
        <d v="2022-11-16T00:00:00"/>
        <d v="2022-11-21T00:00:00"/>
        <d v="2022-11-24T00:00:00"/>
        <d v="2022-11-20T00:00:00"/>
        <d v="2022-11-18T00:00:00"/>
        <d v="2022-11-25T00:00:00"/>
        <d v="2022-11-27T00:00:00"/>
        <d v="2022-11-26T00:00:00"/>
        <d v="2022-08-25T00:00:00"/>
        <d v="2022-11-09T00:00:00"/>
        <d v="2022-11-05T00:00:00"/>
        <m/>
      </sharedItems>
      <fieldGroup par="13" base="7">
        <rangePr groupBy="days" startDate="2022-08-25T00:00:00" endDate="2022-11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8/2022"/>
        </groupItems>
      </fieldGroup>
    </cacheField>
    <cacheField name="Carrier" numFmtId="0">
      <sharedItems containsBlank="1" count="6">
        <s v="FEP"/>
        <s v="UPT"/>
        <s v="USP"/>
        <s v="MBX"/>
        <s v="DHH"/>
        <m/>
      </sharedItems>
    </cacheField>
    <cacheField name="Ship_x000a_ Date" numFmtId="0">
      <sharedItems containsNonDate="0" containsDate="1" containsString="0" containsBlank="1" minDate="2022-08-28T00:00:00" maxDate="2022-12-01T00:00:00" count="37">
        <d v="2022-09-01T00:00:00"/>
        <d v="2022-09-06T00:00:00"/>
        <d v="2022-09-11T00:00:00"/>
        <d v="2022-09-16T00:00:00"/>
        <d v="2022-09-17T00:00:00"/>
        <d v="2022-09-21T00:00:00"/>
        <d v="2022-09-28T00:00:00"/>
        <d v="2022-09-29T00:00:00"/>
        <d v="2022-09-30T00:00:00"/>
        <d v="2022-10-01T00:00:00"/>
        <d v="2022-10-02T00:00:00"/>
        <d v="2022-10-05T00:00:00"/>
        <d v="2022-10-07T00:00:00"/>
        <d v="2022-10-09T00:00:00"/>
        <d v="2022-10-12T00:00:00"/>
        <d v="2022-10-17T00:00:00"/>
        <d v="2022-10-19T00:00:00"/>
        <d v="2022-10-22T00:00:00"/>
        <d v="2022-10-24T00:00:00"/>
        <d v="2022-10-25T00:00:00"/>
        <d v="2022-10-26T00:00:00"/>
        <d v="2022-10-28T00:00:00"/>
        <d v="2022-10-30T00:00:00"/>
        <d v="2022-11-01T00:00:00"/>
        <d v="2022-11-03T00:00:00"/>
        <d v="2022-11-05T00:00:00"/>
        <d v="2022-11-06T00:00:00"/>
        <d v="2022-11-09T00:00:00"/>
        <d v="2022-11-14T00:00:00"/>
        <d v="2022-11-19T00:00:00"/>
        <d v="2022-11-22T00:00:00"/>
        <d v="2022-11-23T00:00:00"/>
        <d v="2022-11-26T00:00:00"/>
        <d v="2022-11-27T00:00:00"/>
        <d v="2022-11-30T00:00:00"/>
        <d v="2022-08-28T00:00:00"/>
        <m/>
      </sharedItems>
      <fieldGroup par="12" base="9">
        <rangePr groupBy="days" startDate="2022-08-28T00:00:00" endDate="2022-12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2"/>
        </groupItems>
      </fieldGroup>
    </cacheField>
    <cacheField name="Est _x000a_Transit" numFmtId="0">
      <sharedItems containsString="0" containsBlank="1" containsNumber="1" containsInteger="1" minValue="4" maxValue="15" count="10">
        <n v="11"/>
        <n v="5"/>
        <n v="15"/>
        <n v="8"/>
        <n v="6"/>
        <n v="10"/>
        <n v="9"/>
        <n v="4"/>
        <n v="7"/>
        <m/>
      </sharedItems>
    </cacheField>
    <cacheField name="Arrival _x000a_Date" numFmtId="0">
      <sharedItems containsNonDate="0" containsDate="1" containsString="0" containsBlank="1" minDate="2022-09-09T00:00:00" maxDate="2022-12-13T00:00:00"/>
    </cacheField>
    <cacheField name="Months" numFmtId="0" databaseField="0">
      <fieldGroup base="9">
        <rangePr groupBy="months" startDate="2022-08-28T00:00:00" endDate="2022-12-01T00:00:00"/>
        <groupItems count="14">
          <s v="&lt;8/2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2"/>
        </groupItems>
      </fieldGroup>
    </cacheField>
    <cacheField name="Months2" numFmtId="0" databaseField="0">
      <fieldGroup base="7">
        <rangePr groupBy="months" startDate="2022-08-25T00:00:00" endDate="2022-11-28T00:00:00"/>
        <groupItems count="14">
          <s v="&lt;8/2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C1212"/>
    <x v="0"/>
    <n v="5.61"/>
    <n v="4.25"/>
    <n v="19500"/>
    <x v="0"/>
    <x v="0"/>
    <x v="0"/>
    <x v="0"/>
    <x v="0"/>
    <d v="2022-09-09T00:00:00"/>
  </r>
  <r>
    <x v="1"/>
    <s v="C0433"/>
    <x v="1"/>
    <n v="1.21"/>
    <n v="1.05"/>
    <n v="23000"/>
    <x v="1"/>
    <x v="1"/>
    <x v="1"/>
    <x v="1"/>
    <x v="1"/>
    <d v="2022-09-11T00:00:00"/>
  </r>
  <r>
    <x v="2"/>
    <s v="C0433"/>
    <x v="1"/>
    <n v="1.21"/>
    <n v="1.05"/>
    <n v="21500"/>
    <x v="1"/>
    <x v="2"/>
    <x v="2"/>
    <x v="2"/>
    <x v="2"/>
    <d v="2022-09-18T00:00:00"/>
  </r>
  <r>
    <x v="3"/>
    <s v="JJ432"/>
    <x v="1"/>
    <n v="1.38"/>
    <n v="1.1000000000000001"/>
    <n v="17500"/>
    <x v="2"/>
    <x v="3"/>
    <x v="3"/>
    <x v="3"/>
    <x v="3"/>
    <d v="2022-09-27T00:00:00"/>
  </r>
  <r>
    <x v="4"/>
    <s v="C0433"/>
    <x v="1"/>
    <n v="1.35"/>
    <n v="1.05"/>
    <n v="22500"/>
    <x v="1"/>
    <x v="4"/>
    <x v="4"/>
    <x v="3"/>
    <x v="4"/>
    <d v="2022-09-22T00:00:00"/>
  </r>
  <r>
    <x v="5"/>
    <s v="B3041"/>
    <x v="2"/>
    <n v="2.23"/>
    <n v="1.65"/>
    <n v="4500"/>
    <x v="2"/>
    <x v="5"/>
    <x v="1"/>
    <x v="4"/>
    <x v="1"/>
    <d v="2022-10-02T00:00:00"/>
  </r>
  <r>
    <x v="6"/>
    <s v="B1234"/>
    <x v="3"/>
    <n v="118.8"/>
    <n v="90"/>
    <n v="100"/>
    <x v="3"/>
    <x v="5"/>
    <x v="2"/>
    <x v="5"/>
    <x v="1"/>
    <d v="2022-09-25T00:00:00"/>
  </r>
  <r>
    <x v="7"/>
    <s v="A0123"/>
    <x v="4"/>
    <n v="5.0599999999999996"/>
    <n v="3.75"/>
    <n v="4250"/>
    <x v="2"/>
    <x v="6"/>
    <x v="0"/>
    <x v="5"/>
    <x v="1"/>
    <d v="2022-09-24T00:00:00"/>
  </r>
  <r>
    <x v="8"/>
    <s v="JJ432"/>
    <x v="1"/>
    <n v="1.49"/>
    <n v="1.1000000000000001"/>
    <n v="18100"/>
    <x v="2"/>
    <x v="7"/>
    <x v="0"/>
    <x v="5"/>
    <x v="4"/>
    <d v="2022-10-02T00:00:00"/>
  </r>
  <r>
    <x v="9"/>
    <s v="C1313"/>
    <x v="2"/>
    <n v="1.76"/>
    <n v="1.25"/>
    <n v="5600"/>
    <x v="0"/>
    <x v="8"/>
    <x v="2"/>
    <x v="5"/>
    <x v="1"/>
    <d v="2022-09-25T00:00:00"/>
  </r>
  <r>
    <x v="10"/>
    <s v="C8989"/>
    <x v="5"/>
    <n v="1.21"/>
    <n v="0.75"/>
    <n v="500"/>
    <x v="0"/>
    <x v="5"/>
    <x v="0"/>
    <x v="5"/>
    <x v="1"/>
    <d v="2022-09-27T00:00:00"/>
  </r>
  <r>
    <x v="11"/>
    <s v="C0433"/>
    <x v="1"/>
    <n v="1.21"/>
    <n v="1.05"/>
    <n v="22500"/>
    <x v="1"/>
    <x v="9"/>
    <x v="4"/>
    <x v="5"/>
    <x v="1"/>
    <d v="2022-09-29T00:00:00"/>
  </r>
  <r>
    <x v="12"/>
    <s v="DD221"/>
    <x v="6"/>
    <n v="3.45"/>
    <n v="3"/>
    <n v="1300"/>
    <x v="4"/>
    <x v="10"/>
    <x v="0"/>
    <x v="5"/>
    <x v="5"/>
    <d v="2022-09-25T00:00:00"/>
  </r>
  <r>
    <x v="13"/>
    <s v="A0123"/>
    <x v="4"/>
    <n v="5.29"/>
    <n v="3.75"/>
    <n v="4200"/>
    <x v="2"/>
    <x v="11"/>
    <x v="1"/>
    <x v="6"/>
    <x v="1"/>
    <d v="2022-10-07T00:00:00"/>
  </r>
  <r>
    <x v="14"/>
    <s v="C1313"/>
    <x v="2"/>
    <n v="1.44"/>
    <n v="1.25"/>
    <n v="5500"/>
    <x v="0"/>
    <x v="12"/>
    <x v="0"/>
    <x v="6"/>
    <x v="6"/>
    <d v="2022-10-03T00:00:00"/>
  </r>
  <r>
    <x v="15"/>
    <s v="A0446"/>
    <x v="7"/>
    <n v="178.25"/>
    <n v="155"/>
    <n v="405"/>
    <x v="5"/>
    <x v="13"/>
    <x v="0"/>
    <x v="6"/>
    <x v="1"/>
    <d v="2022-10-07T00:00:00"/>
  </r>
  <r>
    <x v="16"/>
    <s v="B3041"/>
    <x v="2"/>
    <n v="2.1800000000000002"/>
    <n v="1.65"/>
    <n v="4850"/>
    <x v="2"/>
    <x v="11"/>
    <x v="2"/>
    <x v="7"/>
    <x v="1"/>
    <d v="2022-10-08T00:00:00"/>
  </r>
  <r>
    <x v="17"/>
    <s v="A0123"/>
    <x v="4"/>
    <n v="4.3099999999999996"/>
    <n v="3.75"/>
    <n v="4150"/>
    <x v="2"/>
    <x v="12"/>
    <x v="3"/>
    <x v="8"/>
    <x v="4"/>
    <d v="2022-10-08T00:00:00"/>
  </r>
  <r>
    <x v="18"/>
    <s v="C1212"/>
    <x v="0"/>
    <n v="6.84"/>
    <n v="4.25"/>
    <n v="15500"/>
    <x v="0"/>
    <x v="13"/>
    <x v="4"/>
    <x v="9"/>
    <x v="1"/>
    <d v="2022-10-09T00:00:00"/>
  </r>
  <r>
    <x v="19"/>
    <s v="B1234"/>
    <x v="3"/>
    <n v="126.9"/>
    <n v="90"/>
    <n v="120"/>
    <x v="3"/>
    <x v="14"/>
    <x v="0"/>
    <x v="10"/>
    <x v="1"/>
    <d v="2022-10-08T00:00:00"/>
  </r>
  <r>
    <x v="20"/>
    <s v="B3041"/>
    <x v="2"/>
    <n v="2.34"/>
    <n v="1.65"/>
    <n v="4750"/>
    <x v="2"/>
    <x v="13"/>
    <x v="0"/>
    <x v="10"/>
    <x v="2"/>
    <d v="2022-10-10T00:00:00"/>
  </r>
  <r>
    <x v="21"/>
    <s v="C1212"/>
    <x v="0"/>
    <n v="5.74"/>
    <n v="4.25"/>
    <n v="12500"/>
    <x v="0"/>
    <x v="15"/>
    <x v="3"/>
    <x v="10"/>
    <x v="6"/>
    <d v="2022-10-08T00:00:00"/>
  </r>
  <r>
    <x v="22"/>
    <s v="C1313"/>
    <x v="2"/>
    <n v="1.8"/>
    <n v="1.25"/>
    <n v="5650"/>
    <x v="0"/>
    <x v="12"/>
    <x v="2"/>
    <x v="10"/>
    <x v="2"/>
    <d v="2022-10-07T00:00:00"/>
  </r>
  <r>
    <x v="23"/>
    <s v="C6765"/>
    <x v="1"/>
    <n v="1.34"/>
    <n v="0.95"/>
    <n v="25000"/>
    <x v="0"/>
    <x v="16"/>
    <x v="0"/>
    <x v="10"/>
    <x v="1"/>
    <d v="2022-10-09T00:00:00"/>
  </r>
  <r>
    <x v="24"/>
    <s v="A1222"/>
    <x v="4"/>
    <n v="4.4400000000000004"/>
    <n v="3.55"/>
    <n v="4800"/>
    <x v="4"/>
    <x v="17"/>
    <x v="2"/>
    <x v="10"/>
    <x v="1"/>
    <d v="2022-10-17T00:00:00"/>
  </r>
  <r>
    <x v="25"/>
    <s v="A0443"/>
    <x v="0"/>
    <n v="6.84"/>
    <n v="4.25"/>
    <n v="9000"/>
    <x v="5"/>
    <x v="18"/>
    <x v="2"/>
    <x v="10"/>
    <x v="1"/>
    <d v="2022-10-09T00:00:00"/>
  </r>
  <r>
    <x v="26"/>
    <s v="C1212"/>
    <x v="0"/>
    <n v="6.04"/>
    <n v="4.25"/>
    <n v="15000"/>
    <x v="0"/>
    <x v="14"/>
    <x v="0"/>
    <x v="11"/>
    <x v="1"/>
    <d v="2022-10-12T00:00:00"/>
  </r>
  <r>
    <x v="27"/>
    <s v="C1313"/>
    <x v="2"/>
    <n v="1.61"/>
    <n v="1.25"/>
    <n v="5425"/>
    <x v="0"/>
    <x v="15"/>
    <x v="3"/>
    <x v="12"/>
    <x v="3"/>
    <d v="2022-10-12T00:00:00"/>
  </r>
  <r>
    <x v="28"/>
    <s v="A1222"/>
    <x v="4"/>
    <n v="4.79"/>
    <n v="3.55"/>
    <n v="4585"/>
    <x v="4"/>
    <x v="19"/>
    <x v="3"/>
    <x v="12"/>
    <x v="1"/>
    <d v="2022-10-12T00:00:00"/>
  </r>
  <r>
    <x v="29"/>
    <s v="B2345"/>
    <x v="6"/>
    <n v="2.82"/>
    <n v="2.4500000000000002"/>
    <n v="1200"/>
    <x v="1"/>
    <x v="20"/>
    <x v="2"/>
    <x v="13"/>
    <x v="1"/>
    <d v="2022-10-20T00:00:00"/>
  </r>
  <r>
    <x v="30"/>
    <s v="JJ432"/>
    <x v="1"/>
    <n v="1.56"/>
    <n v="1.1000000000000001"/>
    <n v="16500"/>
    <x v="2"/>
    <x v="20"/>
    <x v="2"/>
    <x v="14"/>
    <x v="5"/>
    <d v="2022-10-30T00:00:00"/>
  </r>
  <r>
    <x v="31"/>
    <s v="C6765"/>
    <x v="1"/>
    <n v="1.0900000000000001"/>
    <n v="0.95"/>
    <n v="17500"/>
    <x v="0"/>
    <x v="21"/>
    <x v="3"/>
    <x v="14"/>
    <x v="2"/>
    <d v="2022-10-19T00:00:00"/>
  </r>
  <r>
    <x v="32"/>
    <s v="A1222"/>
    <x v="4"/>
    <n v="5.01"/>
    <n v="3.55"/>
    <n v="4200"/>
    <x v="4"/>
    <x v="22"/>
    <x v="2"/>
    <x v="14"/>
    <x v="1"/>
    <d v="2022-11-09T00:00:00"/>
  </r>
  <r>
    <x v="33"/>
    <s v="HH119"/>
    <x v="8"/>
    <n v="1.07"/>
    <n v="0.75"/>
    <n v="1980"/>
    <x v="0"/>
    <x v="23"/>
    <x v="3"/>
    <x v="15"/>
    <x v="3"/>
    <d v="2022-10-19T00:00:00"/>
  </r>
  <r>
    <x v="34"/>
    <s v="A0533"/>
    <x v="9"/>
    <n v="4.66"/>
    <n v="4.05"/>
    <n v="1500"/>
    <x v="4"/>
    <x v="24"/>
    <x v="1"/>
    <x v="15"/>
    <x v="4"/>
    <d v="2022-10-22T00:00:00"/>
  </r>
  <r>
    <x v="35"/>
    <s v="A1222"/>
    <x v="4"/>
    <n v="4.4400000000000004"/>
    <n v="3.55"/>
    <n v="4250"/>
    <x v="4"/>
    <x v="25"/>
    <x v="0"/>
    <x v="15"/>
    <x v="1"/>
    <d v="2022-10-28T00:00:00"/>
  </r>
  <r>
    <x v="36"/>
    <s v="C2211"/>
    <x v="9"/>
    <n v="5.33"/>
    <n v="3.75"/>
    <n v="1750"/>
    <x v="6"/>
    <x v="26"/>
    <x v="2"/>
    <x v="15"/>
    <x v="1"/>
    <d v="2022-10-22T00:00:00"/>
  </r>
  <r>
    <x v="37"/>
    <s v="A1567"/>
    <x v="0"/>
    <n v="6.76"/>
    <n v="4.2"/>
    <n v="10000"/>
    <x v="3"/>
    <x v="24"/>
    <x v="3"/>
    <x v="16"/>
    <x v="1"/>
    <d v="2022-10-29T00:00:00"/>
  </r>
  <r>
    <x v="38"/>
    <s v="A1567"/>
    <x v="0"/>
    <n v="6.05"/>
    <n v="4.2"/>
    <n v="15000"/>
    <x v="3"/>
    <x v="27"/>
    <x v="0"/>
    <x v="17"/>
    <x v="1"/>
    <d v="2022-10-25T00:00:00"/>
  </r>
  <r>
    <x v="39"/>
    <s v="A2345"/>
    <x v="6"/>
    <n v="4.05"/>
    <n v="2.85"/>
    <n v="1300"/>
    <x v="7"/>
    <x v="28"/>
    <x v="4"/>
    <x v="17"/>
    <x v="1"/>
    <d v="2022-10-26T00:00:00"/>
  </r>
  <r>
    <x v="40"/>
    <s v="B2345"/>
    <x v="6"/>
    <n v="3.06"/>
    <n v="2.4500000000000002"/>
    <n v="2500"/>
    <x v="1"/>
    <x v="29"/>
    <x v="3"/>
    <x v="17"/>
    <x v="1"/>
    <d v="2022-10-29T00:00:00"/>
  </r>
  <r>
    <x v="41"/>
    <s v="A0533"/>
    <x v="9"/>
    <n v="5.47"/>
    <n v="4.05"/>
    <n v="1550"/>
    <x v="4"/>
    <x v="30"/>
    <x v="4"/>
    <x v="17"/>
    <x v="4"/>
    <d v="2022-10-30T00:00:00"/>
  </r>
  <r>
    <x v="42"/>
    <s v="A1222"/>
    <x v="4"/>
    <n v="4.79"/>
    <n v="3.55"/>
    <n v="4200"/>
    <x v="4"/>
    <x v="26"/>
    <x v="2"/>
    <x v="17"/>
    <x v="4"/>
    <d v="2022-11-19T00:00:00"/>
  </r>
  <r>
    <x v="43"/>
    <s v="C2211"/>
    <x v="9"/>
    <n v="5.4"/>
    <n v="3.75"/>
    <n v="1850"/>
    <x v="6"/>
    <x v="27"/>
    <x v="3"/>
    <x v="17"/>
    <x v="7"/>
    <d v="2022-10-30T00:00:00"/>
  </r>
  <r>
    <x v="44"/>
    <s v="A1567"/>
    <x v="0"/>
    <n v="6.05"/>
    <n v="4.2"/>
    <n v="14000"/>
    <x v="3"/>
    <x v="27"/>
    <x v="4"/>
    <x v="18"/>
    <x v="7"/>
    <d v="2022-10-28T00:00:00"/>
  </r>
  <r>
    <x v="45"/>
    <s v="C1212"/>
    <x v="0"/>
    <n v="5.61"/>
    <n v="4.25"/>
    <n v="14500"/>
    <x v="0"/>
    <x v="31"/>
    <x v="1"/>
    <x v="19"/>
    <x v="4"/>
    <d v="2022-10-28T00:00:00"/>
  </r>
  <r>
    <x v="46"/>
    <s v="C2211"/>
    <x v="9"/>
    <n v="4.3099999999999996"/>
    <n v="3.75"/>
    <n v="1800"/>
    <x v="6"/>
    <x v="28"/>
    <x v="4"/>
    <x v="19"/>
    <x v="7"/>
    <d v="2022-10-30T00:00:00"/>
  </r>
  <r>
    <x v="47"/>
    <s v="A1234"/>
    <x v="9"/>
    <n v="5.26"/>
    <n v="3.65"/>
    <n v="1250"/>
    <x v="3"/>
    <x v="27"/>
    <x v="3"/>
    <x v="20"/>
    <x v="1"/>
    <d v="2022-10-31T00:00:00"/>
  </r>
  <r>
    <x v="48"/>
    <s v="C1212"/>
    <x v="0"/>
    <n v="4.8899999999999997"/>
    <n v="4.25"/>
    <n v="18000"/>
    <x v="0"/>
    <x v="32"/>
    <x v="2"/>
    <x v="20"/>
    <x v="5"/>
    <d v="2022-11-02T00:00:00"/>
  </r>
  <r>
    <x v="49"/>
    <s v="A2345"/>
    <x v="6"/>
    <n v="3.28"/>
    <n v="2.85"/>
    <n v="1350"/>
    <x v="7"/>
    <x v="31"/>
    <x v="0"/>
    <x v="20"/>
    <x v="6"/>
    <d v="2022-11-01T00:00:00"/>
  </r>
  <r>
    <x v="50"/>
    <s v="C0234"/>
    <x v="2"/>
    <n v="1.61"/>
    <n v="1.25"/>
    <n v="5650"/>
    <x v="1"/>
    <x v="33"/>
    <x v="2"/>
    <x v="20"/>
    <x v="6"/>
    <d v="2022-10-31T00:00:00"/>
  </r>
  <r>
    <x v="51"/>
    <s v="BB223"/>
    <x v="1"/>
    <n v="1.63"/>
    <n v="1.1499999999999999"/>
    <n v="15000"/>
    <x v="4"/>
    <x v="34"/>
    <x v="4"/>
    <x v="20"/>
    <x v="3"/>
    <d v="2022-11-09T00:00:00"/>
  </r>
  <r>
    <x v="52"/>
    <s v="A9999"/>
    <x v="6"/>
    <n v="3.81"/>
    <n v="2.95"/>
    <n v="1500"/>
    <x v="6"/>
    <x v="25"/>
    <x v="0"/>
    <x v="20"/>
    <x v="3"/>
    <d v="2022-10-28T00:00:00"/>
  </r>
  <r>
    <x v="53"/>
    <s v="A1234"/>
    <x v="9"/>
    <n v="4.71"/>
    <n v="3.65"/>
    <n v="1450"/>
    <x v="3"/>
    <x v="31"/>
    <x v="4"/>
    <x v="21"/>
    <x v="8"/>
    <d v="2022-11-02T00:00:00"/>
  </r>
  <r>
    <x v="54"/>
    <s v="B3222"/>
    <x v="10"/>
    <n v="208.8"/>
    <n v="145"/>
    <n v="100"/>
    <x v="2"/>
    <x v="32"/>
    <x v="0"/>
    <x v="21"/>
    <x v="5"/>
    <d v="2022-11-15T00:00:00"/>
  </r>
  <r>
    <x v="55"/>
    <s v="AA102"/>
    <x v="11"/>
    <n v="5.74"/>
    <n v="4.25"/>
    <n v="10500"/>
    <x v="0"/>
    <x v="35"/>
    <x v="1"/>
    <x v="21"/>
    <x v="5"/>
    <d v="2022-11-11T00:00:00"/>
  </r>
  <r>
    <x v="56"/>
    <s v="A2356"/>
    <x v="3"/>
    <n v="129.65"/>
    <n v="100.5"/>
    <n v="90"/>
    <x v="7"/>
    <x v="34"/>
    <x v="0"/>
    <x v="21"/>
    <x v="1"/>
    <d v="2022-11-11T00:00:00"/>
  </r>
  <r>
    <x v="57"/>
    <s v="C3333"/>
    <x v="10"/>
    <n v="194.38"/>
    <n v="155.5"/>
    <n v="125"/>
    <x v="7"/>
    <x v="28"/>
    <x v="4"/>
    <x v="21"/>
    <x v="8"/>
    <d v="2022-11-11T00:00:00"/>
  </r>
  <r>
    <x v="58"/>
    <s v="A0111"/>
    <x v="6"/>
    <n v="3.45"/>
    <n v="3"/>
    <n v="900"/>
    <x v="4"/>
    <x v="31"/>
    <x v="1"/>
    <x v="21"/>
    <x v="1"/>
    <d v="2022-11-12T00:00:00"/>
  </r>
  <r>
    <x v="59"/>
    <s v="A1234"/>
    <x v="9"/>
    <n v="4.2"/>
    <n v="3.65"/>
    <n v="1985"/>
    <x v="3"/>
    <x v="36"/>
    <x v="2"/>
    <x v="22"/>
    <x v="1"/>
    <d v="2022-11-05T00:00:00"/>
  </r>
  <r>
    <x v="60"/>
    <s v="A1457"/>
    <x v="4"/>
    <n v="4.9400000000000004"/>
    <n v="3.5"/>
    <n v="3900"/>
    <x v="3"/>
    <x v="37"/>
    <x v="2"/>
    <x v="22"/>
    <x v="6"/>
    <d v="2022-10-28T00:00:00"/>
  </r>
  <r>
    <x v="61"/>
    <s v="A2345"/>
    <x v="6"/>
    <n v="3.68"/>
    <n v="2.85"/>
    <n v="1250"/>
    <x v="7"/>
    <x v="35"/>
    <x v="3"/>
    <x v="22"/>
    <x v="1"/>
    <d v="2022-10-28T00:00:00"/>
  </r>
  <r>
    <x v="62"/>
    <s v="A0111"/>
    <x v="6"/>
    <n v="3.75"/>
    <n v="3"/>
    <n v="1100"/>
    <x v="4"/>
    <x v="28"/>
    <x v="3"/>
    <x v="22"/>
    <x v="1"/>
    <d v="2022-10-28T00:00:00"/>
  </r>
  <r>
    <x v="63"/>
    <s v="A1222"/>
    <x v="4"/>
    <n v="5.04"/>
    <n v="3.55"/>
    <n v="4600"/>
    <x v="4"/>
    <x v="38"/>
    <x v="0"/>
    <x v="22"/>
    <x v="4"/>
    <d v="2022-11-13T00:00:00"/>
  </r>
  <r>
    <x v="64"/>
    <s v="A1234"/>
    <x v="9"/>
    <n v="4.2"/>
    <n v="3.65"/>
    <n v="1470"/>
    <x v="3"/>
    <x v="38"/>
    <x v="1"/>
    <x v="23"/>
    <x v="8"/>
    <d v="2022-11-06T00:00:00"/>
  </r>
  <r>
    <x v="65"/>
    <s v="A1344"/>
    <x v="7"/>
    <n v="193.2"/>
    <n v="120"/>
    <n v="550"/>
    <x v="3"/>
    <x v="39"/>
    <x v="0"/>
    <x v="24"/>
    <x v="3"/>
    <d v="2022-11-08T00:00:00"/>
  </r>
  <r>
    <x v="66"/>
    <s v="C1212"/>
    <x v="0"/>
    <n v="5.74"/>
    <n v="4.25"/>
    <n v="17000"/>
    <x v="0"/>
    <x v="40"/>
    <x v="0"/>
    <x v="25"/>
    <x v="1"/>
    <d v="2022-11-13T00:00:00"/>
  </r>
  <r>
    <x v="67"/>
    <s v="B2345"/>
    <x v="6"/>
    <n v="3.31"/>
    <n v="2.4500000000000002"/>
    <n v="1250"/>
    <x v="1"/>
    <x v="41"/>
    <x v="0"/>
    <x v="26"/>
    <x v="3"/>
    <d v="2022-11-15T00:00:00"/>
  </r>
  <r>
    <x v="68"/>
    <s v="A1344"/>
    <x v="7"/>
    <n v="158.4"/>
    <n v="120"/>
    <n v="500"/>
    <x v="3"/>
    <x v="42"/>
    <x v="3"/>
    <x v="27"/>
    <x v="4"/>
    <d v="2022-11-14T00:00:00"/>
  </r>
  <r>
    <x v="69"/>
    <s v="B3222"/>
    <x v="10"/>
    <n v="204.45"/>
    <n v="145"/>
    <n v="150"/>
    <x v="2"/>
    <x v="43"/>
    <x v="3"/>
    <x v="27"/>
    <x v="3"/>
    <d v="2022-11-20T00:00:00"/>
  </r>
  <r>
    <x v="70"/>
    <s v="A2356"/>
    <x v="3"/>
    <n v="132.66"/>
    <n v="100.5"/>
    <n v="100"/>
    <x v="7"/>
    <x v="44"/>
    <x v="0"/>
    <x v="27"/>
    <x v="8"/>
    <d v="2022-11-18T00:00:00"/>
  </r>
  <r>
    <x v="71"/>
    <s v="GG323"/>
    <x v="12"/>
    <n v="1.29"/>
    <n v="1"/>
    <n v="500"/>
    <x v="0"/>
    <x v="44"/>
    <x v="0"/>
    <x v="28"/>
    <x v="1"/>
    <d v="2022-11-21T00:00:00"/>
  </r>
  <r>
    <x v="72"/>
    <s v="B1589"/>
    <x v="1"/>
    <n v="1.29"/>
    <n v="1"/>
    <n v="25000"/>
    <x v="3"/>
    <x v="45"/>
    <x v="4"/>
    <x v="29"/>
    <x v="1"/>
    <d v="2022-11-24T00:00:00"/>
  </r>
  <r>
    <x v="73"/>
    <s v="C1212"/>
    <x v="0"/>
    <n v="5.31"/>
    <n v="4.25"/>
    <n v="17500"/>
    <x v="0"/>
    <x v="46"/>
    <x v="2"/>
    <x v="29"/>
    <x v="4"/>
    <d v="2022-11-28T00:00:00"/>
  </r>
  <r>
    <x v="74"/>
    <s v="B2345"/>
    <x v="6"/>
    <n v="3.48"/>
    <n v="2.4500000000000002"/>
    <n v="1500"/>
    <x v="1"/>
    <x v="47"/>
    <x v="1"/>
    <x v="29"/>
    <x v="8"/>
    <d v="2022-11-27T00:00:00"/>
  </r>
  <r>
    <x v="75"/>
    <s v="B2498"/>
    <x v="13"/>
    <n v="281.75"/>
    <n v="175"/>
    <n v="155"/>
    <x v="1"/>
    <x v="48"/>
    <x v="3"/>
    <x v="29"/>
    <x v="3"/>
    <d v="2022-11-28T00:00:00"/>
  </r>
  <r>
    <x v="76"/>
    <s v="CC105"/>
    <x v="14"/>
    <n v="2.2999999999999998"/>
    <n v="2"/>
    <n v="150"/>
    <x v="5"/>
    <x v="49"/>
    <x v="4"/>
    <x v="29"/>
    <x v="1"/>
    <d v="2022-11-28T00:00:00"/>
  </r>
  <r>
    <x v="77"/>
    <s v="A0205"/>
    <x v="13"/>
    <n v="224.25"/>
    <n v="195"/>
    <n v="130"/>
    <x v="2"/>
    <x v="50"/>
    <x v="3"/>
    <x v="30"/>
    <x v="5"/>
    <d v="2022-12-02T00:00:00"/>
  </r>
  <r>
    <x v="78"/>
    <s v="B3222"/>
    <x v="10"/>
    <n v="181.25"/>
    <n v="145"/>
    <n v="120"/>
    <x v="2"/>
    <x v="51"/>
    <x v="2"/>
    <x v="30"/>
    <x v="3"/>
    <d v="2022-11-29T00:00:00"/>
  </r>
  <r>
    <x v="79"/>
    <s v="A0111"/>
    <x v="6"/>
    <n v="3.96"/>
    <n v="3"/>
    <n v="1050"/>
    <x v="4"/>
    <x v="50"/>
    <x v="0"/>
    <x v="31"/>
    <x v="8"/>
    <d v="2022-12-05T00:00:00"/>
  </r>
  <r>
    <x v="80"/>
    <s v="B0479"/>
    <x v="13"/>
    <n v="231.25"/>
    <n v="185"/>
    <n v="140"/>
    <x v="5"/>
    <x v="45"/>
    <x v="0"/>
    <x v="31"/>
    <x v="8"/>
    <d v="2022-11-29T00:00:00"/>
  </r>
  <r>
    <x v="81"/>
    <s v="A9876"/>
    <x v="15"/>
    <n v="0.79"/>
    <n v="0.55000000000000004"/>
    <n v="150"/>
    <x v="7"/>
    <x v="52"/>
    <x v="3"/>
    <x v="32"/>
    <x v="8"/>
    <d v="2022-12-01T00:00:00"/>
  </r>
  <r>
    <x v="82"/>
    <s v="FF122"/>
    <x v="12"/>
    <n v="1.1499999999999999"/>
    <n v="1"/>
    <n v="525"/>
    <x v="7"/>
    <x v="50"/>
    <x v="2"/>
    <x v="32"/>
    <x v="3"/>
    <d v="2022-12-02T00:00:00"/>
  </r>
  <r>
    <x v="83"/>
    <s v="B2498"/>
    <x v="13"/>
    <n v="231"/>
    <n v="175"/>
    <n v="150"/>
    <x v="1"/>
    <x v="53"/>
    <x v="0"/>
    <x v="32"/>
    <x v="1"/>
    <d v="2022-12-04T00:00:00"/>
  </r>
  <r>
    <x v="84"/>
    <s v="B2499"/>
    <x v="3"/>
    <n v="133.94999999999999"/>
    <n v="95"/>
    <n v="110"/>
    <x v="1"/>
    <x v="54"/>
    <x v="2"/>
    <x v="32"/>
    <x v="1"/>
    <d v="2022-12-07T00:00:00"/>
  </r>
  <r>
    <x v="85"/>
    <s v="A0205"/>
    <x v="13"/>
    <n v="257.39999999999998"/>
    <n v="195"/>
    <n v="120"/>
    <x v="2"/>
    <x v="55"/>
    <x v="3"/>
    <x v="33"/>
    <x v="4"/>
    <d v="2022-12-08T00:00:00"/>
  </r>
  <r>
    <x v="86"/>
    <s v="A0205"/>
    <x v="13"/>
    <n v="243.75"/>
    <n v="195"/>
    <n v="110"/>
    <x v="2"/>
    <x v="56"/>
    <x v="0"/>
    <x v="34"/>
    <x v="1"/>
    <d v="2022-12-12T00:00:00"/>
  </r>
  <r>
    <x v="87"/>
    <s v="EE432"/>
    <x v="15"/>
    <n v="0.78"/>
    <n v="0.55000000000000004"/>
    <n v="125"/>
    <x v="0"/>
    <x v="57"/>
    <x v="1"/>
    <x v="34"/>
    <x v="3"/>
    <d v="2022-12-05T00:00:00"/>
  </r>
  <r>
    <x v="88"/>
    <s v="A9865"/>
    <x v="5"/>
    <n v="1.2"/>
    <n v="0.85"/>
    <n v="550"/>
    <x v="7"/>
    <x v="53"/>
    <x v="1"/>
    <x v="34"/>
    <x v="3"/>
    <d v="2022-12-03T00:00:00"/>
  </r>
  <r>
    <x v="89"/>
    <s v="B2498"/>
    <x v="13"/>
    <n v="281.75"/>
    <n v="175"/>
    <n v="175"/>
    <x v="1"/>
    <x v="58"/>
    <x v="0"/>
    <x v="34"/>
    <x v="3"/>
    <d v="2022-12-10T00:00:00"/>
  </r>
  <r>
    <x v="90"/>
    <s v="B2499"/>
    <x v="3"/>
    <n v="136.80000000000001"/>
    <n v="95"/>
    <n v="105"/>
    <x v="1"/>
    <x v="50"/>
    <x v="3"/>
    <x v="34"/>
    <x v="1"/>
    <d v="2022-12-11T00:00:00"/>
  </r>
  <r>
    <x v="91"/>
    <s v="A0443"/>
    <x v="0"/>
    <n v="6.84"/>
    <n v="4.25"/>
    <n v="10000"/>
    <x v="5"/>
    <x v="59"/>
    <x v="3"/>
    <x v="35"/>
    <x v="1"/>
    <d v="2022-09-10T00:00:00"/>
  </r>
  <r>
    <x v="92"/>
    <s v="A2356"/>
    <x v="3"/>
    <n v="161.81"/>
    <n v="100.5"/>
    <n v="95"/>
    <x v="7"/>
    <x v="60"/>
    <x v="1"/>
    <x v="28"/>
    <x v="8"/>
    <d v="2022-11-23T00:00:00"/>
  </r>
  <r>
    <x v="93"/>
    <s v="A1222"/>
    <x v="4"/>
    <n v="5.69"/>
    <n v="3.95"/>
    <n v="4500"/>
    <x v="5"/>
    <x v="61"/>
    <x v="2"/>
    <x v="27"/>
    <x v="5"/>
    <d v="2022-11-14T00:00:00"/>
  </r>
  <r>
    <x v="94"/>
    <m/>
    <x v="16"/>
    <m/>
    <m/>
    <m/>
    <x v="8"/>
    <x v="62"/>
    <x v="5"/>
    <x v="36"/>
    <x v="9"/>
    <m/>
  </r>
  <r>
    <x v="94"/>
    <m/>
    <x v="16"/>
    <m/>
    <m/>
    <m/>
    <x v="8"/>
    <x v="62"/>
    <x v="5"/>
    <x v="36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C8F29-2024-4456-B9D7-6B20E6B4D3A7}" name="PivotTable5" cacheId="19" applyNumberFormats="0" applyBorderFormats="0" applyFontFormats="0" applyPatternFormats="0" applyAlignmentFormats="0" applyWidthHeightFormats="1" dataCaption="Values" grandTotalCaption="Summary" updatedVersion="8" minRefreshableVersion="3" useAutoFormatting="1" itemPrintTitles="1" createdVersion="8" indent="0" outline="1" outlineData="1" multipleFieldFilters="0" rowHeaderCaption="Distributor">
  <location ref="B3:D13" firstHeaderRow="0" firstDataRow="1" firstDataCol="1"/>
  <pivotFields count="14">
    <pivotField showAll="0"/>
    <pivotField showAll="0"/>
    <pivotField showAll="0"/>
    <pivotField dataField="1" showAll="0"/>
    <pivotField showAll="0"/>
    <pivotField dataField="1" showAll="0"/>
    <pivotField axis="axisRow" showAll="0">
      <items count="10">
        <item x="3"/>
        <item x="2"/>
        <item x="0"/>
        <item x="7"/>
        <item x="1"/>
        <item x="4"/>
        <item x="5"/>
        <item x="6"/>
        <item x="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Units Sold" fld="5" baseField="0" baseItem="0" numFmtId="3"/>
    <dataField name="Sold Average Price of Items Sold" fld="3" subtotal="average" baseField="6" baseItem="0" numFmtId="170"/>
  </dataFields>
  <formats count="2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97ED5-16DC-4F41-8799-E1C3DF95015C}" name="PivotTable2" cacheId="19" applyNumberFormats="0" applyBorderFormats="0" applyFontFormats="0" applyPatternFormats="0" applyAlignmentFormats="0" applyWidthHeightFormats="1" dataCaption="Values" grandTotalCaption="Average Transit" updatedVersion="8" minRefreshableVersion="3" useAutoFormatting="1" itemPrintTitles="1" createdVersion="8" indent="0" outline="1" outlineData="1" multipleFieldFilters="0" chartFormat="1" rowHeaderCaption="Carrier Code">
  <location ref="B3:C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0"/>
        <item x="7"/>
        <item x="1"/>
        <item x="4"/>
        <item x="5"/>
        <item x="6"/>
        <item x="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0"/>
        <item x="3"/>
        <item x="1"/>
        <item x="2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1">
        <item x="7"/>
        <item x="1"/>
        <item x="4"/>
        <item x="8"/>
        <item x="3"/>
        <item x="6"/>
        <item x="5"/>
        <item x="0"/>
        <item x="2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stimated Transit Days" fld="10" subtotal="average" baseField="8" baseItem="0" numFmtId="179"/>
  </dataFields>
  <formats count="2">
    <format dxfId="31">
      <pivotArea outline="0" collapsedLevelsAreSubtotals="1" fieldPosition="0"/>
    </format>
    <format dxfId="3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BDC1-2DC7-43AB-A331-E40F824BD27C}" name="PivotTable6" cacheId="19" applyNumberFormats="0" applyBorderFormats="0" applyFontFormats="0" applyPatternFormats="0" applyAlignmentFormats="0" applyWidthHeightFormats="1" dataCaption="Values" grandTotalCaption="Summary" updatedVersion="8" minRefreshableVersion="3" useAutoFormatting="1" itemPrintTitles="1" createdVersion="8" indent="0" outline="1" outlineData="1" multipleFieldFilters="0">
  <location ref="B3:D21" firstHeaderRow="0" firstDataRow="1" firstDataCol="1"/>
  <pivotFields count="14">
    <pivotField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18">
        <item x="0"/>
        <item x="4"/>
        <item x="11"/>
        <item x="7"/>
        <item x="15"/>
        <item x="2"/>
        <item x="8"/>
        <item x="9"/>
        <item x="5"/>
        <item x="10"/>
        <item x="6"/>
        <item x="12"/>
        <item x="3"/>
        <item x="1"/>
        <item x="13"/>
        <item x="14"/>
        <item x="16"/>
        <item t="default"/>
      </items>
    </pivotField>
    <pivotField showAll="0"/>
    <pivotField dataField="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0"/>
        <item x="3"/>
        <item x="1"/>
        <item x="2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4" baseField="0" baseItem="0" numFmtId="170"/>
    <dataField name="Average of Quantity" fld="5" subtotal="average" baseField="2" baseItem="0" numFmtId="3"/>
  </dataFields>
  <formats count="2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3-19T13:54:52.49" personId="{FB09F78B-B8FD-4849-A150-B9EEDEF5ACE5}" id="{D72656FC-7D0C-4846-982D-D301652B5F46}">
    <text>Isaiah Glenn
glenn559@usf.edu</text>
    <extLst>
      <x:ext xmlns:xltc2="http://schemas.microsoft.com/office/spreadsheetml/2020/threadedcomments2" uri="{F7C98A9C-CBB3-438F-8F68-D28B6AF4A901}">
        <xltc2:checksum>3697287472</xltc2:checksum>
        <xltc2:hyperlink startIndex="13" length="16" url="glenn559@usf.edu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8110-BD90-4F10-B05B-71FCDA5E13F5}">
  <dimension ref="A1:L96"/>
  <sheetViews>
    <sheetView workbookViewId="0">
      <selection sqref="A1:XFD1048576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15.7109375" bestFit="1" customWidth="1"/>
    <col min="4" max="5" width="8" bestFit="1" customWidth="1"/>
    <col min="6" max="6" width="8.5703125" bestFit="1" customWidth="1"/>
    <col min="7" max="7" width="7.42578125" bestFit="1" customWidth="1"/>
    <col min="8" max="8" width="10.42578125" bestFit="1" customWidth="1"/>
    <col min="9" max="9" width="7.28515625" bestFit="1" customWidth="1"/>
    <col min="10" max="10" width="10.42578125" bestFit="1" customWidth="1"/>
    <col min="11" max="11" width="7.140625" bestFit="1" customWidth="1"/>
    <col min="12" max="12" width="10.42578125" bestFit="1" customWidth="1"/>
  </cols>
  <sheetData>
    <row r="1" spans="1:12" ht="25.5" x14ac:dyDescent="0.25">
      <c r="A1" s="1" t="s">
        <v>175</v>
      </c>
      <c r="B1" s="1" t="s">
        <v>174</v>
      </c>
      <c r="C1" s="1" t="s">
        <v>173</v>
      </c>
      <c r="D1" s="1" t="s">
        <v>0</v>
      </c>
      <c r="E1" s="1" t="s">
        <v>1</v>
      </c>
      <c r="F1" s="1" t="s">
        <v>2</v>
      </c>
      <c r="G1" s="1" t="s">
        <v>172</v>
      </c>
      <c r="H1" s="1" t="s">
        <v>171</v>
      </c>
      <c r="I1" s="1" t="s">
        <v>3</v>
      </c>
      <c r="J1" s="1" t="s">
        <v>170</v>
      </c>
      <c r="K1" s="1" t="s">
        <v>169</v>
      </c>
      <c r="L1" s="1" t="s">
        <v>168</v>
      </c>
    </row>
    <row r="2" spans="1:12" x14ac:dyDescent="0.25">
      <c r="A2" s="3" t="s">
        <v>4</v>
      </c>
      <c r="B2" s="5" t="s">
        <v>5</v>
      </c>
      <c r="C2" s="3" t="s">
        <v>6</v>
      </c>
      <c r="D2" s="6">
        <v>5.61</v>
      </c>
      <c r="E2" s="6">
        <v>4.25</v>
      </c>
      <c r="F2" s="8">
        <v>19500</v>
      </c>
      <c r="G2" s="5" t="s">
        <v>7</v>
      </c>
      <c r="H2" s="9">
        <v>44799</v>
      </c>
      <c r="I2" s="5" t="s">
        <v>8</v>
      </c>
      <c r="J2" s="9">
        <v>44805</v>
      </c>
      <c r="K2" s="10">
        <v>11</v>
      </c>
      <c r="L2" s="9">
        <v>44813</v>
      </c>
    </row>
    <row r="3" spans="1:12" x14ac:dyDescent="0.25">
      <c r="A3" s="3" t="s">
        <v>9</v>
      </c>
      <c r="B3" s="5" t="s">
        <v>10</v>
      </c>
      <c r="C3" s="3" t="s">
        <v>11</v>
      </c>
      <c r="D3" s="6">
        <v>1.21</v>
      </c>
      <c r="E3" s="6">
        <v>1.05</v>
      </c>
      <c r="F3" s="8">
        <v>23000</v>
      </c>
      <c r="G3" s="5" t="s">
        <v>12</v>
      </c>
      <c r="H3" s="9">
        <v>44806</v>
      </c>
      <c r="I3" s="5" t="s">
        <v>13</v>
      </c>
      <c r="J3" s="9">
        <v>44810</v>
      </c>
      <c r="K3" s="10">
        <v>5</v>
      </c>
      <c r="L3" s="9">
        <v>44815</v>
      </c>
    </row>
    <row r="4" spans="1:12" x14ac:dyDescent="0.25">
      <c r="A4" s="3" t="s">
        <v>14</v>
      </c>
      <c r="B4" s="5" t="s">
        <v>10</v>
      </c>
      <c r="C4" s="3" t="s">
        <v>11</v>
      </c>
      <c r="D4" s="6">
        <v>1.21</v>
      </c>
      <c r="E4" s="6">
        <v>1.05</v>
      </c>
      <c r="F4" s="8">
        <v>21500</v>
      </c>
      <c r="G4" s="5" t="s">
        <v>12</v>
      </c>
      <c r="H4" s="9">
        <v>44804</v>
      </c>
      <c r="I4" s="5" t="s">
        <v>15</v>
      </c>
      <c r="J4" s="9">
        <v>44815</v>
      </c>
      <c r="K4" s="10">
        <v>15</v>
      </c>
      <c r="L4" s="9">
        <v>44822</v>
      </c>
    </row>
    <row r="5" spans="1:12" x14ac:dyDescent="0.25">
      <c r="A5" s="3" t="s">
        <v>16</v>
      </c>
      <c r="B5" s="5" t="s">
        <v>17</v>
      </c>
      <c r="C5" s="3" t="s">
        <v>11</v>
      </c>
      <c r="D5" s="6">
        <v>1.38</v>
      </c>
      <c r="E5" s="6">
        <v>1.1000000000000001</v>
      </c>
      <c r="F5" s="8">
        <v>17500</v>
      </c>
      <c r="G5" s="5" t="s">
        <v>18</v>
      </c>
      <c r="H5" s="9">
        <v>44815</v>
      </c>
      <c r="I5" s="5" t="s">
        <v>19</v>
      </c>
      <c r="J5" s="9">
        <v>44820</v>
      </c>
      <c r="K5" s="10">
        <v>8</v>
      </c>
      <c r="L5" s="9">
        <v>44831</v>
      </c>
    </row>
    <row r="6" spans="1:12" x14ac:dyDescent="0.25">
      <c r="A6" s="3" t="s">
        <v>20</v>
      </c>
      <c r="B6" s="5" t="s">
        <v>10</v>
      </c>
      <c r="C6" s="3" t="s">
        <v>11</v>
      </c>
      <c r="D6" s="6">
        <v>1.35</v>
      </c>
      <c r="E6" s="6">
        <v>1.05</v>
      </c>
      <c r="F6" s="8">
        <v>22500</v>
      </c>
      <c r="G6" s="5" t="s">
        <v>12</v>
      </c>
      <c r="H6" s="9">
        <v>44813</v>
      </c>
      <c r="I6" s="5" t="s">
        <v>21</v>
      </c>
      <c r="J6" s="9">
        <v>44820</v>
      </c>
      <c r="K6" s="10">
        <v>6</v>
      </c>
      <c r="L6" s="9">
        <v>44826</v>
      </c>
    </row>
    <row r="7" spans="1:12" x14ac:dyDescent="0.25">
      <c r="A7" s="3" t="s">
        <v>22</v>
      </c>
      <c r="B7" s="5" t="s">
        <v>23</v>
      </c>
      <c r="C7" s="3" t="s">
        <v>24</v>
      </c>
      <c r="D7" s="6">
        <v>2.23</v>
      </c>
      <c r="E7" s="6">
        <v>1.65</v>
      </c>
      <c r="F7" s="8">
        <v>4500</v>
      </c>
      <c r="G7" s="5" t="s">
        <v>18</v>
      </c>
      <c r="H7" s="9">
        <v>44819</v>
      </c>
      <c r="I7" s="5" t="s">
        <v>13</v>
      </c>
      <c r="J7" s="9">
        <v>44821</v>
      </c>
      <c r="K7" s="10">
        <v>5</v>
      </c>
      <c r="L7" s="9">
        <v>44836</v>
      </c>
    </row>
    <row r="8" spans="1:12" x14ac:dyDescent="0.25">
      <c r="A8" s="3" t="s">
        <v>25</v>
      </c>
      <c r="B8" s="5" t="s">
        <v>26</v>
      </c>
      <c r="C8" s="3" t="s">
        <v>27</v>
      </c>
      <c r="D8" s="6">
        <v>118.8</v>
      </c>
      <c r="E8" s="6">
        <v>90</v>
      </c>
      <c r="F8" s="11">
        <v>100</v>
      </c>
      <c r="G8" s="5" t="s">
        <v>28</v>
      </c>
      <c r="H8" s="9">
        <v>44819</v>
      </c>
      <c r="I8" s="5" t="s">
        <v>15</v>
      </c>
      <c r="J8" s="9">
        <v>44825</v>
      </c>
      <c r="K8" s="10">
        <v>5</v>
      </c>
      <c r="L8" s="9">
        <v>44829</v>
      </c>
    </row>
    <row r="9" spans="1:12" x14ac:dyDescent="0.25">
      <c r="A9" s="3" t="s">
        <v>29</v>
      </c>
      <c r="B9" s="5" t="s">
        <v>30</v>
      </c>
      <c r="C9" s="3" t="s">
        <v>31</v>
      </c>
      <c r="D9" s="6">
        <v>5.0599999999999996</v>
      </c>
      <c r="E9" s="6">
        <v>3.75</v>
      </c>
      <c r="F9" s="8">
        <v>4250</v>
      </c>
      <c r="G9" s="5" t="s">
        <v>18</v>
      </c>
      <c r="H9" s="9">
        <v>44816</v>
      </c>
      <c r="I9" s="5" t="s">
        <v>8</v>
      </c>
      <c r="J9" s="9">
        <v>44825</v>
      </c>
      <c r="K9" s="10">
        <v>5</v>
      </c>
      <c r="L9" s="9">
        <v>44828</v>
      </c>
    </row>
    <row r="10" spans="1:12" x14ac:dyDescent="0.25">
      <c r="A10" s="3" t="s">
        <v>32</v>
      </c>
      <c r="B10" s="5" t="s">
        <v>17</v>
      </c>
      <c r="C10" s="3" t="s">
        <v>11</v>
      </c>
      <c r="D10" s="6">
        <v>1.49</v>
      </c>
      <c r="E10" s="6">
        <v>1.1000000000000001</v>
      </c>
      <c r="F10" s="8">
        <v>18100</v>
      </c>
      <c r="G10" s="5" t="s">
        <v>18</v>
      </c>
      <c r="H10" s="9">
        <v>44820</v>
      </c>
      <c r="I10" s="5" t="s">
        <v>8</v>
      </c>
      <c r="J10" s="9">
        <v>44825</v>
      </c>
      <c r="K10" s="10">
        <v>6</v>
      </c>
      <c r="L10" s="9">
        <v>44836</v>
      </c>
    </row>
    <row r="11" spans="1:12" x14ac:dyDescent="0.25">
      <c r="A11" s="3" t="s">
        <v>33</v>
      </c>
      <c r="B11" s="5" t="s">
        <v>34</v>
      </c>
      <c r="C11" s="3" t="s">
        <v>24</v>
      </c>
      <c r="D11" s="6">
        <v>1.76</v>
      </c>
      <c r="E11" s="6">
        <v>1.25</v>
      </c>
      <c r="F11" s="8">
        <v>5600</v>
      </c>
      <c r="G11" s="5" t="s">
        <v>7</v>
      </c>
      <c r="H11" s="9">
        <v>44822</v>
      </c>
      <c r="I11" s="5" t="s">
        <v>15</v>
      </c>
      <c r="J11" s="9">
        <v>44825</v>
      </c>
      <c r="K11" s="10">
        <v>5</v>
      </c>
      <c r="L11" s="9">
        <v>44829</v>
      </c>
    </row>
    <row r="12" spans="1:12" x14ac:dyDescent="0.25">
      <c r="A12" s="3" t="s">
        <v>35</v>
      </c>
      <c r="B12" s="5" t="s">
        <v>36</v>
      </c>
      <c r="C12" s="3" t="s">
        <v>37</v>
      </c>
      <c r="D12" s="6">
        <v>1.21</v>
      </c>
      <c r="E12" s="6">
        <v>0.75</v>
      </c>
      <c r="F12" s="11">
        <v>500</v>
      </c>
      <c r="G12" s="5" t="s">
        <v>7</v>
      </c>
      <c r="H12" s="9">
        <v>44819</v>
      </c>
      <c r="I12" s="5" t="s">
        <v>8</v>
      </c>
      <c r="J12" s="9">
        <v>44825</v>
      </c>
      <c r="K12" s="10">
        <v>5</v>
      </c>
      <c r="L12" s="9">
        <v>44831</v>
      </c>
    </row>
    <row r="13" spans="1:12" x14ac:dyDescent="0.25">
      <c r="A13" s="3" t="s">
        <v>38</v>
      </c>
      <c r="B13" s="5" t="s">
        <v>10</v>
      </c>
      <c r="C13" s="3" t="s">
        <v>11</v>
      </c>
      <c r="D13" s="6">
        <v>1.21</v>
      </c>
      <c r="E13" s="6">
        <v>1.05</v>
      </c>
      <c r="F13" s="8">
        <v>22500</v>
      </c>
      <c r="G13" s="5" t="s">
        <v>12</v>
      </c>
      <c r="H13" s="9">
        <v>44821</v>
      </c>
      <c r="I13" s="5" t="s">
        <v>21</v>
      </c>
      <c r="J13" s="9">
        <v>44825</v>
      </c>
      <c r="K13" s="10">
        <v>5</v>
      </c>
      <c r="L13" s="9">
        <v>44833</v>
      </c>
    </row>
    <row r="14" spans="1:12" x14ac:dyDescent="0.25">
      <c r="A14" s="3" t="s">
        <v>39</v>
      </c>
      <c r="B14" s="5" t="s">
        <v>40</v>
      </c>
      <c r="C14" s="3" t="s">
        <v>41</v>
      </c>
      <c r="D14" s="6">
        <v>3.45</v>
      </c>
      <c r="E14" s="6">
        <v>3</v>
      </c>
      <c r="F14" s="8">
        <v>1300</v>
      </c>
      <c r="G14" s="5" t="s">
        <v>42</v>
      </c>
      <c r="H14" s="9">
        <v>44814</v>
      </c>
      <c r="I14" s="5" t="s">
        <v>8</v>
      </c>
      <c r="J14" s="9">
        <v>44825</v>
      </c>
      <c r="K14" s="10">
        <v>10</v>
      </c>
      <c r="L14" s="9">
        <v>44829</v>
      </c>
    </row>
    <row r="15" spans="1:12" x14ac:dyDescent="0.25">
      <c r="A15" s="3" t="s">
        <v>43</v>
      </c>
      <c r="B15" s="5" t="s">
        <v>30</v>
      </c>
      <c r="C15" s="3" t="s">
        <v>31</v>
      </c>
      <c r="D15" s="6">
        <v>5.29</v>
      </c>
      <c r="E15" s="6">
        <v>3.75</v>
      </c>
      <c r="F15" s="8">
        <v>4200</v>
      </c>
      <c r="G15" s="5" t="s">
        <v>18</v>
      </c>
      <c r="H15" s="9">
        <v>44827</v>
      </c>
      <c r="I15" s="5" t="s">
        <v>13</v>
      </c>
      <c r="J15" s="9">
        <v>44832</v>
      </c>
      <c r="K15" s="10">
        <v>5</v>
      </c>
      <c r="L15" s="9">
        <v>44841</v>
      </c>
    </row>
    <row r="16" spans="1:12" x14ac:dyDescent="0.25">
      <c r="A16" s="3" t="s">
        <v>44</v>
      </c>
      <c r="B16" s="5" t="s">
        <v>34</v>
      </c>
      <c r="C16" s="3" t="s">
        <v>24</v>
      </c>
      <c r="D16" s="6">
        <v>1.44</v>
      </c>
      <c r="E16" s="6">
        <v>1.25</v>
      </c>
      <c r="F16" s="8">
        <v>5500</v>
      </c>
      <c r="G16" s="5" t="s">
        <v>7</v>
      </c>
      <c r="H16" s="9">
        <v>44825</v>
      </c>
      <c r="I16" s="5" t="s">
        <v>8</v>
      </c>
      <c r="J16" s="9">
        <v>44832</v>
      </c>
      <c r="K16" s="10">
        <v>9</v>
      </c>
      <c r="L16" s="9">
        <v>44837</v>
      </c>
    </row>
    <row r="17" spans="1:12" x14ac:dyDescent="0.25">
      <c r="A17" s="3" t="s">
        <v>45</v>
      </c>
      <c r="B17" s="5" t="s">
        <v>46</v>
      </c>
      <c r="C17" s="3" t="s">
        <v>47</v>
      </c>
      <c r="D17" s="6">
        <v>178.25</v>
      </c>
      <c r="E17" s="6">
        <v>155</v>
      </c>
      <c r="F17" s="11">
        <v>405</v>
      </c>
      <c r="G17" s="5" t="s">
        <v>48</v>
      </c>
      <c r="H17" s="9">
        <v>44830</v>
      </c>
      <c r="I17" s="5" t="s">
        <v>8</v>
      </c>
      <c r="J17" s="9">
        <v>44832</v>
      </c>
      <c r="K17" s="10">
        <v>5</v>
      </c>
      <c r="L17" s="9">
        <v>44841</v>
      </c>
    </row>
    <row r="18" spans="1:12" x14ac:dyDescent="0.25">
      <c r="A18" s="3" t="s">
        <v>49</v>
      </c>
      <c r="B18" s="5" t="s">
        <v>23</v>
      </c>
      <c r="C18" s="3" t="s">
        <v>24</v>
      </c>
      <c r="D18" s="6">
        <v>2.1800000000000002</v>
      </c>
      <c r="E18" s="6">
        <v>1.65</v>
      </c>
      <c r="F18" s="8">
        <v>4850</v>
      </c>
      <c r="G18" s="5" t="s">
        <v>18</v>
      </c>
      <c r="H18" s="9">
        <v>44827</v>
      </c>
      <c r="I18" s="5" t="s">
        <v>15</v>
      </c>
      <c r="J18" s="9">
        <v>44833</v>
      </c>
      <c r="K18" s="10">
        <v>5</v>
      </c>
      <c r="L18" s="9">
        <v>44842</v>
      </c>
    </row>
    <row r="19" spans="1:12" x14ac:dyDescent="0.25">
      <c r="A19" s="3" t="s">
        <v>50</v>
      </c>
      <c r="B19" s="5" t="s">
        <v>30</v>
      </c>
      <c r="C19" s="3" t="s">
        <v>31</v>
      </c>
      <c r="D19" s="6">
        <v>4.3099999999999996</v>
      </c>
      <c r="E19" s="6">
        <v>3.75</v>
      </c>
      <c r="F19" s="8">
        <v>4150</v>
      </c>
      <c r="G19" s="5" t="s">
        <v>18</v>
      </c>
      <c r="H19" s="9">
        <v>44825</v>
      </c>
      <c r="I19" s="5" t="s">
        <v>19</v>
      </c>
      <c r="J19" s="9">
        <v>44834</v>
      </c>
      <c r="K19" s="10">
        <v>6</v>
      </c>
      <c r="L19" s="9">
        <v>44842</v>
      </c>
    </row>
    <row r="20" spans="1:12" x14ac:dyDescent="0.25">
      <c r="A20" s="3" t="s">
        <v>51</v>
      </c>
      <c r="B20" s="5" t="s">
        <v>5</v>
      </c>
      <c r="C20" s="3" t="s">
        <v>6</v>
      </c>
      <c r="D20" s="6">
        <v>6.84</v>
      </c>
      <c r="E20" s="6">
        <v>4.25</v>
      </c>
      <c r="F20" s="8">
        <v>15500</v>
      </c>
      <c r="G20" s="5" t="s">
        <v>7</v>
      </c>
      <c r="H20" s="9">
        <v>44830</v>
      </c>
      <c r="I20" s="5" t="s">
        <v>21</v>
      </c>
      <c r="J20" s="9">
        <v>44835</v>
      </c>
      <c r="K20" s="10">
        <v>5</v>
      </c>
      <c r="L20" s="9">
        <v>44843</v>
      </c>
    </row>
    <row r="21" spans="1:12" x14ac:dyDescent="0.25">
      <c r="A21" s="3" t="s">
        <v>52</v>
      </c>
      <c r="B21" s="5" t="s">
        <v>26</v>
      </c>
      <c r="C21" s="3" t="s">
        <v>27</v>
      </c>
      <c r="D21" s="6">
        <v>126.9</v>
      </c>
      <c r="E21" s="6">
        <v>90</v>
      </c>
      <c r="F21" s="11">
        <v>120</v>
      </c>
      <c r="G21" s="5" t="s">
        <v>28</v>
      </c>
      <c r="H21" s="9">
        <v>44833</v>
      </c>
      <c r="I21" s="5" t="s">
        <v>8</v>
      </c>
      <c r="J21" s="9">
        <v>44836</v>
      </c>
      <c r="K21" s="10">
        <v>5</v>
      </c>
      <c r="L21" s="9">
        <v>44842</v>
      </c>
    </row>
    <row r="22" spans="1:12" x14ac:dyDescent="0.25">
      <c r="A22" s="3" t="s">
        <v>53</v>
      </c>
      <c r="B22" s="5" t="s">
        <v>23</v>
      </c>
      <c r="C22" s="3" t="s">
        <v>24</v>
      </c>
      <c r="D22" s="6">
        <v>2.34</v>
      </c>
      <c r="E22" s="6">
        <v>1.65</v>
      </c>
      <c r="F22" s="8">
        <v>4750</v>
      </c>
      <c r="G22" s="5" t="s">
        <v>18</v>
      </c>
      <c r="H22" s="9">
        <v>44830</v>
      </c>
      <c r="I22" s="5" t="s">
        <v>8</v>
      </c>
      <c r="J22" s="9">
        <v>44836</v>
      </c>
      <c r="K22" s="10">
        <v>15</v>
      </c>
      <c r="L22" s="9">
        <v>44844</v>
      </c>
    </row>
    <row r="23" spans="1:12" x14ac:dyDescent="0.25">
      <c r="A23" s="3" t="s">
        <v>54</v>
      </c>
      <c r="B23" s="5" t="s">
        <v>5</v>
      </c>
      <c r="C23" s="3" t="s">
        <v>6</v>
      </c>
      <c r="D23" s="6">
        <v>5.74</v>
      </c>
      <c r="E23" s="6">
        <v>4.25</v>
      </c>
      <c r="F23" s="8">
        <v>12500</v>
      </c>
      <c r="G23" s="5" t="s">
        <v>7</v>
      </c>
      <c r="H23" s="9">
        <v>44832</v>
      </c>
      <c r="I23" s="5" t="s">
        <v>19</v>
      </c>
      <c r="J23" s="9">
        <v>44836</v>
      </c>
      <c r="K23" s="10">
        <v>9</v>
      </c>
      <c r="L23" s="9">
        <v>44842</v>
      </c>
    </row>
    <row r="24" spans="1:12" x14ac:dyDescent="0.25">
      <c r="A24" s="3" t="s">
        <v>55</v>
      </c>
      <c r="B24" s="5" t="s">
        <v>34</v>
      </c>
      <c r="C24" s="3" t="s">
        <v>24</v>
      </c>
      <c r="D24" s="6">
        <v>1.8</v>
      </c>
      <c r="E24" s="6">
        <v>1.25</v>
      </c>
      <c r="F24" s="8">
        <v>5650</v>
      </c>
      <c r="G24" s="5" t="s">
        <v>7</v>
      </c>
      <c r="H24" s="9">
        <v>44825</v>
      </c>
      <c r="I24" s="5" t="s">
        <v>15</v>
      </c>
      <c r="J24" s="9">
        <v>44836</v>
      </c>
      <c r="K24" s="10">
        <v>15</v>
      </c>
      <c r="L24" s="9">
        <v>44841</v>
      </c>
    </row>
    <row r="25" spans="1:12" x14ac:dyDescent="0.25">
      <c r="A25" s="3" t="s">
        <v>56</v>
      </c>
      <c r="B25" s="5" t="s">
        <v>57</v>
      </c>
      <c r="C25" s="3" t="s">
        <v>11</v>
      </c>
      <c r="D25" s="6">
        <v>1.34</v>
      </c>
      <c r="E25" s="6">
        <v>0.95</v>
      </c>
      <c r="F25" s="8">
        <v>25000</v>
      </c>
      <c r="G25" s="5" t="s">
        <v>7</v>
      </c>
      <c r="H25" s="9">
        <v>44831</v>
      </c>
      <c r="I25" s="5" t="s">
        <v>8</v>
      </c>
      <c r="J25" s="9">
        <v>44836</v>
      </c>
      <c r="K25" s="10">
        <v>5</v>
      </c>
      <c r="L25" s="9">
        <v>44843</v>
      </c>
    </row>
    <row r="26" spans="1:12" x14ac:dyDescent="0.25">
      <c r="A26" s="3" t="s">
        <v>58</v>
      </c>
      <c r="B26" s="5" t="s">
        <v>59</v>
      </c>
      <c r="C26" s="3" t="s">
        <v>31</v>
      </c>
      <c r="D26" s="6">
        <v>4.4400000000000004</v>
      </c>
      <c r="E26" s="6">
        <v>3.55</v>
      </c>
      <c r="F26" s="8">
        <v>4800</v>
      </c>
      <c r="G26" s="5" t="s">
        <v>42</v>
      </c>
      <c r="H26" s="9">
        <v>44829</v>
      </c>
      <c r="I26" s="5" t="s">
        <v>15</v>
      </c>
      <c r="J26" s="9">
        <v>44836</v>
      </c>
      <c r="K26" s="10">
        <v>5</v>
      </c>
      <c r="L26" s="9">
        <v>44851</v>
      </c>
    </row>
    <row r="27" spans="1:12" x14ac:dyDescent="0.25">
      <c r="A27" s="3" t="s">
        <v>60</v>
      </c>
      <c r="B27" s="5" t="s">
        <v>61</v>
      </c>
      <c r="C27" s="3" t="s">
        <v>6</v>
      </c>
      <c r="D27" s="6">
        <v>6.84</v>
      </c>
      <c r="E27" s="6">
        <v>4.25</v>
      </c>
      <c r="F27" s="8">
        <v>9000</v>
      </c>
      <c r="G27" s="5" t="s">
        <v>48</v>
      </c>
      <c r="H27" s="9">
        <v>44834</v>
      </c>
      <c r="I27" s="5" t="s">
        <v>15</v>
      </c>
      <c r="J27" s="9">
        <v>44836</v>
      </c>
      <c r="K27" s="10">
        <v>5</v>
      </c>
      <c r="L27" s="9">
        <v>44843</v>
      </c>
    </row>
    <row r="28" spans="1:12" x14ac:dyDescent="0.25">
      <c r="A28" s="3" t="s">
        <v>62</v>
      </c>
      <c r="B28" s="5" t="s">
        <v>5</v>
      </c>
      <c r="C28" s="3" t="s">
        <v>6</v>
      </c>
      <c r="D28" s="6">
        <v>6.04</v>
      </c>
      <c r="E28" s="6">
        <v>4.25</v>
      </c>
      <c r="F28" s="8">
        <v>15000</v>
      </c>
      <c r="G28" s="5" t="s">
        <v>7</v>
      </c>
      <c r="H28" s="9">
        <v>44833</v>
      </c>
      <c r="I28" s="5" t="s">
        <v>8</v>
      </c>
      <c r="J28" s="9">
        <v>44839</v>
      </c>
      <c r="K28" s="10">
        <v>5</v>
      </c>
      <c r="L28" s="9">
        <v>44846</v>
      </c>
    </row>
    <row r="29" spans="1:12" x14ac:dyDescent="0.25">
      <c r="A29" s="3" t="s">
        <v>63</v>
      </c>
      <c r="B29" s="5" t="s">
        <v>34</v>
      </c>
      <c r="C29" s="3" t="s">
        <v>24</v>
      </c>
      <c r="D29" s="6">
        <v>1.61</v>
      </c>
      <c r="E29" s="6">
        <v>1.25</v>
      </c>
      <c r="F29" s="8">
        <v>5425</v>
      </c>
      <c r="G29" s="5" t="s">
        <v>7</v>
      </c>
      <c r="H29" s="9">
        <v>44832</v>
      </c>
      <c r="I29" s="5" t="s">
        <v>19</v>
      </c>
      <c r="J29" s="9">
        <v>44841</v>
      </c>
      <c r="K29" s="10">
        <v>8</v>
      </c>
      <c r="L29" s="9">
        <v>44846</v>
      </c>
    </row>
    <row r="30" spans="1:12" x14ac:dyDescent="0.25">
      <c r="A30" s="3" t="s">
        <v>64</v>
      </c>
      <c r="B30" s="5" t="s">
        <v>59</v>
      </c>
      <c r="C30" s="3" t="s">
        <v>31</v>
      </c>
      <c r="D30" s="6">
        <v>4.79</v>
      </c>
      <c r="E30" s="6">
        <v>3.55</v>
      </c>
      <c r="F30" s="8">
        <v>4585</v>
      </c>
      <c r="G30" s="5" t="s">
        <v>42</v>
      </c>
      <c r="H30" s="9">
        <v>44836</v>
      </c>
      <c r="I30" s="5" t="s">
        <v>19</v>
      </c>
      <c r="J30" s="9">
        <v>44841</v>
      </c>
      <c r="K30" s="10">
        <v>5</v>
      </c>
      <c r="L30" s="9">
        <v>44846</v>
      </c>
    </row>
    <row r="31" spans="1:12" x14ac:dyDescent="0.25">
      <c r="A31" s="3" t="s">
        <v>65</v>
      </c>
      <c r="B31" s="5" t="s">
        <v>66</v>
      </c>
      <c r="C31" s="3" t="s">
        <v>41</v>
      </c>
      <c r="D31" s="6">
        <v>2.82</v>
      </c>
      <c r="E31" s="6">
        <v>2.4500000000000002</v>
      </c>
      <c r="F31" s="8">
        <v>1200</v>
      </c>
      <c r="G31" s="5" t="s">
        <v>12</v>
      </c>
      <c r="H31" s="9">
        <v>44840</v>
      </c>
      <c r="I31" s="5" t="s">
        <v>15</v>
      </c>
      <c r="J31" s="9">
        <v>44843</v>
      </c>
      <c r="K31" s="10">
        <v>5</v>
      </c>
      <c r="L31" s="9">
        <v>44854</v>
      </c>
    </row>
    <row r="32" spans="1:12" x14ac:dyDescent="0.25">
      <c r="A32" s="3" t="s">
        <v>67</v>
      </c>
      <c r="B32" s="5" t="s">
        <v>17</v>
      </c>
      <c r="C32" s="3" t="s">
        <v>11</v>
      </c>
      <c r="D32" s="6">
        <v>1.56</v>
      </c>
      <c r="E32" s="6">
        <v>1.1000000000000001</v>
      </c>
      <c r="F32" s="8">
        <v>16500</v>
      </c>
      <c r="G32" s="5" t="s">
        <v>18</v>
      </c>
      <c r="H32" s="9">
        <v>44840</v>
      </c>
      <c r="I32" s="5" t="s">
        <v>15</v>
      </c>
      <c r="J32" s="9">
        <v>44846</v>
      </c>
      <c r="K32" s="10">
        <v>10</v>
      </c>
      <c r="L32" s="9">
        <v>44864</v>
      </c>
    </row>
    <row r="33" spans="1:12" x14ac:dyDescent="0.25">
      <c r="A33" s="3" t="s">
        <v>68</v>
      </c>
      <c r="B33" s="5" t="s">
        <v>57</v>
      </c>
      <c r="C33" s="3" t="s">
        <v>11</v>
      </c>
      <c r="D33" s="6">
        <v>1.0900000000000001</v>
      </c>
      <c r="E33" s="6">
        <v>0.95</v>
      </c>
      <c r="F33" s="8">
        <v>17500</v>
      </c>
      <c r="G33" s="5" t="s">
        <v>7</v>
      </c>
      <c r="H33" s="9">
        <v>44842</v>
      </c>
      <c r="I33" s="5" t="s">
        <v>19</v>
      </c>
      <c r="J33" s="9">
        <v>44846</v>
      </c>
      <c r="K33" s="10">
        <v>15</v>
      </c>
      <c r="L33" s="9">
        <v>44853</v>
      </c>
    </row>
    <row r="34" spans="1:12" x14ac:dyDescent="0.25">
      <c r="A34" s="3" t="s">
        <v>69</v>
      </c>
      <c r="B34" s="5" t="s">
        <v>59</v>
      </c>
      <c r="C34" s="3" t="s">
        <v>31</v>
      </c>
      <c r="D34" s="6">
        <v>5.01</v>
      </c>
      <c r="E34" s="6">
        <v>3.55</v>
      </c>
      <c r="F34" s="8">
        <v>4200</v>
      </c>
      <c r="G34" s="5" t="s">
        <v>42</v>
      </c>
      <c r="H34" s="9">
        <v>44835</v>
      </c>
      <c r="I34" s="5" t="s">
        <v>15</v>
      </c>
      <c r="J34" s="9">
        <v>44846</v>
      </c>
      <c r="K34" s="10">
        <v>5</v>
      </c>
      <c r="L34" s="9">
        <v>44874</v>
      </c>
    </row>
    <row r="35" spans="1:12" x14ac:dyDescent="0.25">
      <c r="A35" s="3" t="s">
        <v>70</v>
      </c>
      <c r="B35" s="5" t="s">
        <v>71</v>
      </c>
      <c r="C35" s="3" t="s">
        <v>72</v>
      </c>
      <c r="D35" s="6">
        <v>1.07</v>
      </c>
      <c r="E35" s="6">
        <v>0.75</v>
      </c>
      <c r="F35" s="8">
        <v>1980</v>
      </c>
      <c r="G35" s="5" t="s">
        <v>7</v>
      </c>
      <c r="H35" s="9">
        <v>44846</v>
      </c>
      <c r="I35" s="5" t="s">
        <v>19</v>
      </c>
      <c r="J35" s="9">
        <v>44851</v>
      </c>
      <c r="K35" s="10">
        <v>8</v>
      </c>
      <c r="L35" s="9">
        <v>44853</v>
      </c>
    </row>
    <row r="36" spans="1:12" x14ac:dyDescent="0.25">
      <c r="A36" s="3" t="s">
        <v>73</v>
      </c>
      <c r="B36" s="5" t="s">
        <v>74</v>
      </c>
      <c r="C36" s="3" t="s">
        <v>75</v>
      </c>
      <c r="D36" s="6">
        <v>4.66</v>
      </c>
      <c r="E36" s="6">
        <v>4.05</v>
      </c>
      <c r="F36" s="8">
        <v>1500</v>
      </c>
      <c r="G36" s="5" t="s">
        <v>42</v>
      </c>
      <c r="H36" s="9">
        <v>44844</v>
      </c>
      <c r="I36" s="5" t="s">
        <v>13</v>
      </c>
      <c r="J36" s="9">
        <v>44851</v>
      </c>
      <c r="K36" s="10">
        <v>6</v>
      </c>
      <c r="L36" s="9">
        <v>44856</v>
      </c>
    </row>
    <row r="37" spans="1:12" x14ac:dyDescent="0.25">
      <c r="A37" s="3" t="s">
        <v>76</v>
      </c>
      <c r="B37" s="5" t="s">
        <v>59</v>
      </c>
      <c r="C37" s="3" t="s">
        <v>31</v>
      </c>
      <c r="D37" s="6">
        <v>4.4400000000000004</v>
      </c>
      <c r="E37" s="6">
        <v>3.55</v>
      </c>
      <c r="F37" s="8">
        <v>4250</v>
      </c>
      <c r="G37" s="5" t="s">
        <v>42</v>
      </c>
      <c r="H37" s="9">
        <v>44849</v>
      </c>
      <c r="I37" s="5" t="s">
        <v>8</v>
      </c>
      <c r="J37" s="9">
        <v>44851</v>
      </c>
      <c r="K37" s="10">
        <v>5</v>
      </c>
      <c r="L37" s="9">
        <v>44862</v>
      </c>
    </row>
    <row r="38" spans="1:12" x14ac:dyDescent="0.25">
      <c r="A38" s="3" t="s">
        <v>77</v>
      </c>
      <c r="B38" s="5" t="s">
        <v>78</v>
      </c>
      <c r="C38" s="3" t="s">
        <v>75</v>
      </c>
      <c r="D38" s="6">
        <v>5.33</v>
      </c>
      <c r="E38" s="6">
        <v>3.75</v>
      </c>
      <c r="F38" s="8">
        <v>1750</v>
      </c>
      <c r="G38" s="5" t="s">
        <v>79</v>
      </c>
      <c r="H38" s="9">
        <v>44845</v>
      </c>
      <c r="I38" s="5" t="s">
        <v>15</v>
      </c>
      <c r="J38" s="9">
        <v>44851</v>
      </c>
      <c r="K38" s="10">
        <v>5</v>
      </c>
      <c r="L38" s="9">
        <v>44856</v>
      </c>
    </row>
    <row r="39" spans="1:12" x14ac:dyDescent="0.25">
      <c r="A39" s="3" t="s">
        <v>80</v>
      </c>
      <c r="B39" s="5" t="s">
        <v>81</v>
      </c>
      <c r="C39" s="3" t="s">
        <v>6</v>
      </c>
      <c r="D39" s="6">
        <v>6.76</v>
      </c>
      <c r="E39" s="6">
        <v>4.2</v>
      </c>
      <c r="F39" s="8">
        <v>10000</v>
      </c>
      <c r="G39" s="5" t="s">
        <v>28</v>
      </c>
      <c r="H39" s="9">
        <v>44844</v>
      </c>
      <c r="I39" s="5" t="s">
        <v>19</v>
      </c>
      <c r="J39" s="9">
        <v>44853</v>
      </c>
      <c r="K39" s="10">
        <v>5</v>
      </c>
      <c r="L39" s="9">
        <v>44863</v>
      </c>
    </row>
    <row r="40" spans="1:12" x14ac:dyDescent="0.25">
      <c r="A40" s="3" t="s">
        <v>82</v>
      </c>
      <c r="B40" s="5" t="s">
        <v>81</v>
      </c>
      <c r="C40" s="3" t="s">
        <v>6</v>
      </c>
      <c r="D40" s="6">
        <v>6.05</v>
      </c>
      <c r="E40" s="6">
        <v>4.2</v>
      </c>
      <c r="F40" s="8">
        <v>15000</v>
      </c>
      <c r="G40" s="5" t="s">
        <v>28</v>
      </c>
      <c r="H40" s="9">
        <v>44851</v>
      </c>
      <c r="I40" s="5" t="s">
        <v>8</v>
      </c>
      <c r="J40" s="9">
        <v>44856</v>
      </c>
      <c r="K40" s="10">
        <v>5</v>
      </c>
      <c r="L40" s="9">
        <v>44859</v>
      </c>
    </row>
    <row r="41" spans="1:12" x14ac:dyDescent="0.25">
      <c r="A41" s="3" t="s">
        <v>83</v>
      </c>
      <c r="B41" s="5" t="s">
        <v>84</v>
      </c>
      <c r="C41" s="3" t="s">
        <v>41</v>
      </c>
      <c r="D41" s="6">
        <v>4.05</v>
      </c>
      <c r="E41" s="6">
        <v>2.85</v>
      </c>
      <c r="F41" s="8">
        <v>1300</v>
      </c>
      <c r="G41" s="5" t="s">
        <v>85</v>
      </c>
      <c r="H41" s="9">
        <v>44853</v>
      </c>
      <c r="I41" s="5" t="s">
        <v>21</v>
      </c>
      <c r="J41" s="9">
        <v>44856</v>
      </c>
      <c r="K41" s="10">
        <v>5</v>
      </c>
      <c r="L41" s="9">
        <v>44860</v>
      </c>
    </row>
    <row r="42" spans="1:12" x14ac:dyDescent="0.25">
      <c r="A42" s="3" t="s">
        <v>86</v>
      </c>
      <c r="B42" s="5" t="s">
        <v>66</v>
      </c>
      <c r="C42" s="3" t="s">
        <v>41</v>
      </c>
      <c r="D42" s="6">
        <v>3.06</v>
      </c>
      <c r="E42" s="6">
        <v>2.4500000000000002</v>
      </c>
      <c r="F42" s="8">
        <v>2500</v>
      </c>
      <c r="G42" s="5" t="s">
        <v>12</v>
      </c>
      <c r="H42" s="9">
        <v>44850</v>
      </c>
      <c r="I42" s="5" t="s">
        <v>19</v>
      </c>
      <c r="J42" s="9">
        <v>44856</v>
      </c>
      <c r="K42" s="10">
        <v>5</v>
      </c>
      <c r="L42" s="9">
        <v>44863</v>
      </c>
    </row>
    <row r="43" spans="1:12" x14ac:dyDescent="0.25">
      <c r="A43" s="3" t="s">
        <v>87</v>
      </c>
      <c r="B43" s="5" t="s">
        <v>74</v>
      </c>
      <c r="C43" s="3" t="s">
        <v>75</v>
      </c>
      <c r="D43" s="6">
        <v>5.47</v>
      </c>
      <c r="E43" s="6">
        <v>4.05</v>
      </c>
      <c r="F43" s="8">
        <v>1550</v>
      </c>
      <c r="G43" s="5" t="s">
        <v>42</v>
      </c>
      <c r="H43" s="9">
        <v>44852</v>
      </c>
      <c r="I43" s="5" t="s">
        <v>21</v>
      </c>
      <c r="J43" s="9">
        <v>44856</v>
      </c>
      <c r="K43" s="10">
        <v>6</v>
      </c>
      <c r="L43" s="9">
        <v>44864</v>
      </c>
    </row>
    <row r="44" spans="1:12" x14ac:dyDescent="0.25">
      <c r="A44" s="3" t="s">
        <v>88</v>
      </c>
      <c r="B44" s="5" t="s">
        <v>59</v>
      </c>
      <c r="C44" s="3" t="s">
        <v>31</v>
      </c>
      <c r="D44" s="6">
        <v>4.79</v>
      </c>
      <c r="E44" s="6">
        <v>3.55</v>
      </c>
      <c r="F44" s="8">
        <v>4200</v>
      </c>
      <c r="G44" s="5" t="s">
        <v>42</v>
      </c>
      <c r="H44" s="9">
        <v>44845</v>
      </c>
      <c r="I44" s="5" t="s">
        <v>15</v>
      </c>
      <c r="J44" s="9">
        <v>44856</v>
      </c>
      <c r="K44" s="10">
        <v>6</v>
      </c>
      <c r="L44" s="9">
        <v>44884</v>
      </c>
    </row>
    <row r="45" spans="1:12" x14ac:dyDescent="0.25">
      <c r="A45" s="3" t="s">
        <v>89</v>
      </c>
      <c r="B45" s="5" t="s">
        <v>78</v>
      </c>
      <c r="C45" s="3" t="s">
        <v>75</v>
      </c>
      <c r="D45" s="6">
        <v>5.4</v>
      </c>
      <c r="E45" s="6">
        <v>3.75</v>
      </c>
      <c r="F45" s="8">
        <v>1850</v>
      </c>
      <c r="G45" s="5" t="s">
        <v>79</v>
      </c>
      <c r="H45" s="9">
        <v>44851</v>
      </c>
      <c r="I45" s="5" t="s">
        <v>19</v>
      </c>
      <c r="J45" s="9">
        <v>44856</v>
      </c>
      <c r="K45" s="10">
        <v>4</v>
      </c>
      <c r="L45" s="9">
        <v>44864</v>
      </c>
    </row>
    <row r="46" spans="1:12" x14ac:dyDescent="0.25">
      <c r="A46" s="3" t="s">
        <v>90</v>
      </c>
      <c r="B46" s="5" t="s">
        <v>81</v>
      </c>
      <c r="C46" s="3" t="s">
        <v>6</v>
      </c>
      <c r="D46" s="6">
        <v>6.05</v>
      </c>
      <c r="E46" s="6">
        <v>4.2</v>
      </c>
      <c r="F46" s="8">
        <v>14000</v>
      </c>
      <c r="G46" s="5" t="s">
        <v>28</v>
      </c>
      <c r="H46" s="9">
        <v>44851</v>
      </c>
      <c r="I46" s="5" t="s">
        <v>21</v>
      </c>
      <c r="J46" s="9">
        <v>44858</v>
      </c>
      <c r="K46" s="10">
        <v>4</v>
      </c>
      <c r="L46" s="9">
        <v>44862</v>
      </c>
    </row>
    <row r="47" spans="1:12" x14ac:dyDescent="0.25">
      <c r="A47" s="3" t="s">
        <v>91</v>
      </c>
      <c r="B47" s="5" t="s">
        <v>5</v>
      </c>
      <c r="C47" s="3" t="s">
        <v>6</v>
      </c>
      <c r="D47" s="6">
        <v>5.61</v>
      </c>
      <c r="E47" s="6">
        <v>4.25</v>
      </c>
      <c r="F47" s="8">
        <v>14500</v>
      </c>
      <c r="G47" s="5" t="s">
        <v>7</v>
      </c>
      <c r="H47" s="9">
        <v>44857</v>
      </c>
      <c r="I47" s="5" t="s">
        <v>13</v>
      </c>
      <c r="J47" s="9">
        <v>44859</v>
      </c>
      <c r="K47" s="10">
        <v>6</v>
      </c>
      <c r="L47" s="9">
        <v>44862</v>
      </c>
    </row>
    <row r="48" spans="1:12" x14ac:dyDescent="0.25">
      <c r="A48" s="3" t="s">
        <v>92</v>
      </c>
      <c r="B48" s="5" t="s">
        <v>78</v>
      </c>
      <c r="C48" s="3" t="s">
        <v>75</v>
      </c>
      <c r="D48" s="6">
        <v>4.3099999999999996</v>
      </c>
      <c r="E48" s="6">
        <v>3.75</v>
      </c>
      <c r="F48" s="8">
        <v>1800</v>
      </c>
      <c r="G48" s="5" t="s">
        <v>79</v>
      </c>
      <c r="H48" s="9">
        <v>44853</v>
      </c>
      <c r="I48" s="5" t="s">
        <v>21</v>
      </c>
      <c r="J48" s="9">
        <v>44859</v>
      </c>
      <c r="K48" s="10">
        <v>4</v>
      </c>
      <c r="L48" s="9">
        <v>44864</v>
      </c>
    </row>
    <row r="49" spans="1:12" x14ac:dyDescent="0.25">
      <c r="A49" s="3" t="s">
        <v>93</v>
      </c>
      <c r="B49" s="5" t="s">
        <v>94</v>
      </c>
      <c r="C49" s="3" t="s">
        <v>75</v>
      </c>
      <c r="D49" s="6">
        <v>5.26</v>
      </c>
      <c r="E49" s="6">
        <v>3.65</v>
      </c>
      <c r="F49" s="8">
        <v>1250</v>
      </c>
      <c r="G49" s="5" t="s">
        <v>28</v>
      </c>
      <c r="H49" s="9">
        <v>44851</v>
      </c>
      <c r="I49" s="5" t="s">
        <v>19</v>
      </c>
      <c r="J49" s="9">
        <v>44860</v>
      </c>
      <c r="K49" s="10">
        <v>5</v>
      </c>
      <c r="L49" s="9">
        <v>44865</v>
      </c>
    </row>
    <row r="50" spans="1:12" x14ac:dyDescent="0.25">
      <c r="A50" s="3" t="s">
        <v>95</v>
      </c>
      <c r="B50" s="5" t="s">
        <v>5</v>
      </c>
      <c r="C50" s="3" t="s">
        <v>6</v>
      </c>
      <c r="D50" s="6">
        <v>4.8899999999999997</v>
      </c>
      <c r="E50" s="6">
        <v>4.25</v>
      </c>
      <c r="F50" s="8">
        <v>18000</v>
      </c>
      <c r="G50" s="5" t="s">
        <v>7</v>
      </c>
      <c r="H50" s="9">
        <v>44855</v>
      </c>
      <c r="I50" s="5" t="s">
        <v>15</v>
      </c>
      <c r="J50" s="9">
        <v>44860</v>
      </c>
      <c r="K50" s="10">
        <v>10</v>
      </c>
      <c r="L50" s="9">
        <v>44867</v>
      </c>
    </row>
    <row r="51" spans="1:12" x14ac:dyDescent="0.25">
      <c r="A51" s="3" t="s">
        <v>96</v>
      </c>
      <c r="B51" s="5" t="s">
        <v>84</v>
      </c>
      <c r="C51" s="3" t="s">
        <v>41</v>
      </c>
      <c r="D51" s="6">
        <v>3.28</v>
      </c>
      <c r="E51" s="6">
        <v>2.85</v>
      </c>
      <c r="F51" s="8">
        <v>1350</v>
      </c>
      <c r="G51" s="5" t="s">
        <v>85</v>
      </c>
      <c r="H51" s="9">
        <v>44857</v>
      </c>
      <c r="I51" s="5" t="s">
        <v>8</v>
      </c>
      <c r="J51" s="9">
        <v>44860</v>
      </c>
      <c r="K51" s="10">
        <v>9</v>
      </c>
      <c r="L51" s="9">
        <v>44866</v>
      </c>
    </row>
    <row r="52" spans="1:12" x14ac:dyDescent="0.25">
      <c r="A52" s="3" t="s">
        <v>97</v>
      </c>
      <c r="B52" s="5" t="s">
        <v>98</v>
      </c>
      <c r="C52" s="3" t="s">
        <v>24</v>
      </c>
      <c r="D52" s="6">
        <v>1.61</v>
      </c>
      <c r="E52" s="6">
        <v>1.25</v>
      </c>
      <c r="F52" s="8">
        <v>5650</v>
      </c>
      <c r="G52" s="5" t="s">
        <v>12</v>
      </c>
      <c r="H52" s="9">
        <v>44854</v>
      </c>
      <c r="I52" s="5" t="s">
        <v>15</v>
      </c>
      <c r="J52" s="9">
        <v>44860</v>
      </c>
      <c r="K52" s="10">
        <v>9</v>
      </c>
      <c r="L52" s="9">
        <v>44865</v>
      </c>
    </row>
    <row r="53" spans="1:12" x14ac:dyDescent="0.25">
      <c r="A53" s="3" t="s">
        <v>99</v>
      </c>
      <c r="B53" s="5" t="s">
        <v>100</v>
      </c>
      <c r="C53" s="3" t="s">
        <v>11</v>
      </c>
      <c r="D53" s="6">
        <v>1.63</v>
      </c>
      <c r="E53" s="6">
        <v>1.1499999999999999</v>
      </c>
      <c r="F53" s="8">
        <v>15000</v>
      </c>
      <c r="G53" s="5" t="s">
        <v>42</v>
      </c>
      <c r="H53" s="9">
        <v>44856</v>
      </c>
      <c r="I53" s="5" t="s">
        <v>21</v>
      </c>
      <c r="J53" s="9">
        <v>44860</v>
      </c>
      <c r="K53" s="10">
        <v>8</v>
      </c>
      <c r="L53" s="9">
        <v>44874</v>
      </c>
    </row>
    <row r="54" spans="1:12" x14ac:dyDescent="0.25">
      <c r="A54" s="3" t="s">
        <v>101</v>
      </c>
      <c r="B54" s="5" t="s">
        <v>102</v>
      </c>
      <c r="C54" s="3" t="s">
        <v>41</v>
      </c>
      <c r="D54" s="6">
        <v>3.81</v>
      </c>
      <c r="E54" s="6">
        <v>2.95</v>
      </c>
      <c r="F54" s="8">
        <v>1500</v>
      </c>
      <c r="G54" s="5" t="s">
        <v>79</v>
      </c>
      <c r="H54" s="9">
        <v>44849</v>
      </c>
      <c r="I54" s="5" t="s">
        <v>8</v>
      </c>
      <c r="J54" s="9">
        <v>44860</v>
      </c>
      <c r="K54" s="10">
        <v>8</v>
      </c>
      <c r="L54" s="9">
        <v>44862</v>
      </c>
    </row>
    <row r="55" spans="1:12" x14ac:dyDescent="0.25">
      <c r="A55" s="3" t="s">
        <v>103</v>
      </c>
      <c r="B55" s="5" t="s">
        <v>94</v>
      </c>
      <c r="C55" s="3" t="s">
        <v>75</v>
      </c>
      <c r="D55" s="6">
        <v>4.71</v>
      </c>
      <c r="E55" s="6">
        <v>3.65</v>
      </c>
      <c r="F55" s="8">
        <v>1450</v>
      </c>
      <c r="G55" s="5" t="s">
        <v>28</v>
      </c>
      <c r="H55" s="9">
        <v>44857</v>
      </c>
      <c r="I55" s="5" t="s">
        <v>21</v>
      </c>
      <c r="J55" s="9">
        <v>44862</v>
      </c>
      <c r="K55" s="10">
        <v>7</v>
      </c>
      <c r="L55" s="9">
        <v>44867</v>
      </c>
    </row>
    <row r="56" spans="1:12" x14ac:dyDescent="0.25">
      <c r="A56" s="3" t="s">
        <v>104</v>
      </c>
      <c r="B56" s="5" t="s">
        <v>105</v>
      </c>
      <c r="C56" s="3" t="s">
        <v>106</v>
      </c>
      <c r="D56" s="6">
        <v>208.8</v>
      </c>
      <c r="E56" s="6">
        <v>145</v>
      </c>
      <c r="F56" s="11">
        <v>100</v>
      </c>
      <c r="G56" s="5" t="s">
        <v>18</v>
      </c>
      <c r="H56" s="9">
        <v>44855</v>
      </c>
      <c r="I56" s="5" t="s">
        <v>8</v>
      </c>
      <c r="J56" s="9">
        <v>44862</v>
      </c>
      <c r="K56" s="10">
        <v>10</v>
      </c>
      <c r="L56" s="9">
        <v>44880</v>
      </c>
    </row>
    <row r="57" spans="1:12" x14ac:dyDescent="0.25">
      <c r="A57" s="3" t="s">
        <v>107</v>
      </c>
      <c r="B57" s="5" t="s">
        <v>108</v>
      </c>
      <c r="C57" s="3" t="s">
        <v>109</v>
      </c>
      <c r="D57" s="6">
        <v>5.74</v>
      </c>
      <c r="E57" s="6">
        <v>4.25</v>
      </c>
      <c r="F57" s="8">
        <v>10500</v>
      </c>
      <c r="G57" s="5" t="s">
        <v>7</v>
      </c>
      <c r="H57" s="9">
        <v>44860</v>
      </c>
      <c r="I57" s="5" t="s">
        <v>13</v>
      </c>
      <c r="J57" s="9">
        <v>44862</v>
      </c>
      <c r="K57" s="10">
        <v>10</v>
      </c>
      <c r="L57" s="9">
        <v>44876</v>
      </c>
    </row>
    <row r="58" spans="1:12" x14ac:dyDescent="0.25">
      <c r="A58" s="3" t="s">
        <v>110</v>
      </c>
      <c r="B58" s="5" t="s">
        <v>111</v>
      </c>
      <c r="C58" s="3" t="s">
        <v>27</v>
      </c>
      <c r="D58" s="6">
        <v>129.65</v>
      </c>
      <c r="E58" s="6">
        <v>100.5</v>
      </c>
      <c r="F58" s="11">
        <v>90</v>
      </c>
      <c r="G58" s="5" t="s">
        <v>85</v>
      </c>
      <c r="H58" s="9">
        <v>44856</v>
      </c>
      <c r="I58" s="5" t="s">
        <v>8</v>
      </c>
      <c r="J58" s="9">
        <v>44862</v>
      </c>
      <c r="K58" s="10">
        <v>5</v>
      </c>
      <c r="L58" s="9">
        <v>44876</v>
      </c>
    </row>
    <row r="59" spans="1:12" x14ac:dyDescent="0.25">
      <c r="A59" s="3" t="s">
        <v>112</v>
      </c>
      <c r="B59" s="5" t="s">
        <v>113</v>
      </c>
      <c r="C59" s="3" t="s">
        <v>106</v>
      </c>
      <c r="D59" s="6">
        <v>194.38</v>
      </c>
      <c r="E59" s="6">
        <v>155.5</v>
      </c>
      <c r="F59" s="11">
        <v>125</v>
      </c>
      <c r="G59" s="5" t="s">
        <v>85</v>
      </c>
      <c r="H59" s="9">
        <v>44853</v>
      </c>
      <c r="I59" s="5" t="s">
        <v>21</v>
      </c>
      <c r="J59" s="9">
        <v>44862</v>
      </c>
      <c r="K59" s="10">
        <v>7</v>
      </c>
      <c r="L59" s="9">
        <v>44876</v>
      </c>
    </row>
    <row r="60" spans="1:12" x14ac:dyDescent="0.25">
      <c r="A60" s="3" t="s">
        <v>114</v>
      </c>
      <c r="B60" s="5" t="s">
        <v>115</v>
      </c>
      <c r="C60" s="3" t="s">
        <v>41</v>
      </c>
      <c r="D60" s="6">
        <v>3.45</v>
      </c>
      <c r="E60" s="6">
        <v>3</v>
      </c>
      <c r="F60" s="11">
        <v>900</v>
      </c>
      <c r="G60" s="5" t="s">
        <v>42</v>
      </c>
      <c r="H60" s="9">
        <v>44857</v>
      </c>
      <c r="I60" s="5" t="s">
        <v>13</v>
      </c>
      <c r="J60" s="9">
        <v>44862</v>
      </c>
      <c r="K60" s="10">
        <v>5</v>
      </c>
      <c r="L60" s="9">
        <v>44877</v>
      </c>
    </row>
    <row r="61" spans="1:12" x14ac:dyDescent="0.25">
      <c r="A61" s="3" t="s">
        <v>116</v>
      </c>
      <c r="B61" s="5" t="s">
        <v>94</v>
      </c>
      <c r="C61" s="3" t="s">
        <v>75</v>
      </c>
      <c r="D61" s="6">
        <v>4.2</v>
      </c>
      <c r="E61" s="6">
        <v>3.65</v>
      </c>
      <c r="F61" s="8">
        <v>1985</v>
      </c>
      <c r="G61" s="5" t="s">
        <v>28</v>
      </c>
      <c r="H61" s="9">
        <v>44861</v>
      </c>
      <c r="I61" s="5" t="s">
        <v>15</v>
      </c>
      <c r="J61" s="9">
        <v>44864</v>
      </c>
      <c r="K61" s="10">
        <v>5</v>
      </c>
      <c r="L61" s="9">
        <v>44870</v>
      </c>
    </row>
    <row r="62" spans="1:12" x14ac:dyDescent="0.25">
      <c r="A62" s="3" t="s">
        <v>117</v>
      </c>
      <c r="B62" s="5" t="s">
        <v>118</v>
      </c>
      <c r="C62" s="3" t="s">
        <v>31</v>
      </c>
      <c r="D62" s="6">
        <v>4.9400000000000004</v>
      </c>
      <c r="E62" s="6">
        <v>3.5</v>
      </c>
      <c r="F62" s="8">
        <v>3900</v>
      </c>
      <c r="G62" s="5" t="s">
        <v>28</v>
      </c>
      <c r="H62" s="9">
        <v>44858</v>
      </c>
      <c r="I62" s="5" t="s">
        <v>15</v>
      </c>
      <c r="J62" s="9">
        <v>44864</v>
      </c>
      <c r="K62" s="10">
        <v>9</v>
      </c>
      <c r="L62" s="9">
        <v>44862</v>
      </c>
    </row>
    <row r="63" spans="1:12" x14ac:dyDescent="0.25">
      <c r="A63" s="3" t="s">
        <v>119</v>
      </c>
      <c r="B63" s="5" t="s">
        <v>84</v>
      </c>
      <c r="C63" s="3" t="s">
        <v>41</v>
      </c>
      <c r="D63" s="6">
        <v>3.68</v>
      </c>
      <c r="E63" s="6">
        <v>2.85</v>
      </c>
      <c r="F63" s="8">
        <v>1250</v>
      </c>
      <c r="G63" s="5" t="s">
        <v>85</v>
      </c>
      <c r="H63" s="9">
        <v>44860</v>
      </c>
      <c r="I63" s="5" t="s">
        <v>19</v>
      </c>
      <c r="J63" s="9">
        <v>44864</v>
      </c>
      <c r="K63" s="10">
        <v>5</v>
      </c>
      <c r="L63" s="9">
        <v>44862</v>
      </c>
    </row>
    <row r="64" spans="1:12" x14ac:dyDescent="0.25">
      <c r="A64" s="3" t="s">
        <v>120</v>
      </c>
      <c r="B64" s="5" t="s">
        <v>115</v>
      </c>
      <c r="C64" s="3" t="s">
        <v>41</v>
      </c>
      <c r="D64" s="6">
        <v>3.75</v>
      </c>
      <c r="E64" s="6">
        <v>3</v>
      </c>
      <c r="F64" s="8">
        <v>1100</v>
      </c>
      <c r="G64" s="5" t="s">
        <v>42</v>
      </c>
      <c r="H64" s="9">
        <v>44853</v>
      </c>
      <c r="I64" s="5" t="s">
        <v>19</v>
      </c>
      <c r="J64" s="9">
        <v>44864</v>
      </c>
      <c r="K64" s="10">
        <v>5</v>
      </c>
      <c r="L64" s="9">
        <v>44862</v>
      </c>
    </row>
    <row r="65" spans="1:12" x14ac:dyDescent="0.25">
      <c r="A65" s="3" t="s">
        <v>121</v>
      </c>
      <c r="B65" s="5" t="s">
        <v>59</v>
      </c>
      <c r="C65" s="3" t="s">
        <v>31</v>
      </c>
      <c r="D65" s="6">
        <v>5.04</v>
      </c>
      <c r="E65" s="6">
        <v>3.55</v>
      </c>
      <c r="F65" s="8">
        <v>4600</v>
      </c>
      <c r="G65" s="5" t="s">
        <v>42</v>
      </c>
      <c r="H65" s="9">
        <v>44859</v>
      </c>
      <c r="I65" s="5" t="s">
        <v>8</v>
      </c>
      <c r="J65" s="9">
        <v>44864</v>
      </c>
      <c r="K65" s="10">
        <v>6</v>
      </c>
      <c r="L65" s="9">
        <v>44878</v>
      </c>
    </row>
    <row r="66" spans="1:12" x14ac:dyDescent="0.25">
      <c r="A66" s="3" t="s">
        <v>122</v>
      </c>
      <c r="B66" s="5" t="s">
        <v>94</v>
      </c>
      <c r="C66" s="3" t="s">
        <v>75</v>
      </c>
      <c r="D66" s="6">
        <v>4.2</v>
      </c>
      <c r="E66" s="6">
        <v>3.65</v>
      </c>
      <c r="F66" s="8">
        <v>1470</v>
      </c>
      <c r="G66" s="5" t="s">
        <v>28</v>
      </c>
      <c r="H66" s="9">
        <v>44859</v>
      </c>
      <c r="I66" s="5" t="s">
        <v>13</v>
      </c>
      <c r="J66" s="9">
        <v>44866</v>
      </c>
      <c r="K66" s="10">
        <v>7</v>
      </c>
      <c r="L66" s="9">
        <v>44871</v>
      </c>
    </row>
    <row r="67" spans="1:12" x14ac:dyDescent="0.25">
      <c r="A67" s="3" t="s">
        <v>123</v>
      </c>
      <c r="B67" s="5" t="s">
        <v>124</v>
      </c>
      <c r="C67" s="3" t="s">
        <v>47</v>
      </c>
      <c r="D67" s="6">
        <v>193.2</v>
      </c>
      <c r="E67" s="6">
        <v>120</v>
      </c>
      <c r="F67" s="11">
        <v>550</v>
      </c>
      <c r="G67" s="5" t="s">
        <v>28</v>
      </c>
      <c r="H67" s="9">
        <v>44866</v>
      </c>
      <c r="I67" s="5" t="s">
        <v>8</v>
      </c>
      <c r="J67" s="9">
        <v>44868</v>
      </c>
      <c r="K67" s="10">
        <v>8</v>
      </c>
      <c r="L67" s="9">
        <v>44873</v>
      </c>
    </row>
    <row r="68" spans="1:12" x14ac:dyDescent="0.25">
      <c r="A68" s="3" t="s">
        <v>125</v>
      </c>
      <c r="B68" s="5" t="s">
        <v>5</v>
      </c>
      <c r="C68" s="3" t="s">
        <v>6</v>
      </c>
      <c r="D68" s="6">
        <v>5.74</v>
      </c>
      <c r="E68" s="6">
        <v>4.25</v>
      </c>
      <c r="F68" s="8">
        <v>17000</v>
      </c>
      <c r="G68" s="5" t="s">
        <v>7</v>
      </c>
      <c r="H68" s="9">
        <v>44864</v>
      </c>
      <c r="I68" s="5" t="s">
        <v>8</v>
      </c>
      <c r="J68" s="9">
        <v>44870</v>
      </c>
      <c r="K68" s="10">
        <v>5</v>
      </c>
      <c r="L68" s="9">
        <v>44878</v>
      </c>
    </row>
    <row r="69" spans="1:12" x14ac:dyDescent="0.25">
      <c r="A69" s="3" t="s">
        <v>126</v>
      </c>
      <c r="B69" s="5" t="s">
        <v>66</v>
      </c>
      <c r="C69" s="3" t="s">
        <v>41</v>
      </c>
      <c r="D69" s="6">
        <v>3.31</v>
      </c>
      <c r="E69" s="6">
        <v>2.4500000000000002</v>
      </c>
      <c r="F69" s="8">
        <v>1250</v>
      </c>
      <c r="G69" s="5" t="s">
        <v>12</v>
      </c>
      <c r="H69" s="9">
        <v>44862</v>
      </c>
      <c r="I69" s="5" t="s">
        <v>8</v>
      </c>
      <c r="J69" s="9">
        <v>44871</v>
      </c>
      <c r="K69" s="10">
        <v>8</v>
      </c>
      <c r="L69" s="9">
        <v>44880</v>
      </c>
    </row>
    <row r="70" spans="1:12" x14ac:dyDescent="0.25">
      <c r="A70" s="3" t="s">
        <v>127</v>
      </c>
      <c r="B70" s="5" t="s">
        <v>124</v>
      </c>
      <c r="C70" s="3" t="s">
        <v>47</v>
      </c>
      <c r="D70" s="6">
        <v>158.4</v>
      </c>
      <c r="E70" s="6">
        <v>120</v>
      </c>
      <c r="F70" s="11">
        <v>500</v>
      </c>
      <c r="G70" s="5" t="s">
        <v>28</v>
      </c>
      <c r="H70" s="9">
        <v>44869</v>
      </c>
      <c r="I70" s="5" t="s">
        <v>19</v>
      </c>
      <c r="J70" s="9">
        <v>44874</v>
      </c>
      <c r="K70" s="10">
        <v>6</v>
      </c>
      <c r="L70" s="9">
        <v>44879</v>
      </c>
    </row>
    <row r="71" spans="1:12" x14ac:dyDescent="0.25">
      <c r="A71" s="3" t="s">
        <v>128</v>
      </c>
      <c r="B71" s="5" t="s">
        <v>105</v>
      </c>
      <c r="C71" s="3" t="s">
        <v>106</v>
      </c>
      <c r="D71" s="6">
        <v>204.45</v>
      </c>
      <c r="E71" s="6">
        <v>145</v>
      </c>
      <c r="F71" s="11">
        <v>150</v>
      </c>
      <c r="G71" s="5" t="s">
        <v>18</v>
      </c>
      <c r="H71" s="9">
        <v>44871</v>
      </c>
      <c r="I71" s="5" t="s">
        <v>19</v>
      </c>
      <c r="J71" s="9">
        <v>44874</v>
      </c>
      <c r="K71" s="10">
        <v>8</v>
      </c>
      <c r="L71" s="9">
        <v>44885</v>
      </c>
    </row>
    <row r="72" spans="1:12" x14ac:dyDescent="0.25">
      <c r="A72" s="3" t="s">
        <v>129</v>
      </c>
      <c r="B72" s="5" t="s">
        <v>111</v>
      </c>
      <c r="C72" s="3" t="s">
        <v>27</v>
      </c>
      <c r="D72" s="6">
        <v>132.66</v>
      </c>
      <c r="E72" s="6">
        <v>100.5</v>
      </c>
      <c r="F72" s="11">
        <v>100</v>
      </c>
      <c r="G72" s="5" t="s">
        <v>85</v>
      </c>
      <c r="H72" s="9">
        <v>44868</v>
      </c>
      <c r="I72" s="5" t="s">
        <v>8</v>
      </c>
      <c r="J72" s="9">
        <v>44874</v>
      </c>
      <c r="K72" s="10">
        <v>7</v>
      </c>
      <c r="L72" s="9">
        <v>44883</v>
      </c>
    </row>
    <row r="73" spans="1:12" x14ac:dyDescent="0.25">
      <c r="A73" s="3" t="s">
        <v>130</v>
      </c>
      <c r="B73" s="5" t="s">
        <v>131</v>
      </c>
      <c r="C73" s="3" t="s">
        <v>132</v>
      </c>
      <c r="D73" s="6">
        <v>1.29</v>
      </c>
      <c r="E73" s="6">
        <v>1</v>
      </c>
      <c r="F73" s="11">
        <v>500</v>
      </c>
      <c r="G73" s="5" t="s">
        <v>7</v>
      </c>
      <c r="H73" s="9">
        <v>44868</v>
      </c>
      <c r="I73" s="5" t="s">
        <v>8</v>
      </c>
      <c r="J73" s="9">
        <v>44879</v>
      </c>
      <c r="K73" s="10">
        <v>5</v>
      </c>
      <c r="L73" s="9">
        <v>44886</v>
      </c>
    </row>
    <row r="74" spans="1:12" x14ac:dyDescent="0.25">
      <c r="A74" s="3" t="s">
        <v>133</v>
      </c>
      <c r="B74" s="5" t="s">
        <v>134</v>
      </c>
      <c r="C74" s="3" t="s">
        <v>11</v>
      </c>
      <c r="D74" s="6">
        <v>1.29</v>
      </c>
      <c r="E74" s="6">
        <v>1</v>
      </c>
      <c r="F74" s="8">
        <v>25000</v>
      </c>
      <c r="G74" s="5" t="s">
        <v>28</v>
      </c>
      <c r="H74" s="9">
        <v>44877</v>
      </c>
      <c r="I74" s="5" t="s">
        <v>21</v>
      </c>
      <c r="J74" s="9">
        <v>44884</v>
      </c>
      <c r="K74" s="10">
        <v>5</v>
      </c>
      <c r="L74" s="9">
        <v>44889</v>
      </c>
    </row>
    <row r="75" spans="1:12" x14ac:dyDescent="0.25">
      <c r="A75" s="3" t="s">
        <v>135</v>
      </c>
      <c r="B75" s="5" t="s">
        <v>5</v>
      </c>
      <c r="C75" s="3" t="s">
        <v>6</v>
      </c>
      <c r="D75" s="6">
        <v>5.31</v>
      </c>
      <c r="E75" s="6">
        <v>4.25</v>
      </c>
      <c r="F75" s="8">
        <v>17500</v>
      </c>
      <c r="G75" s="5" t="s">
        <v>7</v>
      </c>
      <c r="H75" s="9">
        <v>44882</v>
      </c>
      <c r="I75" s="5" t="s">
        <v>15</v>
      </c>
      <c r="J75" s="9">
        <v>44884</v>
      </c>
      <c r="K75" s="10">
        <v>6</v>
      </c>
      <c r="L75" s="9">
        <v>44893</v>
      </c>
    </row>
    <row r="76" spans="1:12" x14ac:dyDescent="0.25">
      <c r="A76" s="3" t="s">
        <v>136</v>
      </c>
      <c r="B76" s="5" t="s">
        <v>66</v>
      </c>
      <c r="C76" s="3" t="s">
        <v>41</v>
      </c>
      <c r="D76" s="6">
        <v>3.48</v>
      </c>
      <c r="E76" s="6">
        <v>2.4500000000000002</v>
      </c>
      <c r="F76" s="8">
        <v>1500</v>
      </c>
      <c r="G76" s="5" t="s">
        <v>12</v>
      </c>
      <c r="H76" s="9">
        <v>44878</v>
      </c>
      <c r="I76" s="5" t="s">
        <v>13</v>
      </c>
      <c r="J76" s="9">
        <v>44884</v>
      </c>
      <c r="K76" s="10">
        <v>7</v>
      </c>
      <c r="L76" s="9">
        <v>44892</v>
      </c>
    </row>
    <row r="77" spans="1:12" x14ac:dyDescent="0.25">
      <c r="A77" s="3" t="s">
        <v>137</v>
      </c>
      <c r="B77" s="5" t="s">
        <v>138</v>
      </c>
      <c r="C77" s="3" t="s">
        <v>139</v>
      </c>
      <c r="D77" s="6">
        <v>281.75</v>
      </c>
      <c r="E77" s="6">
        <v>175</v>
      </c>
      <c r="F77" s="11">
        <v>155</v>
      </c>
      <c r="G77" s="5" t="s">
        <v>12</v>
      </c>
      <c r="H77" s="9">
        <v>44875</v>
      </c>
      <c r="I77" s="5" t="s">
        <v>19</v>
      </c>
      <c r="J77" s="9">
        <v>44884</v>
      </c>
      <c r="K77" s="10">
        <v>8</v>
      </c>
      <c r="L77" s="9">
        <v>44893</v>
      </c>
    </row>
    <row r="78" spans="1:12" x14ac:dyDescent="0.25">
      <c r="A78" s="3" t="s">
        <v>140</v>
      </c>
      <c r="B78" s="5" t="s">
        <v>141</v>
      </c>
      <c r="C78" s="3" t="s">
        <v>142</v>
      </c>
      <c r="D78" s="6">
        <v>2.2999999999999998</v>
      </c>
      <c r="E78" s="6">
        <v>2</v>
      </c>
      <c r="F78" s="11">
        <v>150</v>
      </c>
      <c r="G78" s="5" t="s">
        <v>48</v>
      </c>
      <c r="H78" s="9">
        <v>44879</v>
      </c>
      <c r="I78" s="5" t="s">
        <v>21</v>
      </c>
      <c r="J78" s="9">
        <v>44884</v>
      </c>
      <c r="K78" s="10">
        <v>5</v>
      </c>
      <c r="L78" s="9">
        <v>44893</v>
      </c>
    </row>
    <row r="79" spans="1:12" x14ac:dyDescent="0.25">
      <c r="A79" s="3" t="s">
        <v>143</v>
      </c>
      <c r="B79" s="5" t="s">
        <v>144</v>
      </c>
      <c r="C79" s="3" t="s">
        <v>139</v>
      </c>
      <c r="D79" s="6">
        <v>224.25</v>
      </c>
      <c r="E79" s="6">
        <v>195</v>
      </c>
      <c r="F79" s="11">
        <v>130</v>
      </c>
      <c r="G79" s="5" t="s">
        <v>18</v>
      </c>
      <c r="H79" s="9">
        <v>44884</v>
      </c>
      <c r="I79" s="5" t="s">
        <v>19</v>
      </c>
      <c r="J79" s="9">
        <v>44887</v>
      </c>
      <c r="K79" s="10">
        <v>10</v>
      </c>
      <c r="L79" s="9">
        <v>44897</v>
      </c>
    </row>
    <row r="80" spans="1:12" x14ac:dyDescent="0.25">
      <c r="A80" s="3" t="s">
        <v>145</v>
      </c>
      <c r="B80" s="5" t="s">
        <v>105</v>
      </c>
      <c r="C80" s="3" t="s">
        <v>106</v>
      </c>
      <c r="D80" s="6">
        <v>181.25</v>
      </c>
      <c r="E80" s="6">
        <v>145</v>
      </c>
      <c r="F80" s="11">
        <v>120</v>
      </c>
      <c r="G80" s="5" t="s">
        <v>18</v>
      </c>
      <c r="H80" s="9">
        <v>44881</v>
      </c>
      <c r="I80" s="5" t="s">
        <v>15</v>
      </c>
      <c r="J80" s="9">
        <v>44887</v>
      </c>
      <c r="K80" s="10">
        <v>8</v>
      </c>
      <c r="L80" s="9">
        <v>44894</v>
      </c>
    </row>
    <row r="81" spans="1:12" x14ac:dyDescent="0.25">
      <c r="A81" s="3" t="s">
        <v>146</v>
      </c>
      <c r="B81" s="5" t="s">
        <v>115</v>
      </c>
      <c r="C81" s="3" t="s">
        <v>41</v>
      </c>
      <c r="D81" s="6">
        <v>3.96</v>
      </c>
      <c r="E81" s="6">
        <v>3</v>
      </c>
      <c r="F81" s="8">
        <v>1050</v>
      </c>
      <c r="G81" s="5" t="s">
        <v>42</v>
      </c>
      <c r="H81" s="9">
        <v>44884</v>
      </c>
      <c r="I81" s="5" t="s">
        <v>8</v>
      </c>
      <c r="J81" s="9">
        <v>44888</v>
      </c>
      <c r="K81" s="10">
        <v>7</v>
      </c>
      <c r="L81" s="9">
        <v>44900</v>
      </c>
    </row>
    <row r="82" spans="1:12" x14ac:dyDescent="0.25">
      <c r="A82" s="3" t="s">
        <v>147</v>
      </c>
      <c r="B82" s="5" t="s">
        <v>148</v>
      </c>
      <c r="C82" s="3" t="s">
        <v>139</v>
      </c>
      <c r="D82" s="6">
        <v>231.25</v>
      </c>
      <c r="E82" s="6">
        <v>185</v>
      </c>
      <c r="F82" s="11">
        <v>140</v>
      </c>
      <c r="G82" s="5" t="s">
        <v>48</v>
      </c>
      <c r="H82" s="9">
        <v>44877</v>
      </c>
      <c r="I82" s="5" t="s">
        <v>8</v>
      </c>
      <c r="J82" s="9">
        <v>44888</v>
      </c>
      <c r="K82" s="10">
        <v>7</v>
      </c>
      <c r="L82" s="9">
        <v>44894</v>
      </c>
    </row>
    <row r="83" spans="1:12" x14ac:dyDescent="0.25">
      <c r="A83" s="3" t="s">
        <v>149</v>
      </c>
      <c r="B83" s="5" t="s">
        <v>150</v>
      </c>
      <c r="C83" s="3" t="s">
        <v>151</v>
      </c>
      <c r="D83" s="6">
        <v>0.79</v>
      </c>
      <c r="E83" s="6">
        <v>0.55000000000000004</v>
      </c>
      <c r="F83" s="11">
        <v>150</v>
      </c>
      <c r="G83" s="5" t="s">
        <v>85</v>
      </c>
      <c r="H83" s="9">
        <v>44886</v>
      </c>
      <c r="I83" s="5" t="s">
        <v>19</v>
      </c>
      <c r="J83" s="9">
        <v>44891</v>
      </c>
      <c r="K83" s="10">
        <v>7</v>
      </c>
      <c r="L83" s="9">
        <v>44896</v>
      </c>
    </row>
    <row r="84" spans="1:12" x14ac:dyDescent="0.25">
      <c r="A84" s="3" t="s">
        <v>152</v>
      </c>
      <c r="B84" s="5" t="s">
        <v>153</v>
      </c>
      <c r="C84" s="3" t="s">
        <v>132</v>
      </c>
      <c r="D84" s="6">
        <v>1.1499999999999999</v>
      </c>
      <c r="E84" s="6">
        <v>1</v>
      </c>
      <c r="F84" s="11">
        <v>525</v>
      </c>
      <c r="G84" s="5" t="s">
        <v>85</v>
      </c>
      <c r="H84" s="9">
        <v>44884</v>
      </c>
      <c r="I84" s="5" t="s">
        <v>15</v>
      </c>
      <c r="J84" s="9">
        <v>44891</v>
      </c>
      <c r="K84" s="10">
        <v>8</v>
      </c>
      <c r="L84" s="9">
        <v>44897</v>
      </c>
    </row>
    <row r="85" spans="1:12" x14ac:dyDescent="0.25">
      <c r="A85" s="3" t="s">
        <v>154</v>
      </c>
      <c r="B85" s="5" t="s">
        <v>138</v>
      </c>
      <c r="C85" s="3" t="s">
        <v>139</v>
      </c>
      <c r="D85" s="6">
        <v>231</v>
      </c>
      <c r="E85" s="6">
        <v>175</v>
      </c>
      <c r="F85" s="11">
        <v>150</v>
      </c>
      <c r="G85" s="5" t="s">
        <v>12</v>
      </c>
      <c r="H85" s="9">
        <v>44889</v>
      </c>
      <c r="I85" s="5" t="s">
        <v>8</v>
      </c>
      <c r="J85" s="9">
        <v>44891</v>
      </c>
      <c r="K85" s="10">
        <v>5</v>
      </c>
      <c r="L85" s="9">
        <v>44899</v>
      </c>
    </row>
    <row r="86" spans="1:12" x14ac:dyDescent="0.25">
      <c r="A86" s="3" t="s">
        <v>155</v>
      </c>
      <c r="B86" s="5" t="s">
        <v>156</v>
      </c>
      <c r="C86" s="3" t="s">
        <v>27</v>
      </c>
      <c r="D86" s="6">
        <v>133.94999999999999</v>
      </c>
      <c r="E86" s="6">
        <v>95</v>
      </c>
      <c r="F86" s="11">
        <v>110</v>
      </c>
      <c r="G86" s="5" t="s">
        <v>12</v>
      </c>
      <c r="H86" s="9">
        <v>44885</v>
      </c>
      <c r="I86" s="5" t="s">
        <v>15</v>
      </c>
      <c r="J86" s="9">
        <v>44891</v>
      </c>
      <c r="K86" s="10">
        <v>5</v>
      </c>
      <c r="L86" s="9">
        <v>44902</v>
      </c>
    </row>
    <row r="87" spans="1:12" x14ac:dyDescent="0.25">
      <c r="A87" s="3" t="s">
        <v>157</v>
      </c>
      <c r="B87" s="5" t="s">
        <v>144</v>
      </c>
      <c r="C87" s="3" t="s">
        <v>139</v>
      </c>
      <c r="D87" s="6">
        <v>257.39999999999998</v>
      </c>
      <c r="E87" s="6">
        <v>195</v>
      </c>
      <c r="F87" s="11">
        <v>120</v>
      </c>
      <c r="G87" s="5" t="s">
        <v>18</v>
      </c>
      <c r="H87" s="9">
        <v>44883</v>
      </c>
      <c r="I87" s="5" t="s">
        <v>19</v>
      </c>
      <c r="J87" s="9">
        <v>44892</v>
      </c>
      <c r="K87" s="10">
        <v>6</v>
      </c>
      <c r="L87" s="9">
        <v>44903</v>
      </c>
    </row>
    <row r="88" spans="1:12" x14ac:dyDescent="0.25">
      <c r="A88" s="3" t="s">
        <v>158</v>
      </c>
      <c r="B88" s="5" t="s">
        <v>144</v>
      </c>
      <c r="C88" s="3" t="s">
        <v>139</v>
      </c>
      <c r="D88" s="6">
        <v>243.75</v>
      </c>
      <c r="E88" s="6">
        <v>195</v>
      </c>
      <c r="F88" s="11">
        <v>110</v>
      </c>
      <c r="G88" s="5" t="s">
        <v>18</v>
      </c>
      <c r="H88" s="9">
        <v>44890</v>
      </c>
      <c r="I88" s="5" t="s">
        <v>8</v>
      </c>
      <c r="J88" s="9">
        <v>44895</v>
      </c>
      <c r="K88" s="10">
        <v>5</v>
      </c>
      <c r="L88" s="9">
        <v>44907</v>
      </c>
    </row>
    <row r="89" spans="1:12" x14ac:dyDescent="0.25">
      <c r="A89" s="3" t="s">
        <v>159</v>
      </c>
      <c r="B89" s="5" t="s">
        <v>160</v>
      </c>
      <c r="C89" s="3" t="s">
        <v>151</v>
      </c>
      <c r="D89" s="6">
        <v>0.78</v>
      </c>
      <c r="E89" s="6">
        <v>0.55000000000000004</v>
      </c>
      <c r="F89" s="11">
        <v>125</v>
      </c>
      <c r="G89" s="5" t="s">
        <v>7</v>
      </c>
      <c r="H89" s="9">
        <v>44892</v>
      </c>
      <c r="I89" s="5" t="s">
        <v>13</v>
      </c>
      <c r="J89" s="9">
        <v>44895</v>
      </c>
      <c r="K89" s="10">
        <v>8</v>
      </c>
      <c r="L89" s="9">
        <v>44900</v>
      </c>
    </row>
    <row r="90" spans="1:12" x14ac:dyDescent="0.25">
      <c r="A90" s="3" t="s">
        <v>161</v>
      </c>
      <c r="B90" s="5" t="s">
        <v>162</v>
      </c>
      <c r="C90" s="3" t="s">
        <v>37</v>
      </c>
      <c r="D90" s="6">
        <v>1.2</v>
      </c>
      <c r="E90" s="6">
        <v>0.85</v>
      </c>
      <c r="F90" s="11">
        <v>550</v>
      </c>
      <c r="G90" s="5" t="s">
        <v>85</v>
      </c>
      <c r="H90" s="9">
        <v>44889</v>
      </c>
      <c r="I90" s="5" t="s">
        <v>13</v>
      </c>
      <c r="J90" s="9">
        <v>44895</v>
      </c>
      <c r="K90" s="10">
        <v>8</v>
      </c>
      <c r="L90" s="9">
        <v>44898</v>
      </c>
    </row>
    <row r="91" spans="1:12" x14ac:dyDescent="0.25">
      <c r="A91" s="3" t="s">
        <v>163</v>
      </c>
      <c r="B91" s="5" t="s">
        <v>138</v>
      </c>
      <c r="C91" s="3" t="s">
        <v>139</v>
      </c>
      <c r="D91" s="6">
        <v>281.75</v>
      </c>
      <c r="E91" s="6">
        <v>175</v>
      </c>
      <c r="F91" s="11">
        <v>175</v>
      </c>
      <c r="G91" s="5" t="s">
        <v>12</v>
      </c>
      <c r="H91" s="9">
        <v>44891</v>
      </c>
      <c r="I91" s="5" t="s">
        <v>8</v>
      </c>
      <c r="J91" s="9">
        <v>44895</v>
      </c>
      <c r="K91" s="10">
        <v>8</v>
      </c>
      <c r="L91" s="9">
        <v>44905</v>
      </c>
    </row>
    <row r="92" spans="1:12" x14ac:dyDescent="0.25">
      <c r="A92" s="3" t="s">
        <v>164</v>
      </c>
      <c r="B92" s="5" t="s">
        <v>156</v>
      </c>
      <c r="C92" s="3" t="s">
        <v>27</v>
      </c>
      <c r="D92" s="6">
        <v>136.80000000000001</v>
      </c>
      <c r="E92" s="6">
        <v>95</v>
      </c>
      <c r="F92" s="11">
        <v>105</v>
      </c>
      <c r="G92" s="5" t="s">
        <v>12</v>
      </c>
      <c r="H92" s="9">
        <v>44884</v>
      </c>
      <c r="I92" s="5" t="s">
        <v>19</v>
      </c>
      <c r="J92" s="9">
        <v>44895</v>
      </c>
      <c r="K92" s="10">
        <v>5</v>
      </c>
      <c r="L92" s="9">
        <v>44906</v>
      </c>
    </row>
    <row r="93" spans="1:12" x14ac:dyDescent="0.25">
      <c r="A93" s="3" t="s">
        <v>165</v>
      </c>
      <c r="B93" s="5" t="s">
        <v>61</v>
      </c>
      <c r="C93" s="3" t="s">
        <v>6</v>
      </c>
      <c r="D93" s="6">
        <v>6.84</v>
      </c>
      <c r="E93" s="6">
        <v>4.25</v>
      </c>
      <c r="F93" s="8">
        <v>10000</v>
      </c>
      <c r="G93" s="5" t="s">
        <v>48</v>
      </c>
      <c r="H93" s="9">
        <v>44798</v>
      </c>
      <c r="I93" s="5" t="s">
        <v>19</v>
      </c>
      <c r="J93" s="9">
        <v>44801</v>
      </c>
      <c r="K93" s="10">
        <v>5</v>
      </c>
      <c r="L93" s="9">
        <v>44814</v>
      </c>
    </row>
    <row r="94" spans="1:12" x14ac:dyDescent="0.25">
      <c r="A94" s="3" t="s">
        <v>166</v>
      </c>
      <c r="B94" s="5" t="s">
        <v>111</v>
      </c>
      <c r="C94" s="3" t="s">
        <v>27</v>
      </c>
      <c r="D94" s="6">
        <v>161.81</v>
      </c>
      <c r="E94" s="6">
        <v>100.5</v>
      </c>
      <c r="F94" s="11">
        <v>95</v>
      </c>
      <c r="G94" s="5" t="s">
        <v>85</v>
      </c>
      <c r="H94" s="9">
        <v>44874</v>
      </c>
      <c r="I94" s="5" t="s">
        <v>13</v>
      </c>
      <c r="J94" s="9">
        <v>44879</v>
      </c>
      <c r="K94" s="10">
        <v>7</v>
      </c>
      <c r="L94" s="9">
        <v>44888</v>
      </c>
    </row>
    <row r="95" spans="1:12" x14ac:dyDescent="0.25">
      <c r="A95" s="3" t="s">
        <v>167</v>
      </c>
      <c r="B95" s="5" t="s">
        <v>59</v>
      </c>
      <c r="C95" s="3" t="s">
        <v>31</v>
      </c>
      <c r="D95" s="6">
        <v>5.69</v>
      </c>
      <c r="E95" s="6">
        <v>3.95</v>
      </c>
      <c r="F95" s="8">
        <v>4500</v>
      </c>
      <c r="G95" s="5" t="s">
        <v>48</v>
      </c>
      <c r="H95" s="9">
        <v>44870</v>
      </c>
      <c r="I95" s="5" t="s">
        <v>15</v>
      </c>
      <c r="J95" s="9">
        <v>44874</v>
      </c>
      <c r="K95" s="10">
        <v>10</v>
      </c>
      <c r="L95" s="9">
        <v>44879</v>
      </c>
    </row>
    <row r="96" spans="1:12" x14ac:dyDescent="0.25">
      <c r="A96" s="2"/>
    </row>
  </sheetData>
  <sortState xmlns:xlrd2="http://schemas.microsoft.com/office/spreadsheetml/2017/richdata2" ref="A2:L96">
    <sortCondition ref="A2:A96"/>
  </sortState>
  <conditionalFormatting sqref="S8">
    <cfRule type="cellIs" priority="2" operator="greaterThan">
      <formula>20000</formula>
    </cfRule>
  </conditionalFormatting>
  <conditionalFormatting sqref="F2:F95">
    <cfRule type="cellIs" dxfId="5" priority="1" operator="greaterThan">
      <formula>20000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2942-AD45-4F85-AE14-47E3CDBD484B}">
  <dimension ref="B1:K23"/>
  <sheetViews>
    <sheetView tabSelected="1" workbookViewId="0">
      <selection activeCell="Q13" sqref="Q13"/>
    </sheetView>
  </sheetViews>
  <sheetFormatPr defaultRowHeight="15" x14ac:dyDescent="0.25"/>
  <cols>
    <col min="2" max="2" width="28.140625" bestFit="1" customWidth="1"/>
    <col min="3" max="3" width="19.7109375" style="4" bestFit="1" customWidth="1"/>
  </cols>
  <sheetData>
    <row r="1" spans="2:11" ht="15.75" thickBot="1" x14ac:dyDescent="0.3"/>
    <row r="2" spans="2:11" ht="16.5" thickTop="1" thickBot="1" x14ac:dyDescent="0.3">
      <c r="B2" s="13" t="s">
        <v>176</v>
      </c>
      <c r="C2" s="14"/>
      <c r="D2" s="14"/>
      <c r="E2" s="14"/>
      <c r="F2" s="14"/>
      <c r="G2" s="14"/>
      <c r="H2" s="14"/>
      <c r="I2" s="14"/>
      <c r="J2" s="14"/>
      <c r="K2" s="15"/>
    </row>
    <row r="3" spans="2:11" ht="16.5" thickTop="1" thickBot="1" x14ac:dyDescent="0.3">
      <c r="B3" s="12"/>
      <c r="H3" s="12"/>
    </row>
    <row r="4" spans="2:11" ht="15.75" thickBot="1" x14ac:dyDescent="0.3">
      <c r="B4" t="s">
        <v>177</v>
      </c>
      <c r="C4" s="27" t="s">
        <v>195</v>
      </c>
    </row>
    <row r="5" spans="2:11" ht="15.75" thickBot="1" x14ac:dyDescent="0.3"/>
    <row r="6" spans="2:11" x14ac:dyDescent="0.25">
      <c r="B6" s="16" t="s">
        <v>178</v>
      </c>
      <c r="C6" s="17" t="str">
        <f>IFERROR(VLOOKUP($C$4,AllOrders,1,FALSE),"Order No. Not Found")</f>
        <v>OR9556</v>
      </c>
    </row>
    <row r="7" spans="2:11" x14ac:dyDescent="0.25">
      <c r="B7" s="18" t="s">
        <v>179</v>
      </c>
      <c r="C7" s="19" t="str">
        <f>IFERROR(VLOOKUP($C$4,AllOrders,7,FALSE),"")</f>
        <v>DSL-455</v>
      </c>
    </row>
    <row r="8" spans="2:11" x14ac:dyDescent="0.25">
      <c r="B8" s="18" t="s">
        <v>180</v>
      </c>
      <c r="C8" s="19" t="str">
        <f>IFERROR(VLOOKUP($C$4,AllOrders,2,FALSE),"")</f>
        <v>C0433</v>
      </c>
    </row>
    <row r="9" spans="2:11" x14ac:dyDescent="0.25">
      <c r="B9" s="18" t="s">
        <v>181</v>
      </c>
      <c r="C9" s="19" t="str">
        <f>IFERROR(VLOOKUP($C$4,AllOrders,3,FALSE),"")</f>
        <v>Shielded Cable/ft.</v>
      </c>
    </row>
    <row r="10" spans="2:11" x14ac:dyDescent="0.25">
      <c r="B10" s="18" t="s">
        <v>182</v>
      </c>
      <c r="C10" s="19">
        <f>IFERROR(VLOOKUP($C$4,AllOrders,4,FALSE),"")</f>
        <v>1.21</v>
      </c>
    </row>
    <row r="11" spans="2:11" x14ac:dyDescent="0.25">
      <c r="B11" s="18" t="s">
        <v>183</v>
      </c>
      <c r="C11" s="19">
        <f>IFERROR(VLOOKUP($C$4,AllOrders,5,FALSE),"")</f>
        <v>1.05</v>
      </c>
    </row>
    <row r="12" spans="2:11" x14ac:dyDescent="0.25">
      <c r="B12" s="18" t="s">
        <v>184</v>
      </c>
      <c r="C12" s="23">
        <f>IFERROR(C10-C11,"")</f>
        <v>0.15999999999999992</v>
      </c>
    </row>
    <row r="13" spans="2:11" x14ac:dyDescent="0.25">
      <c r="B13" s="18" t="s">
        <v>185</v>
      </c>
      <c r="C13" s="24">
        <f>IFERROR(C12/C11,"")</f>
        <v>0.15238095238095231</v>
      </c>
    </row>
    <row r="14" spans="2:11" x14ac:dyDescent="0.25">
      <c r="B14" s="18" t="s">
        <v>186</v>
      </c>
      <c r="C14" s="19">
        <f>IFERROR(VLOOKUP($C$4,AllOrders,6,FALSE),"")</f>
        <v>23000</v>
      </c>
    </row>
    <row r="15" spans="2:11" x14ac:dyDescent="0.25">
      <c r="B15" s="18" t="s">
        <v>187</v>
      </c>
      <c r="C15" s="20">
        <f>IFERROR(VLOOKUP($C$4,AllOrders,8,FALSE),"")</f>
        <v>44806</v>
      </c>
    </row>
    <row r="16" spans="2:11" x14ac:dyDescent="0.25">
      <c r="B16" s="18" t="s">
        <v>188</v>
      </c>
      <c r="C16" s="19">
        <f>IFERROR(C17-C15,"")</f>
        <v>4</v>
      </c>
    </row>
    <row r="17" spans="2:3" x14ac:dyDescent="0.25">
      <c r="B17" s="18" t="s">
        <v>189</v>
      </c>
      <c r="C17" s="20">
        <f>IFERROR(VLOOKUP($C$4,AllOrders,10,FALSE),"")</f>
        <v>44810</v>
      </c>
    </row>
    <row r="18" spans="2:3" x14ac:dyDescent="0.25">
      <c r="B18" s="18" t="s">
        <v>190</v>
      </c>
      <c r="C18" s="19" t="str">
        <f>IFERROR(VLOOKUP($C$4,AllOrders,9,FALSE),"")</f>
        <v>UPT</v>
      </c>
    </row>
    <row r="19" spans="2:3" x14ac:dyDescent="0.25">
      <c r="B19" s="18" t="s">
        <v>191</v>
      </c>
      <c r="C19" s="19">
        <f>IFERROR(VLOOKUP($C$4,AllOrders,11,FALSE),"")</f>
        <v>5</v>
      </c>
    </row>
    <row r="20" spans="2:3" x14ac:dyDescent="0.25">
      <c r="B20" s="18" t="s">
        <v>192</v>
      </c>
      <c r="C20" s="20">
        <f>IFERROR(VLOOKUP($C$4,AllOrders,12,FALSE),"")</f>
        <v>44815</v>
      </c>
    </row>
    <row r="21" spans="2:3" x14ac:dyDescent="0.25">
      <c r="B21" s="18" t="s">
        <v>193</v>
      </c>
      <c r="C21" s="19">
        <f>IFERROR(C20-C17,"")</f>
        <v>5</v>
      </c>
    </row>
    <row r="22" spans="2:3" x14ac:dyDescent="0.25">
      <c r="B22" s="25" t="str">
        <f>IFERROR(IF(C21&gt;C19,"**Actual  Transit Time Exceeds Estimate",""),"")</f>
        <v/>
      </c>
      <c r="C22" s="26"/>
    </row>
    <row r="23" spans="2:3" ht="15.75" thickBot="1" x14ac:dyDescent="0.3">
      <c r="B23" s="21" t="s">
        <v>194</v>
      </c>
      <c r="C23" s="22">
        <f>IFERROR(C20-C15,"")</f>
        <v>9</v>
      </c>
    </row>
  </sheetData>
  <sheetProtection sheet="1" objects="1" scenarios="1"/>
  <mergeCells count="2">
    <mergeCell ref="B2:K2"/>
    <mergeCell ref="B22:C2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9CF5-90FD-43B5-880A-04BCCE047D7E}">
  <dimension ref="B2:D13"/>
  <sheetViews>
    <sheetView workbookViewId="0">
      <selection activeCell="B2" sqref="B2:D2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5" bestFit="1" customWidth="1"/>
    <col min="4" max="4" width="30.140625" bestFit="1" customWidth="1"/>
  </cols>
  <sheetData>
    <row r="2" spans="2:4" x14ac:dyDescent="0.25">
      <c r="B2" s="33" t="s">
        <v>207</v>
      </c>
      <c r="C2" s="33"/>
      <c r="D2" s="33"/>
    </row>
    <row r="3" spans="2:4" x14ac:dyDescent="0.25">
      <c r="B3" s="28" t="s">
        <v>203</v>
      </c>
      <c r="C3" t="s">
        <v>204</v>
      </c>
      <c r="D3" t="s">
        <v>205</v>
      </c>
    </row>
    <row r="4" spans="2:4" x14ac:dyDescent="0.25">
      <c r="B4" s="29" t="s">
        <v>28</v>
      </c>
      <c r="C4" s="7">
        <v>75325</v>
      </c>
      <c r="D4" s="32">
        <v>49.289230769230763</v>
      </c>
    </row>
    <row r="5" spans="2:4" x14ac:dyDescent="0.25">
      <c r="B5" s="29" t="s">
        <v>18</v>
      </c>
      <c r="C5" s="7">
        <v>79530</v>
      </c>
      <c r="D5" s="32">
        <v>89.715999999999994</v>
      </c>
    </row>
    <row r="6" spans="2:4" x14ac:dyDescent="0.25">
      <c r="B6" s="29" t="s">
        <v>7</v>
      </c>
      <c r="C6" s="7">
        <v>207780</v>
      </c>
      <c r="D6" s="32">
        <v>3.4163157894736846</v>
      </c>
    </row>
    <row r="7" spans="2:4" x14ac:dyDescent="0.25">
      <c r="B7" s="29" t="s">
        <v>85</v>
      </c>
      <c r="C7" s="7">
        <v>5535</v>
      </c>
      <c r="D7" s="32">
        <v>63.265000000000008</v>
      </c>
    </row>
    <row r="8" spans="2:4" x14ac:dyDescent="0.25">
      <c r="B8" s="29" t="s">
        <v>12</v>
      </c>
      <c r="C8" s="7">
        <v>102295</v>
      </c>
      <c r="D8" s="32">
        <v>77.465000000000003</v>
      </c>
    </row>
    <row r="9" spans="2:4" x14ac:dyDescent="0.25">
      <c r="B9" s="29" t="s">
        <v>42</v>
      </c>
      <c r="C9" s="7">
        <v>49035</v>
      </c>
      <c r="D9" s="32">
        <v>4.2215384615384615</v>
      </c>
    </row>
    <row r="10" spans="2:4" x14ac:dyDescent="0.25">
      <c r="B10" s="29" t="s">
        <v>48</v>
      </c>
      <c r="C10" s="7">
        <v>24195</v>
      </c>
      <c r="D10" s="32">
        <v>71.861666666666665</v>
      </c>
    </row>
    <row r="11" spans="2:4" x14ac:dyDescent="0.25">
      <c r="B11" s="29" t="s">
        <v>79</v>
      </c>
      <c r="C11" s="7">
        <v>6900</v>
      </c>
      <c r="D11" s="32">
        <v>4.7124999999999995</v>
      </c>
    </row>
    <row r="12" spans="2:4" x14ac:dyDescent="0.25">
      <c r="B12" s="29" t="s">
        <v>197</v>
      </c>
      <c r="C12" s="7"/>
      <c r="D12" s="32"/>
    </row>
    <row r="13" spans="2:4" x14ac:dyDescent="0.25">
      <c r="B13" s="29" t="s">
        <v>206</v>
      </c>
      <c r="C13" s="7">
        <v>550595</v>
      </c>
      <c r="D13" s="32">
        <v>45.462446808510641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C387-A94D-4180-B6B2-461403CDBC91}">
  <dimension ref="B2:C10"/>
  <sheetViews>
    <sheetView workbookViewId="0">
      <selection activeCell="B2" sqref="B2:C2"/>
    </sheetView>
  </sheetViews>
  <sheetFormatPr defaultRowHeight="15" x14ac:dyDescent="0.25"/>
  <cols>
    <col min="1" max="1" width="7" customWidth="1"/>
    <col min="2" max="2" width="14.85546875" bestFit="1" customWidth="1"/>
    <col min="3" max="3" width="21.140625" bestFit="1" customWidth="1"/>
  </cols>
  <sheetData>
    <row r="2" spans="2:3" x14ac:dyDescent="0.25">
      <c r="B2" s="34" t="s">
        <v>200</v>
      </c>
      <c r="C2" s="34"/>
    </row>
    <row r="3" spans="2:3" x14ac:dyDescent="0.25">
      <c r="B3" s="28" t="s">
        <v>198</v>
      </c>
      <c r="C3" t="s">
        <v>199</v>
      </c>
    </row>
    <row r="4" spans="2:3" x14ac:dyDescent="0.25">
      <c r="B4" s="29" t="s">
        <v>21</v>
      </c>
      <c r="C4" s="30">
        <v>5.583333333333333</v>
      </c>
    </row>
    <row r="5" spans="2:3" x14ac:dyDescent="0.25">
      <c r="B5" s="29" t="s">
        <v>8</v>
      </c>
      <c r="C5" s="30">
        <v>6.9285714285714288</v>
      </c>
    </row>
    <row r="6" spans="2:3" x14ac:dyDescent="0.25">
      <c r="B6" s="29" t="s">
        <v>19</v>
      </c>
      <c r="C6" s="30">
        <v>6.8095238095238093</v>
      </c>
    </row>
    <row r="7" spans="2:3" x14ac:dyDescent="0.25">
      <c r="B7" s="29" t="s">
        <v>13</v>
      </c>
      <c r="C7" s="30">
        <v>6.583333333333333</v>
      </c>
    </row>
    <row r="8" spans="2:3" x14ac:dyDescent="0.25">
      <c r="B8" s="29" t="s">
        <v>15</v>
      </c>
      <c r="C8" s="30">
        <v>7.4285714285714288</v>
      </c>
    </row>
    <row r="9" spans="2:3" x14ac:dyDescent="0.25">
      <c r="B9" s="29" t="s">
        <v>197</v>
      </c>
      <c r="C9" s="30"/>
    </row>
    <row r="10" spans="2:3" x14ac:dyDescent="0.25">
      <c r="B10" s="29" t="s">
        <v>201</v>
      </c>
      <c r="C10" s="31">
        <v>6.7978723404255321</v>
      </c>
    </row>
  </sheetData>
  <mergeCells count="1">
    <mergeCell ref="B2:C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1A9E-0362-491B-92CC-B33F47130B19}">
  <dimension ref="B2:D21"/>
  <sheetViews>
    <sheetView workbookViewId="0">
      <selection activeCell="G25" sqref="G25"/>
    </sheetView>
  </sheetViews>
  <sheetFormatPr defaultRowHeight="15" x14ac:dyDescent="0.25"/>
  <cols>
    <col min="1" max="2" width="17.85546875" bestFit="1" customWidth="1"/>
    <col min="3" max="3" width="11.42578125" bestFit="1" customWidth="1"/>
    <col min="4" max="4" width="19" bestFit="1" customWidth="1"/>
  </cols>
  <sheetData>
    <row r="2" spans="2:4" x14ac:dyDescent="0.25">
      <c r="B2" s="33" t="s">
        <v>209</v>
      </c>
      <c r="C2" s="33"/>
      <c r="D2" s="33"/>
    </row>
    <row r="3" spans="2:4" x14ac:dyDescent="0.25">
      <c r="B3" s="28" t="s">
        <v>196</v>
      </c>
      <c r="C3" t="s">
        <v>202</v>
      </c>
      <c r="D3" t="s">
        <v>208</v>
      </c>
    </row>
    <row r="4" spans="2:4" x14ac:dyDescent="0.25">
      <c r="B4" s="29" t="s">
        <v>6</v>
      </c>
      <c r="C4" s="32">
        <v>55.1</v>
      </c>
      <c r="D4" s="7">
        <v>14423.076923076924</v>
      </c>
    </row>
    <row r="5" spans="2:4" x14ac:dyDescent="0.25">
      <c r="B5" s="29" t="s">
        <v>31</v>
      </c>
      <c r="C5" s="32">
        <v>40</v>
      </c>
      <c r="D5" s="7">
        <v>4330.454545454545</v>
      </c>
    </row>
    <row r="6" spans="2:4" x14ac:dyDescent="0.25">
      <c r="B6" s="29" t="s">
        <v>109</v>
      </c>
      <c r="C6" s="32">
        <v>4.25</v>
      </c>
      <c r="D6" s="7">
        <v>10500</v>
      </c>
    </row>
    <row r="7" spans="2:4" x14ac:dyDescent="0.25">
      <c r="B7" s="29" t="s">
        <v>47</v>
      </c>
      <c r="C7" s="32">
        <v>395</v>
      </c>
      <c r="D7" s="7">
        <v>485</v>
      </c>
    </row>
    <row r="8" spans="2:4" x14ac:dyDescent="0.25">
      <c r="B8" s="29" t="s">
        <v>151</v>
      </c>
      <c r="C8" s="32">
        <v>1.1000000000000001</v>
      </c>
      <c r="D8" s="7">
        <v>137.5</v>
      </c>
    </row>
    <row r="9" spans="2:4" x14ac:dyDescent="0.25">
      <c r="B9" s="29" t="s">
        <v>24</v>
      </c>
      <c r="C9" s="32">
        <v>11.200000000000001</v>
      </c>
      <c r="D9" s="7">
        <v>5240.625</v>
      </c>
    </row>
    <row r="10" spans="2:4" x14ac:dyDescent="0.25">
      <c r="B10" s="29" t="s">
        <v>72</v>
      </c>
      <c r="C10" s="32">
        <v>0.75</v>
      </c>
      <c r="D10" s="7">
        <v>1980</v>
      </c>
    </row>
    <row r="11" spans="2:4" x14ac:dyDescent="0.25">
      <c r="B11" s="29" t="s">
        <v>75</v>
      </c>
      <c r="C11" s="32">
        <v>33.949999999999996</v>
      </c>
      <c r="D11" s="7">
        <v>1622.7777777777778</v>
      </c>
    </row>
    <row r="12" spans="2:4" x14ac:dyDescent="0.25">
      <c r="B12" s="29" t="s">
        <v>37</v>
      </c>
      <c r="C12" s="32">
        <v>1.6</v>
      </c>
      <c r="D12" s="7">
        <v>525</v>
      </c>
    </row>
    <row r="13" spans="2:4" x14ac:dyDescent="0.25">
      <c r="B13" s="29" t="s">
        <v>106</v>
      </c>
      <c r="C13" s="32">
        <v>590.5</v>
      </c>
      <c r="D13" s="7">
        <v>123.75</v>
      </c>
    </row>
    <row r="14" spans="2:4" x14ac:dyDescent="0.25">
      <c r="B14" s="29" t="s">
        <v>41</v>
      </c>
      <c r="C14" s="32">
        <v>33.299999999999997</v>
      </c>
      <c r="D14" s="7">
        <v>1350</v>
      </c>
    </row>
    <row r="15" spans="2:4" x14ac:dyDescent="0.25">
      <c r="B15" s="29" t="s">
        <v>132</v>
      </c>
      <c r="C15" s="32">
        <v>2</v>
      </c>
      <c r="D15" s="7">
        <v>512.5</v>
      </c>
    </row>
    <row r="16" spans="2:4" x14ac:dyDescent="0.25">
      <c r="B16" s="29" t="s">
        <v>27</v>
      </c>
      <c r="C16" s="32">
        <v>671.5</v>
      </c>
      <c r="D16" s="7">
        <v>102.85714285714286</v>
      </c>
    </row>
    <row r="17" spans="2:4" x14ac:dyDescent="0.25">
      <c r="B17" s="29" t="s">
        <v>11</v>
      </c>
      <c r="C17" s="32">
        <v>11.549999999999999</v>
      </c>
      <c r="D17" s="7">
        <v>20372.727272727272</v>
      </c>
    </row>
    <row r="18" spans="2:4" x14ac:dyDescent="0.25">
      <c r="B18" s="29" t="s">
        <v>139</v>
      </c>
      <c r="C18" s="32">
        <v>1295</v>
      </c>
      <c r="D18" s="7">
        <v>140</v>
      </c>
    </row>
    <row r="19" spans="2:4" x14ac:dyDescent="0.25">
      <c r="B19" s="29" t="s">
        <v>142</v>
      </c>
      <c r="C19" s="32">
        <v>2</v>
      </c>
      <c r="D19" s="7">
        <v>150</v>
      </c>
    </row>
    <row r="20" spans="2:4" x14ac:dyDescent="0.25">
      <c r="B20" s="29" t="s">
        <v>197</v>
      </c>
      <c r="C20" s="32"/>
      <c r="D20" s="7"/>
    </row>
    <row r="21" spans="2:4" x14ac:dyDescent="0.25">
      <c r="B21" s="29" t="s">
        <v>206</v>
      </c>
      <c r="C21" s="32">
        <v>3148.7999999999993</v>
      </c>
      <c r="D21" s="7">
        <v>5857.3936170212764</v>
      </c>
    </row>
  </sheetData>
  <mergeCells count="1">
    <mergeCell ref="B2:D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3E09-279A-4B52-964A-11DF91528C9B}">
  <sheetPr filterMode="1"/>
  <dimension ref="A1:L96"/>
  <sheetViews>
    <sheetView workbookViewId="0">
      <selection activeCell="G101" sqref="G101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15.7109375" bestFit="1" customWidth="1"/>
    <col min="4" max="5" width="8" bestFit="1" customWidth="1"/>
    <col min="6" max="6" width="8.5703125" bestFit="1" customWidth="1"/>
    <col min="7" max="7" width="7.42578125" bestFit="1" customWidth="1"/>
    <col min="8" max="8" width="10.42578125" bestFit="1" customWidth="1"/>
    <col min="9" max="9" width="7.28515625" bestFit="1" customWidth="1"/>
    <col min="10" max="10" width="10.42578125" bestFit="1" customWidth="1"/>
    <col min="11" max="11" width="7.140625" bestFit="1" customWidth="1"/>
    <col min="12" max="12" width="10.42578125" bestFit="1" customWidth="1"/>
  </cols>
  <sheetData>
    <row r="1" spans="1:12" ht="25.5" x14ac:dyDescent="0.25">
      <c r="A1" s="1" t="s">
        <v>175</v>
      </c>
      <c r="B1" s="1" t="s">
        <v>174</v>
      </c>
      <c r="C1" s="1" t="s">
        <v>173</v>
      </c>
      <c r="D1" s="1" t="s">
        <v>0</v>
      </c>
      <c r="E1" s="1" t="s">
        <v>1</v>
      </c>
      <c r="F1" s="1" t="s">
        <v>2</v>
      </c>
      <c r="G1" s="1" t="s">
        <v>172</v>
      </c>
      <c r="H1" s="1" t="s">
        <v>171</v>
      </c>
      <c r="I1" s="1" t="s">
        <v>3</v>
      </c>
      <c r="J1" s="1" t="s">
        <v>170</v>
      </c>
      <c r="K1" s="1" t="s">
        <v>169</v>
      </c>
      <c r="L1" s="1" t="s">
        <v>168</v>
      </c>
    </row>
    <row r="2" spans="1:12" x14ac:dyDescent="0.25">
      <c r="A2" s="3" t="s">
        <v>9</v>
      </c>
      <c r="B2" s="5" t="s">
        <v>10</v>
      </c>
      <c r="C2" s="3" t="s">
        <v>11</v>
      </c>
      <c r="D2" s="6">
        <v>1.21</v>
      </c>
      <c r="E2" s="6">
        <v>1.05</v>
      </c>
      <c r="F2" s="8">
        <v>23000</v>
      </c>
      <c r="G2" s="5" t="s">
        <v>12</v>
      </c>
      <c r="H2" s="9">
        <v>44806</v>
      </c>
      <c r="I2" s="5" t="s">
        <v>13</v>
      </c>
      <c r="J2" s="9">
        <v>44810</v>
      </c>
      <c r="K2" s="10">
        <v>5</v>
      </c>
      <c r="L2" s="9">
        <v>44815</v>
      </c>
    </row>
    <row r="3" spans="1:12" x14ac:dyDescent="0.25">
      <c r="A3" s="3" t="s">
        <v>14</v>
      </c>
      <c r="B3" s="5" t="s">
        <v>10</v>
      </c>
      <c r="C3" s="3" t="s">
        <v>11</v>
      </c>
      <c r="D3" s="6">
        <v>1.21</v>
      </c>
      <c r="E3" s="6">
        <v>1.05</v>
      </c>
      <c r="F3" s="8">
        <v>21500</v>
      </c>
      <c r="G3" s="5" t="s">
        <v>12</v>
      </c>
      <c r="H3" s="9">
        <v>44804</v>
      </c>
      <c r="I3" s="5" t="s">
        <v>15</v>
      </c>
      <c r="J3" s="9">
        <v>44815</v>
      </c>
      <c r="K3" s="10">
        <v>15</v>
      </c>
      <c r="L3" s="9">
        <v>44822</v>
      </c>
    </row>
    <row r="4" spans="1:12" x14ac:dyDescent="0.25">
      <c r="A4" s="3" t="s">
        <v>20</v>
      </c>
      <c r="B4" s="5" t="s">
        <v>10</v>
      </c>
      <c r="C4" s="3" t="s">
        <v>11</v>
      </c>
      <c r="D4" s="6">
        <v>1.35</v>
      </c>
      <c r="E4" s="6">
        <v>1.05</v>
      </c>
      <c r="F4" s="8">
        <v>22500</v>
      </c>
      <c r="G4" s="5" t="s">
        <v>12</v>
      </c>
      <c r="H4" s="9">
        <v>44813</v>
      </c>
      <c r="I4" s="5" t="s">
        <v>21</v>
      </c>
      <c r="J4" s="9">
        <v>44820</v>
      </c>
      <c r="K4" s="10">
        <v>6</v>
      </c>
      <c r="L4" s="9">
        <v>44826</v>
      </c>
    </row>
    <row r="5" spans="1:12" x14ac:dyDescent="0.25">
      <c r="A5" s="3" t="s">
        <v>38</v>
      </c>
      <c r="B5" s="5" t="s">
        <v>10</v>
      </c>
      <c r="C5" s="3" t="s">
        <v>11</v>
      </c>
      <c r="D5" s="6">
        <v>1.21</v>
      </c>
      <c r="E5" s="6">
        <v>1.05</v>
      </c>
      <c r="F5" s="8">
        <v>22500</v>
      </c>
      <c r="G5" s="5" t="s">
        <v>12</v>
      </c>
      <c r="H5" s="9">
        <v>44821</v>
      </c>
      <c r="I5" s="5" t="s">
        <v>21</v>
      </c>
      <c r="J5" s="9">
        <v>44825</v>
      </c>
      <c r="K5" s="10">
        <v>5</v>
      </c>
      <c r="L5" s="9">
        <v>44833</v>
      </c>
    </row>
    <row r="6" spans="1:12" x14ac:dyDescent="0.25">
      <c r="A6" s="3" t="s">
        <v>56</v>
      </c>
      <c r="B6" s="5" t="s">
        <v>57</v>
      </c>
      <c r="C6" s="3" t="s">
        <v>11</v>
      </c>
      <c r="D6" s="6">
        <v>1.34</v>
      </c>
      <c r="E6" s="6">
        <v>0.95</v>
      </c>
      <c r="F6" s="8">
        <v>25000</v>
      </c>
      <c r="G6" s="5" t="s">
        <v>7</v>
      </c>
      <c r="H6" s="9">
        <v>44831</v>
      </c>
      <c r="I6" s="5" t="s">
        <v>8</v>
      </c>
      <c r="J6" s="9">
        <v>44836</v>
      </c>
      <c r="K6" s="10">
        <v>5</v>
      </c>
      <c r="L6" s="9">
        <v>44843</v>
      </c>
    </row>
    <row r="7" spans="1:12" x14ac:dyDescent="0.25">
      <c r="A7" s="3" t="s">
        <v>133</v>
      </c>
      <c r="B7" s="5" t="s">
        <v>134</v>
      </c>
      <c r="C7" s="3" t="s">
        <v>11</v>
      </c>
      <c r="D7" s="6">
        <v>1.29</v>
      </c>
      <c r="E7" s="6">
        <v>1</v>
      </c>
      <c r="F7" s="8">
        <v>25000</v>
      </c>
      <c r="G7" s="5" t="s">
        <v>28</v>
      </c>
      <c r="H7" s="9">
        <v>44877</v>
      </c>
      <c r="I7" s="5" t="s">
        <v>21</v>
      </c>
      <c r="J7" s="9">
        <v>44884</v>
      </c>
      <c r="K7" s="10">
        <v>5</v>
      </c>
      <c r="L7" s="9">
        <v>44889</v>
      </c>
    </row>
    <row r="8" spans="1:12" hidden="1" x14ac:dyDescent="0.25">
      <c r="A8" s="3" t="s">
        <v>4</v>
      </c>
      <c r="B8" s="5" t="s">
        <v>5</v>
      </c>
      <c r="C8" s="3" t="s">
        <v>6</v>
      </c>
      <c r="D8" s="6">
        <v>5.61</v>
      </c>
      <c r="E8" s="6">
        <v>4.25</v>
      </c>
      <c r="F8" s="8">
        <v>19500</v>
      </c>
      <c r="G8" s="5" t="s">
        <v>7</v>
      </c>
      <c r="H8" s="9">
        <v>44799</v>
      </c>
      <c r="I8" s="5" t="s">
        <v>8</v>
      </c>
      <c r="J8" s="9">
        <v>44805</v>
      </c>
      <c r="K8" s="10">
        <v>11</v>
      </c>
      <c r="L8" s="9">
        <v>44813</v>
      </c>
    </row>
    <row r="9" spans="1:12" hidden="1" x14ac:dyDescent="0.25">
      <c r="A9" s="3" t="s">
        <v>16</v>
      </c>
      <c r="B9" s="5" t="s">
        <v>17</v>
      </c>
      <c r="C9" s="3" t="s">
        <v>11</v>
      </c>
      <c r="D9" s="6">
        <v>1.38</v>
      </c>
      <c r="E9" s="6">
        <v>1.1000000000000001</v>
      </c>
      <c r="F9" s="8">
        <v>17500</v>
      </c>
      <c r="G9" s="5" t="s">
        <v>18</v>
      </c>
      <c r="H9" s="9">
        <v>44815</v>
      </c>
      <c r="I9" s="5" t="s">
        <v>19</v>
      </c>
      <c r="J9" s="9">
        <v>44820</v>
      </c>
      <c r="K9" s="10">
        <v>8</v>
      </c>
      <c r="L9" s="9">
        <v>44831</v>
      </c>
    </row>
    <row r="10" spans="1:12" hidden="1" x14ac:dyDescent="0.25">
      <c r="A10" s="3" t="s">
        <v>22</v>
      </c>
      <c r="B10" s="5" t="s">
        <v>23</v>
      </c>
      <c r="C10" s="3" t="s">
        <v>24</v>
      </c>
      <c r="D10" s="6">
        <v>2.23</v>
      </c>
      <c r="E10" s="6">
        <v>1.65</v>
      </c>
      <c r="F10" s="8">
        <v>4500</v>
      </c>
      <c r="G10" s="5" t="s">
        <v>18</v>
      </c>
      <c r="H10" s="9">
        <v>44819</v>
      </c>
      <c r="I10" s="5" t="s">
        <v>13</v>
      </c>
      <c r="J10" s="9">
        <v>44821</v>
      </c>
      <c r="K10" s="10">
        <v>5</v>
      </c>
      <c r="L10" s="9">
        <v>44836</v>
      </c>
    </row>
    <row r="11" spans="1:12" hidden="1" x14ac:dyDescent="0.25">
      <c r="A11" s="3" t="s">
        <v>25</v>
      </c>
      <c r="B11" s="5" t="s">
        <v>26</v>
      </c>
      <c r="C11" s="3" t="s">
        <v>27</v>
      </c>
      <c r="D11" s="6">
        <v>118.8</v>
      </c>
      <c r="E11" s="6">
        <v>90</v>
      </c>
      <c r="F11" s="11">
        <v>100</v>
      </c>
      <c r="G11" s="5" t="s">
        <v>28</v>
      </c>
      <c r="H11" s="9">
        <v>44819</v>
      </c>
      <c r="I11" s="5" t="s">
        <v>15</v>
      </c>
      <c r="J11" s="9">
        <v>44825</v>
      </c>
      <c r="K11" s="10">
        <v>5</v>
      </c>
      <c r="L11" s="9">
        <v>44829</v>
      </c>
    </row>
    <row r="12" spans="1:12" hidden="1" x14ac:dyDescent="0.25">
      <c r="A12" s="3" t="s">
        <v>29</v>
      </c>
      <c r="B12" s="5" t="s">
        <v>30</v>
      </c>
      <c r="C12" s="3" t="s">
        <v>31</v>
      </c>
      <c r="D12" s="6">
        <v>5.0599999999999996</v>
      </c>
      <c r="E12" s="6">
        <v>3.75</v>
      </c>
      <c r="F12" s="8">
        <v>4250</v>
      </c>
      <c r="G12" s="5" t="s">
        <v>18</v>
      </c>
      <c r="H12" s="9">
        <v>44816</v>
      </c>
      <c r="I12" s="5" t="s">
        <v>8</v>
      </c>
      <c r="J12" s="9">
        <v>44825</v>
      </c>
      <c r="K12" s="10">
        <v>5</v>
      </c>
      <c r="L12" s="9">
        <v>44828</v>
      </c>
    </row>
    <row r="13" spans="1:12" hidden="1" x14ac:dyDescent="0.25">
      <c r="A13" s="3" t="s">
        <v>32</v>
      </c>
      <c r="B13" s="5" t="s">
        <v>17</v>
      </c>
      <c r="C13" s="3" t="s">
        <v>11</v>
      </c>
      <c r="D13" s="6">
        <v>1.49</v>
      </c>
      <c r="E13" s="6">
        <v>1.1000000000000001</v>
      </c>
      <c r="F13" s="8">
        <v>18100</v>
      </c>
      <c r="G13" s="5" t="s">
        <v>18</v>
      </c>
      <c r="H13" s="9">
        <v>44820</v>
      </c>
      <c r="I13" s="5" t="s">
        <v>8</v>
      </c>
      <c r="J13" s="9">
        <v>44825</v>
      </c>
      <c r="K13" s="10">
        <v>6</v>
      </c>
      <c r="L13" s="9">
        <v>44836</v>
      </c>
    </row>
    <row r="14" spans="1:12" hidden="1" x14ac:dyDescent="0.25">
      <c r="A14" s="3" t="s">
        <v>33</v>
      </c>
      <c r="B14" s="5" t="s">
        <v>34</v>
      </c>
      <c r="C14" s="3" t="s">
        <v>24</v>
      </c>
      <c r="D14" s="6">
        <v>1.76</v>
      </c>
      <c r="E14" s="6">
        <v>1.25</v>
      </c>
      <c r="F14" s="8">
        <v>5600</v>
      </c>
      <c r="G14" s="5" t="s">
        <v>7</v>
      </c>
      <c r="H14" s="9">
        <v>44822</v>
      </c>
      <c r="I14" s="5" t="s">
        <v>15</v>
      </c>
      <c r="J14" s="9">
        <v>44825</v>
      </c>
      <c r="K14" s="10">
        <v>5</v>
      </c>
      <c r="L14" s="9">
        <v>44829</v>
      </c>
    </row>
    <row r="15" spans="1:12" hidden="1" x14ac:dyDescent="0.25">
      <c r="A15" s="3" t="s">
        <v>35</v>
      </c>
      <c r="B15" s="5" t="s">
        <v>36</v>
      </c>
      <c r="C15" s="3" t="s">
        <v>37</v>
      </c>
      <c r="D15" s="6">
        <v>1.21</v>
      </c>
      <c r="E15" s="6">
        <v>0.75</v>
      </c>
      <c r="F15" s="11">
        <v>500</v>
      </c>
      <c r="G15" s="5" t="s">
        <v>7</v>
      </c>
      <c r="H15" s="9">
        <v>44819</v>
      </c>
      <c r="I15" s="5" t="s">
        <v>8</v>
      </c>
      <c r="J15" s="9">
        <v>44825</v>
      </c>
      <c r="K15" s="10">
        <v>5</v>
      </c>
      <c r="L15" s="9">
        <v>44831</v>
      </c>
    </row>
    <row r="16" spans="1:12" hidden="1" x14ac:dyDescent="0.25">
      <c r="A16" s="3" t="s">
        <v>39</v>
      </c>
      <c r="B16" s="5" t="s">
        <v>40</v>
      </c>
      <c r="C16" s="3" t="s">
        <v>41</v>
      </c>
      <c r="D16" s="6">
        <v>3.45</v>
      </c>
      <c r="E16" s="6">
        <v>3</v>
      </c>
      <c r="F16" s="8">
        <v>1300</v>
      </c>
      <c r="G16" s="5" t="s">
        <v>42</v>
      </c>
      <c r="H16" s="9">
        <v>44814</v>
      </c>
      <c r="I16" s="5" t="s">
        <v>8</v>
      </c>
      <c r="J16" s="9">
        <v>44825</v>
      </c>
      <c r="K16" s="10">
        <v>10</v>
      </c>
      <c r="L16" s="9">
        <v>44829</v>
      </c>
    </row>
    <row r="17" spans="1:12" hidden="1" x14ac:dyDescent="0.25">
      <c r="A17" s="3" t="s">
        <v>43</v>
      </c>
      <c r="B17" s="5" t="s">
        <v>30</v>
      </c>
      <c r="C17" s="3" t="s">
        <v>31</v>
      </c>
      <c r="D17" s="6">
        <v>5.29</v>
      </c>
      <c r="E17" s="6">
        <v>3.75</v>
      </c>
      <c r="F17" s="8">
        <v>4200</v>
      </c>
      <c r="G17" s="5" t="s">
        <v>18</v>
      </c>
      <c r="H17" s="9">
        <v>44827</v>
      </c>
      <c r="I17" s="5" t="s">
        <v>13</v>
      </c>
      <c r="J17" s="9">
        <v>44832</v>
      </c>
      <c r="K17" s="10">
        <v>5</v>
      </c>
      <c r="L17" s="9">
        <v>44841</v>
      </c>
    </row>
    <row r="18" spans="1:12" hidden="1" x14ac:dyDescent="0.25">
      <c r="A18" s="3" t="s">
        <v>44</v>
      </c>
      <c r="B18" s="5" t="s">
        <v>34</v>
      </c>
      <c r="C18" s="3" t="s">
        <v>24</v>
      </c>
      <c r="D18" s="6">
        <v>1.44</v>
      </c>
      <c r="E18" s="6">
        <v>1.25</v>
      </c>
      <c r="F18" s="8">
        <v>5500</v>
      </c>
      <c r="G18" s="5" t="s">
        <v>7</v>
      </c>
      <c r="H18" s="9">
        <v>44825</v>
      </c>
      <c r="I18" s="5" t="s">
        <v>8</v>
      </c>
      <c r="J18" s="9">
        <v>44832</v>
      </c>
      <c r="K18" s="10">
        <v>9</v>
      </c>
      <c r="L18" s="9">
        <v>44837</v>
      </c>
    </row>
    <row r="19" spans="1:12" hidden="1" x14ac:dyDescent="0.25">
      <c r="A19" s="3" t="s">
        <v>45</v>
      </c>
      <c r="B19" s="5" t="s">
        <v>46</v>
      </c>
      <c r="C19" s="3" t="s">
        <v>47</v>
      </c>
      <c r="D19" s="6">
        <v>178.25</v>
      </c>
      <c r="E19" s="6">
        <v>155</v>
      </c>
      <c r="F19" s="11">
        <v>405</v>
      </c>
      <c r="G19" s="5" t="s">
        <v>48</v>
      </c>
      <c r="H19" s="9">
        <v>44830</v>
      </c>
      <c r="I19" s="5" t="s">
        <v>8</v>
      </c>
      <c r="J19" s="9">
        <v>44832</v>
      </c>
      <c r="K19" s="10">
        <v>5</v>
      </c>
      <c r="L19" s="9">
        <v>44841</v>
      </c>
    </row>
    <row r="20" spans="1:12" hidden="1" x14ac:dyDescent="0.25">
      <c r="A20" s="3" t="s">
        <v>49</v>
      </c>
      <c r="B20" s="5" t="s">
        <v>23</v>
      </c>
      <c r="C20" s="3" t="s">
        <v>24</v>
      </c>
      <c r="D20" s="6">
        <v>2.1800000000000002</v>
      </c>
      <c r="E20" s="6">
        <v>1.65</v>
      </c>
      <c r="F20" s="8">
        <v>4850</v>
      </c>
      <c r="G20" s="5" t="s">
        <v>18</v>
      </c>
      <c r="H20" s="9">
        <v>44827</v>
      </c>
      <c r="I20" s="5" t="s">
        <v>15</v>
      </c>
      <c r="J20" s="9">
        <v>44833</v>
      </c>
      <c r="K20" s="10">
        <v>5</v>
      </c>
      <c r="L20" s="9">
        <v>44842</v>
      </c>
    </row>
    <row r="21" spans="1:12" hidden="1" x14ac:dyDescent="0.25">
      <c r="A21" s="3" t="s">
        <v>50</v>
      </c>
      <c r="B21" s="5" t="s">
        <v>30</v>
      </c>
      <c r="C21" s="3" t="s">
        <v>31</v>
      </c>
      <c r="D21" s="6">
        <v>4.3099999999999996</v>
      </c>
      <c r="E21" s="6">
        <v>3.75</v>
      </c>
      <c r="F21" s="8">
        <v>4150</v>
      </c>
      <c r="G21" s="5" t="s">
        <v>18</v>
      </c>
      <c r="H21" s="9">
        <v>44825</v>
      </c>
      <c r="I21" s="5" t="s">
        <v>19</v>
      </c>
      <c r="J21" s="9">
        <v>44834</v>
      </c>
      <c r="K21" s="10">
        <v>6</v>
      </c>
      <c r="L21" s="9">
        <v>44842</v>
      </c>
    </row>
    <row r="22" spans="1:12" hidden="1" x14ac:dyDescent="0.25">
      <c r="A22" s="3" t="s">
        <v>51</v>
      </c>
      <c r="B22" s="5" t="s">
        <v>5</v>
      </c>
      <c r="C22" s="3" t="s">
        <v>6</v>
      </c>
      <c r="D22" s="6">
        <v>6.84</v>
      </c>
      <c r="E22" s="6">
        <v>4.25</v>
      </c>
      <c r="F22" s="8">
        <v>15500</v>
      </c>
      <c r="G22" s="5" t="s">
        <v>7</v>
      </c>
      <c r="H22" s="9">
        <v>44830</v>
      </c>
      <c r="I22" s="5" t="s">
        <v>21</v>
      </c>
      <c r="J22" s="9">
        <v>44835</v>
      </c>
      <c r="K22" s="10">
        <v>5</v>
      </c>
      <c r="L22" s="9">
        <v>44843</v>
      </c>
    </row>
    <row r="23" spans="1:12" hidden="1" x14ac:dyDescent="0.25">
      <c r="A23" s="3" t="s">
        <v>52</v>
      </c>
      <c r="B23" s="5" t="s">
        <v>26</v>
      </c>
      <c r="C23" s="3" t="s">
        <v>27</v>
      </c>
      <c r="D23" s="6">
        <v>126.9</v>
      </c>
      <c r="E23" s="6">
        <v>90</v>
      </c>
      <c r="F23" s="11">
        <v>120</v>
      </c>
      <c r="G23" s="5" t="s">
        <v>28</v>
      </c>
      <c r="H23" s="9">
        <v>44833</v>
      </c>
      <c r="I23" s="5" t="s">
        <v>8</v>
      </c>
      <c r="J23" s="9">
        <v>44836</v>
      </c>
      <c r="K23" s="10">
        <v>5</v>
      </c>
      <c r="L23" s="9">
        <v>44842</v>
      </c>
    </row>
    <row r="24" spans="1:12" hidden="1" x14ac:dyDescent="0.25">
      <c r="A24" s="3" t="s">
        <v>53</v>
      </c>
      <c r="B24" s="5" t="s">
        <v>23</v>
      </c>
      <c r="C24" s="3" t="s">
        <v>24</v>
      </c>
      <c r="D24" s="6">
        <v>2.34</v>
      </c>
      <c r="E24" s="6">
        <v>1.65</v>
      </c>
      <c r="F24" s="8">
        <v>4750</v>
      </c>
      <c r="G24" s="5" t="s">
        <v>18</v>
      </c>
      <c r="H24" s="9">
        <v>44830</v>
      </c>
      <c r="I24" s="5" t="s">
        <v>8</v>
      </c>
      <c r="J24" s="9">
        <v>44836</v>
      </c>
      <c r="K24" s="10">
        <v>15</v>
      </c>
      <c r="L24" s="9">
        <v>44844</v>
      </c>
    </row>
    <row r="25" spans="1:12" hidden="1" x14ac:dyDescent="0.25">
      <c r="A25" s="3" t="s">
        <v>54</v>
      </c>
      <c r="B25" s="5" t="s">
        <v>5</v>
      </c>
      <c r="C25" s="3" t="s">
        <v>6</v>
      </c>
      <c r="D25" s="6">
        <v>5.74</v>
      </c>
      <c r="E25" s="6">
        <v>4.25</v>
      </c>
      <c r="F25" s="8">
        <v>12500</v>
      </c>
      <c r="G25" s="5" t="s">
        <v>7</v>
      </c>
      <c r="H25" s="9">
        <v>44832</v>
      </c>
      <c r="I25" s="5" t="s">
        <v>19</v>
      </c>
      <c r="J25" s="9">
        <v>44836</v>
      </c>
      <c r="K25" s="10">
        <v>9</v>
      </c>
      <c r="L25" s="9">
        <v>44842</v>
      </c>
    </row>
    <row r="26" spans="1:12" hidden="1" x14ac:dyDescent="0.25">
      <c r="A26" s="3" t="s">
        <v>55</v>
      </c>
      <c r="B26" s="5" t="s">
        <v>34</v>
      </c>
      <c r="C26" s="3" t="s">
        <v>24</v>
      </c>
      <c r="D26" s="6">
        <v>1.8</v>
      </c>
      <c r="E26" s="6">
        <v>1.25</v>
      </c>
      <c r="F26" s="8">
        <v>5650</v>
      </c>
      <c r="G26" s="5" t="s">
        <v>7</v>
      </c>
      <c r="H26" s="9">
        <v>44825</v>
      </c>
      <c r="I26" s="5" t="s">
        <v>15</v>
      </c>
      <c r="J26" s="9">
        <v>44836</v>
      </c>
      <c r="K26" s="10">
        <v>15</v>
      </c>
      <c r="L26" s="9">
        <v>44841</v>
      </c>
    </row>
    <row r="27" spans="1:12" hidden="1" x14ac:dyDescent="0.25">
      <c r="A27" s="3" t="s">
        <v>58</v>
      </c>
      <c r="B27" s="5" t="s">
        <v>59</v>
      </c>
      <c r="C27" s="3" t="s">
        <v>31</v>
      </c>
      <c r="D27" s="6">
        <v>4.4400000000000004</v>
      </c>
      <c r="E27" s="6">
        <v>3.55</v>
      </c>
      <c r="F27" s="8">
        <v>4800</v>
      </c>
      <c r="G27" s="5" t="s">
        <v>42</v>
      </c>
      <c r="H27" s="9">
        <v>44829</v>
      </c>
      <c r="I27" s="5" t="s">
        <v>15</v>
      </c>
      <c r="J27" s="9">
        <v>44836</v>
      </c>
      <c r="K27" s="10">
        <v>5</v>
      </c>
      <c r="L27" s="9">
        <v>44851</v>
      </c>
    </row>
    <row r="28" spans="1:12" hidden="1" x14ac:dyDescent="0.25">
      <c r="A28" s="3" t="s">
        <v>60</v>
      </c>
      <c r="B28" s="5" t="s">
        <v>61</v>
      </c>
      <c r="C28" s="3" t="s">
        <v>6</v>
      </c>
      <c r="D28" s="6">
        <v>6.84</v>
      </c>
      <c r="E28" s="6">
        <v>4.25</v>
      </c>
      <c r="F28" s="8">
        <v>9000</v>
      </c>
      <c r="G28" s="5" t="s">
        <v>48</v>
      </c>
      <c r="H28" s="9">
        <v>44834</v>
      </c>
      <c r="I28" s="5" t="s">
        <v>15</v>
      </c>
      <c r="J28" s="9">
        <v>44836</v>
      </c>
      <c r="K28" s="10">
        <v>5</v>
      </c>
      <c r="L28" s="9">
        <v>44843</v>
      </c>
    </row>
    <row r="29" spans="1:12" hidden="1" x14ac:dyDescent="0.25">
      <c r="A29" s="3" t="s">
        <v>62</v>
      </c>
      <c r="B29" s="5" t="s">
        <v>5</v>
      </c>
      <c r="C29" s="3" t="s">
        <v>6</v>
      </c>
      <c r="D29" s="6">
        <v>6.04</v>
      </c>
      <c r="E29" s="6">
        <v>4.25</v>
      </c>
      <c r="F29" s="8">
        <v>15000</v>
      </c>
      <c r="G29" s="5" t="s">
        <v>7</v>
      </c>
      <c r="H29" s="9">
        <v>44833</v>
      </c>
      <c r="I29" s="5" t="s">
        <v>8</v>
      </c>
      <c r="J29" s="9">
        <v>44839</v>
      </c>
      <c r="K29" s="10">
        <v>5</v>
      </c>
      <c r="L29" s="9">
        <v>44846</v>
      </c>
    </row>
    <row r="30" spans="1:12" hidden="1" x14ac:dyDescent="0.25">
      <c r="A30" s="3" t="s">
        <v>63</v>
      </c>
      <c r="B30" s="5" t="s">
        <v>34</v>
      </c>
      <c r="C30" s="3" t="s">
        <v>24</v>
      </c>
      <c r="D30" s="6">
        <v>1.61</v>
      </c>
      <c r="E30" s="6">
        <v>1.25</v>
      </c>
      <c r="F30" s="8">
        <v>5425</v>
      </c>
      <c r="G30" s="5" t="s">
        <v>7</v>
      </c>
      <c r="H30" s="9">
        <v>44832</v>
      </c>
      <c r="I30" s="5" t="s">
        <v>19</v>
      </c>
      <c r="J30" s="9">
        <v>44841</v>
      </c>
      <c r="K30" s="10">
        <v>8</v>
      </c>
      <c r="L30" s="9">
        <v>44846</v>
      </c>
    </row>
    <row r="31" spans="1:12" hidden="1" x14ac:dyDescent="0.25">
      <c r="A31" s="3" t="s">
        <v>64</v>
      </c>
      <c r="B31" s="5" t="s">
        <v>59</v>
      </c>
      <c r="C31" s="3" t="s">
        <v>31</v>
      </c>
      <c r="D31" s="6">
        <v>4.79</v>
      </c>
      <c r="E31" s="6">
        <v>3.55</v>
      </c>
      <c r="F31" s="8">
        <v>4585</v>
      </c>
      <c r="G31" s="5" t="s">
        <v>42</v>
      </c>
      <c r="H31" s="9">
        <v>44836</v>
      </c>
      <c r="I31" s="5" t="s">
        <v>19</v>
      </c>
      <c r="J31" s="9">
        <v>44841</v>
      </c>
      <c r="K31" s="10">
        <v>5</v>
      </c>
      <c r="L31" s="9">
        <v>44846</v>
      </c>
    </row>
    <row r="32" spans="1:12" hidden="1" x14ac:dyDescent="0.25">
      <c r="A32" s="3" t="s">
        <v>65</v>
      </c>
      <c r="B32" s="5" t="s">
        <v>66</v>
      </c>
      <c r="C32" s="3" t="s">
        <v>41</v>
      </c>
      <c r="D32" s="6">
        <v>2.82</v>
      </c>
      <c r="E32" s="6">
        <v>2.4500000000000002</v>
      </c>
      <c r="F32" s="8">
        <v>1200</v>
      </c>
      <c r="G32" s="5" t="s">
        <v>12</v>
      </c>
      <c r="H32" s="9">
        <v>44840</v>
      </c>
      <c r="I32" s="5" t="s">
        <v>15</v>
      </c>
      <c r="J32" s="9">
        <v>44843</v>
      </c>
      <c r="K32" s="10">
        <v>5</v>
      </c>
      <c r="L32" s="9">
        <v>44854</v>
      </c>
    </row>
    <row r="33" spans="1:12" hidden="1" x14ac:dyDescent="0.25">
      <c r="A33" s="3" t="s">
        <v>67</v>
      </c>
      <c r="B33" s="5" t="s">
        <v>17</v>
      </c>
      <c r="C33" s="3" t="s">
        <v>11</v>
      </c>
      <c r="D33" s="6">
        <v>1.56</v>
      </c>
      <c r="E33" s="6">
        <v>1.1000000000000001</v>
      </c>
      <c r="F33" s="8">
        <v>16500</v>
      </c>
      <c r="G33" s="5" t="s">
        <v>18</v>
      </c>
      <c r="H33" s="9">
        <v>44840</v>
      </c>
      <c r="I33" s="5" t="s">
        <v>15</v>
      </c>
      <c r="J33" s="9">
        <v>44846</v>
      </c>
      <c r="K33" s="10">
        <v>10</v>
      </c>
      <c r="L33" s="9">
        <v>44864</v>
      </c>
    </row>
    <row r="34" spans="1:12" hidden="1" x14ac:dyDescent="0.25">
      <c r="A34" s="3" t="s">
        <v>68</v>
      </c>
      <c r="B34" s="5" t="s">
        <v>57</v>
      </c>
      <c r="C34" s="3" t="s">
        <v>11</v>
      </c>
      <c r="D34" s="6">
        <v>1.0900000000000001</v>
      </c>
      <c r="E34" s="6">
        <v>0.95</v>
      </c>
      <c r="F34" s="8">
        <v>17500</v>
      </c>
      <c r="G34" s="5" t="s">
        <v>7</v>
      </c>
      <c r="H34" s="9">
        <v>44842</v>
      </c>
      <c r="I34" s="5" t="s">
        <v>19</v>
      </c>
      <c r="J34" s="9">
        <v>44846</v>
      </c>
      <c r="K34" s="10">
        <v>15</v>
      </c>
      <c r="L34" s="9">
        <v>44853</v>
      </c>
    </row>
    <row r="35" spans="1:12" hidden="1" x14ac:dyDescent="0.25">
      <c r="A35" s="3" t="s">
        <v>69</v>
      </c>
      <c r="B35" s="5" t="s">
        <v>59</v>
      </c>
      <c r="C35" s="3" t="s">
        <v>31</v>
      </c>
      <c r="D35" s="6">
        <v>5.01</v>
      </c>
      <c r="E35" s="6">
        <v>3.55</v>
      </c>
      <c r="F35" s="8">
        <v>4200</v>
      </c>
      <c r="G35" s="5" t="s">
        <v>42</v>
      </c>
      <c r="H35" s="9">
        <v>44835</v>
      </c>
      <c r="I35" s="5" t="s">
        <v>15</v>
      </c>
      <c r="J35" s="9">
        <v>44846</v>
      </c>
      <c r="K35" s="10">
        <v>5</v>
      </c>
      <c r="L35" s="9">
        <v>44874</v>
      </c>
    </row>
    <row r="36" spans="1:12" hidden="1" x14ac:dyDescent="0.25">
      <c r="A36" s="3" t="s">
        <v>70</v>
      </c>
      <c r="B36" s="5" t="s">
        <v>71</v>
      </c>
      <c r="C36" s="3" t="s">
        <v>72</v>
      </c>
      <c r="D36" s="6">
        <v>1.07</v>
      </c>
      <c r="E36" s="6">
        <v>0.75</v>
      </c>
      <c r="F36" s="8">
        <v>1980</v>
      </c>
      <c r="G36" s="5" t="s">
        <v>7</v>
      </c>
      <c r="H36" s="9">
        <v>44846</v>
      </c>
      <c r="I36" s="5" t="s">
        <v>19</v>
      </c>
      <c r="J36" s="9">
        <v>44851</v>
      </c>
      <c r="K36" s="10">
        <v>8</v>
      </c>
      <c r="L36" s="9">
        <v>44853</v>
      </c>
    </row>
    <row r="37" spans="1:12" hidden="1" x14ac:dyDescent="0.25">
      <c r="A37" s="3" t="s">
        <v>73</v>
      </c>
      <c r="B37" s="5" t="s">
        <v>74</v>
      </c>
      <c r="C37" s="3" t="s">
        <v>75</v>
      </c>
      <c r="D37" s="6">
        <v>4.66</v>
      </c>
      <c r="E37" s="6">
        <v>4.05</v>
      </c>
      <c r="F37" s="8">
        <v>1500</v>
      </c>
      <c r="G37" s="5" t="s">
        <v>42</v>
      </c>
      <c r="H37" s="9">
        <v>44844</v>
      </c>
      <c r="I37" s="5" t="s">
        <v>13</v>
      </c>
      <c r="J37" s="9">
        <v>44851</v>
      </c>
      <c r="K37" s="10">
        <v>6</v>
      </c>
      <c r="L37" s="9">
        <v>44856</v>
      </c>
    </row>
    <row r="38" spans="1:12" hidden="1" x14ac:dyDescent="0.25">
      <c r="A38" s="3" t="s">
        <v>76</v>
      </c>
      <c r="B38" s="5" t="s">
        <v>59</v>
      </c>
      <c r="C38" s="3" t="s">
        <v>31</v>
      </c>
      <c r="D38" s="6">
        <v>4.4400000000000004</v>
      </c>
      <c r="E38" s="6">
        <v>3.55</v>
      </c>
      <c r="F38" s="8">
        <v>4250</v>
      </c>
      <c r="G38" s="5" t="s">
        <v>42</v>
      </c>
      <c r="H38" s="9">
        <v>44849</v>
      </c>
      <c r="I38" s="5" t="s">
        <v>8</v>
      </c>
      <c r="J38" s="9">
        <v>44851</v>
      </c>
      <c r="K38" s="10">
        <v>5</v>
      </c>
      <c r="L38" s="9">
        <v>44862</v>
      </c>
    </row>
    <row r="39" spans="1:12" hidden="1" x14ac:dyDescent="0.25">
      <c r="A39" s="3" t="s">
        <v>77</v>
      </c>
      <c r="B39" s="5" t="s">
        <v>78</v>
      </c>
      <c r="C39" s="3" t="s">
        <v>75</v>
      </c>
      <c r="D39" s="6">
        <v>5.33</v>
      </c>
      <c r="E39" s="6">
        <v>3.75</v>
      </c>
      <c r="F39" s="8">
        <v>1750</v>
      </c>
      <c r="G39" s="5" t="s">
        <v>79</v>
      </c>
      <c r="H39" s="9">
        <v>44845</v>
      </c>
      <c r="I39" s="5" t="s">
        <v>15</v>
      </c>
      <c r="J39" s="9">
        <v>44851</v>
      </c>
      <c r="K39" s="10">
        <v>5</v>
      </c>
      <c r="L39" s="9">
        <v>44856</v>
      </c>
    </row>
    <row r="40" spans="1:12" hidden="1" x14ac:dyDescent="0.25">
      <c r="A40" s="3" t="s">
        <v>80</v>
      </c>
      <c r="B40" s="5" t="s">
        <v>81</v>
      </c>
      <c r="C40" s="3" t="s">
        <v>6</v>
      </c>
      <c r="D40" s="6">
        <v>6.76</v>
      </c>
      <c r="E40" s="6">
        <v>4.2</v>
      </c>
      <c r="F40" s="8">
        <v>10000</v>
      </c>
      <c r="G40" s="5" t="s">
        <v>28</v>
      </c>
      <c r="H40" s="9">
        <v>44844</v>
      </c>
      <c r="I40" s="5" t="s">
        <v>19</v>
      </c>
      <c r="J40" s="9">
        <v>44853</v>
      </c>
      <c r="K40" s="10">
        <v>5</v>
      </c>
      <c r="L40" s="9">
        <v>44863</v>
      </c>
    </row>
    <row r="41" spans="1:12" hidden="1" x14ac:dyDescent="0.25">
      <c r="A41" s="3" t="s">
        <v>82</v>
      </c>
      <c r="B41" s="5" t="s">
        <v>81</v>
      </c>
      <c r="C41" s="3" t="s">
        <v>6</v>
      </c>
      <c r="D41" s="6">
        <v>6.05</v>
      </c>
      <c r="E41" s="6">
        <v>4.2</v>
      </c>
      <c r="F41" s="8">
        <v>15000</v>
      </c>
      <c r="G41" s="5" t="s">
        <v>28</v>
      </c>
      <c r="H41" s="9">
        <v>44851</v>
      </c>
      <c r="I41" s="5" t="s">
        <v>8</v>
      </c>
      <c r="J41" s="9">
        <v>44856</v>
      </c>
      <c r="K41" s="10">
        <v>5</v>
      </c>
      <c r="L41" s="9">
        <v>44859</v>
      </c>
    </row>
    <row r="42" spans="1:12" hidden="1" x14ac:dyDescent="0.25">
      <c r="A42" s="3" t="s">
        <v>83</v>
      </c>
      <c r="B42" s="5" t="s">
        <v>84</v>
      </c>
      <c r="C42" s="3" t="s">
        <v>41</v>
      </c>
      <c r="D42" s="6">
        <v>4.05</v>
      </c>
      <c r="E42" s="6">
        <v>2.85</v>
      </c>
      <c r="F42" s="8">
        <v>1300</v>
      </c>
      <c r="G42" s="5" t="s">
        <v>85</v>
      </c>
      <c r="H42" s="9">
        <v>44853</v>
      </c>
      <c r="I42" s="5" t="s">
        <v>21</v>
      </c>
      <c r="J42" s="9">
        <v>44856</v>
      </c>
      <c r="K42" s="10">
        <v>5</v>
      </c>
      <c r="L42" s="9">
        <v>44860</v>
      </c>
    </row>
    <row r="43" spans="1:12" hidden="1" x14ac:dyDescent="0.25">
      <c r="A43" s="3" t="s">
        <v>86</v>
      </c>
      <c r="B43" s="5" t="s">
        <v>66</v>
      </c>
      <c r="C43" s="3" t="s">
        <v>41</v>
      </c>
      <c r="D43" s="6">
        <v>3.06</v>
      </c>
      <c r="E43" s="6">
        <v>2.4500000000000002</v>
      </c>
      <c r="F43" s="8">
        <v>2500</v>
      </c>
      <c r="G43" s="5" t="s">
        <v>12</v>
      </c>
      <c r="H43" s="9">
        <v>44850</v>
      </c>
      <c r="I43" s="5" t="s">
        <v>19</v>
      </c>
      <c r="J43" s="9">
        <v>44856</v>
      </c>
      <c r="K43" s="10">
        <v>5</v>
      </c>
      <c r="L43" s="9">
        <v>44863</v>
      </c>
    </row>
    <row r="44" spans="1:12" hidden="1" x14ac:dyDescent="0.25">
      <c r="A44" s="3" t="s">
        <v>87</v>
      </c>
      <c r="B44" s="5" t="s">
        <v>74</v>
      </c>
      <c r="C44" s="3" t="s">
        <v>75</v>
      </c>
      <c r="D44" s="6">
        <v>5.47</v>
      </c>
      <c r="E44" s="6">
        <v>4.05</v>
      </c>
      <c r="F44" s="8">
        <v>1550</v>
      </c>
      <c r="G44" s="5" t="s">
        <v>42</v>
      </c>
      <c r="H44" s="9">
        <v>44852</v>
      </c>
      <c r="I44" s="5" t="s">
        <v>21</v>
      </c>
      <c r="J44" s="9">
        <v>44856</v>
      </c>
      <c r="K44" s="10">
        <v>6</v>
      </c>
      <c r="L44" s="9">
        <v>44864</v>
      </c>
    </row>
    <row r="45" spans="1:12" hidden="1" x14ac:dyDescent="0.25">
      <c r="A45" s="3" t="s">
        <v>88</v>
      </c>
      <c r="B45" s="5" t="s">
        <v>59</v>
      </c>
      <c r="C45" s="3" t="s">
        <v>31</v>
      </c>
      <c r="D45" s="6">
        <v>4.79</v>
      </c>
      <c r="E45" s="6">
        <v>3.55</v>
      </c>
      <c r="F45" s="8">
        <v>4200</v>
      </c>
      <c r="G45" s="5" t="s">
        <v>42</v>
      </c>
      <c r="H45" s="9">
        <v>44845</v>
      </c>
      <c r="I45" s="5" t="s">
        <v>15</v>
      </c>
      <c r="J45" s="9">
        <v>44856</v>
      </c>
      <c r="K45" s="10">
        <v>6</v>
      </c>
      <c r="L45" s="9">
        <v>44884</v>
      </c>
    </row>
    <row r="46" spans="1:12" hidden="1" x14ac:dyDescent="0.25">
      <c r="A46" s="3" t="s">
        <v>89</v>
      </c>
      <c r="B46" s="5" t="s">
        <v>78</v>
      </c>
      <c r="C46" s="3" t="s">
        <v>75</v>
      </c>
      <c r="D46" s="6">
        <v>5.4</v>
      </c>
      <c r="E46" s="6">
        <v>3.75</v>
      </c>
      <c r="F46" s="8">
        <v>1850</v>
      </c>
      <c r="G46" s="5" t="s">
        <v>79</v>
      </c>
      <c r="H46" s="9">
        <v>44851</v>
      </c>
      <c r="I46" s="5" t="s">
        <v>19</v>
      </c>
      <c r="J46" s="9">
        <v>44856</v>
      </c>
      <c r="K46" s="10">
        <v>4</v>
      </c>
      <c r="L46" s="9">
        <v>44864</v>
      </c>
    </row>
    <row r="47" spans="1:12" hidden="1" x14ac:dyDescent="0.25">
      <c r="A47" s="3" t="s">
        <v>90</v>
      </c>
      <c r="B47" s="5" t="s">
        <v>81</v>
      </c>
      <c r="C47" s="3" t="s">
        <v>6</v>
      </c>
      <c r="D47" s="6">
        <v>6.05</v>
      </c>
      <c r="E47" s="6">
        <v>4.2</v>
      </c>
      <c r="F47" s="8">
        <v>14000</v>
      </c>
      <c r="G47" s="5" t="s">
        <v>28</v>
      </c>
      <c r="H47" s="9">
        <v>44851</v>
      </c>
      <c r="I47" s="5" t="s">
        <v>21</v>
      </c>
      <c r="J47" s="9">
        <v>44858</v>
      </c>
      <c r="K47" s="10">
        <v>4</v>
      </c>
      <c r="L47" s="9">
        <v>44862</v>
      </c>
    </row>
    <row r="48" spans="1:12" hidden="1" x14ac:dyDescent="0.25">
      <c r="A48" s="3" t="s">
        <v>91</v>
      </c>
      <c r="B48" s="5" t="s">
        <v>5</v>
      </c>
      <c r="C48" s="3" t="s">
        <v>6</v>
      </c>
      <c r="D48" s="6">
        <v>5.61</v>
      </c>
      <c r="E48" s="6">
        <v>4.25</v>
      </c>
      <c r="F48" s="8">
        <v>14500</v>
      </c>
      <c r="G48" s="5" t="s">
        <v>7</v>
      </c>
      <c r="H48" s="9">
        <v>44857</v>
      </c>
      <c r="I48" s="5" t="s">
        <v>13</v>
      </c>
      <c r="J48" s="9">
        <v>44859</v>
      </c>
      <c r="K48" s="10">
        <v>6</v>
      </c>
      <c r="L48" s="9">
        <v>44862</v>
      </c>
    </row>
    <row r="49" spans="1:12" hidden="1" x14ac:dyDescent="0.25">
      <c r="A49" s="3" t="s">
        <v>92</v>
      </c>
      <c r="B49" s="5" t="s">
        <v>78</v>
      </c>
      <c r="C49" s="3" t="s">
        <v>75</v>
      </c>
      <c r="D49" s="6">
        <v>4.3099999999999996</v>
      </c>
      <c r="E49" s="6">
        <v>3.75</v>
      </c>
      <c r="F49" s="8">
        <v>1800</v>
      </c>
      <c r="G49" s="5" t="s">
        <v>79</v>
      </c>
      <c r="H49" s="9">
        <v>44853</v>
      </c>
      <c r="I49" s="5" t="s">
        <v>21</v>
      </c>
      <c r="J49" s="9">
        <v>44859</v>
      </c>
      <c r="K49" s="10">
        <v>4</v>
      </c>
      <c r="L49" s="9">
        <v>44864</v>
      </c>
    </row>
    <row r="50" spans="1:12" hidden="1" x14ac:dyDescent="0.25">
      <c r="A50" s="3" t="s">
        <v>93</v>
      </c>
      <c r="B50" s="5" t="s">
        <v>94</v>
      </c>
      <c r="C50" s="3" t="s">
        <v>75</v>
      </c>
      <c r="D50" s="6">
        <v>5.26</v>
      </c>
      <c r="E50" s="6">
        <v>3.65</v>
      </c>
      <c r="F50" s="8">
        <v>1250</v>
      </c>
      <c r="G50" s="5" t="s">
        <v>28</v>
      </c>
      <c r="H50" s="9">
        <v>44851</v>
      </c>
      <c r="I50" s="5" t="s">
        <v>19</v>
      </c>
      <c r="J50" s="9">
        <v>44860</v>
      </c>
      <c r="K50" s="10">
        <v>5</v>
      </c>
      <c r="L50" s="9">
        <v>44865</v>
      </c>
    </row>
    <row r="51" spans="1:12" hidden="1" x14ac:dyDescent="0.25">
      <c r="A51" s="3" t="s">
        <v>95</v>
      </c>
      <c r="B51" s="5" t="s">
        <v>5</v>
      </c>
      <c r="C51" s="3" t="s">
        <v>6</v>
      </c>
      <c r="D51" s="6">
        <v>4.8899999999999997</v>
      </c>
      <c r="E51" s="6">
        <v>4.25</v>
      </c>
      <c r="F51" s="8">
        <v>18000</v>
      </c>
      <c r="G51" s="5" t="s">
        <v>7</v>
      </c>
      <c r="H51" s="9">
        <v>44855</v>
      </c>
      <c r="I51" s="5" t="s">
        <v>15</v>
      </c>
      <c r="J51" s="9">
        <v>44860</v>
      </c>
      <c r="K51" s="10">
        <v>10</v>
      </c>
      <c r="L51" s="9">
        <v>44867</v>
      </c>
    </row>
    <row r="52" spans="1:12" hidden="1" x14ac:dyDescent="0.25">
      <c r="A52" s="3" t="s">
        <v>96</v>
      </c>
      <c r="B52" s="5" t="s">
        <v>84</v>
      </c>
      <c r="C52" s="3" t="s">
        <v>41</v>
      </c>
      <c r="D52" s="6">
        <v>3.28</v>
      </c>
      <c r="E52" s="6">
        <v>2.85</v>
      </c>
      <c r="F52" s="8">
        <v>1350</v>
      </c>
      <c r="G52" s="5" t="s">
        <v>85</v>
      </c>
      <c r="H52" s="9">
        <v>44857</v>
      </c>
      <c r="I52" s="5" t="s">
        <v>8</v>
      </c>
      <c r="J52" s="9">
        <v>44860</v>
      </c>
      <c r="K52" s="10">
        <v>9</v>
      </c>
      <c r="L52" s="9">
        <v>44866</v>
      </c>
    </row>
    <row r="53" spans="1:12" hidden="1" x14ac:dyDescent="0.25">
      <c r="A53" s="3" t="s">
        <v>97</v>
      </c>
      <c r="B53" s="5" t="s">
        <v>98</v>
      </c>
      <c r="C53" s="3" t="s">
        <v>24</v>
      </c>
      <c r="D53" s="6">
        <v>1.61</v>
      </c>
      <c r="E53" s="6">
        <v>1.25</v>
      </c>
      <c r="F53" s="8">
        <v>5650</v>
      </c>
      <c r="G53" s="5" t="s">
        <v>12</v>
      </c>
      <c r="H53" s="9">
        <v>44854</v>
      </c>
      <c r="I53" s="5" t="s">
        <v>15</v>
      </c>
      <c r="J53" s="9">
        <v>44860</v>
      </c>
      <c r="K53" s="10">
        <v>9</v>
      </c>
      <c r="L53" s="9">
        <v>44865</v>
      </c>
    </row>
    <row r="54" spans="1:12" hidden="1" x14ac:dyDescent="0.25">
      <c r="A54" s="3" t="s">
        <v>99</v>
      </c>
      <c r="B54" s="5" t="s">
        <v>100</v>
      </c>
      <c r="C54" s="3" t="s">
        <v>11</v>
      </c>
      <c r="D54" s="6">
        <v>1.63</v>
      </c>
      <c r="E54" s="6">
        <v>1.1499999999999999</v>
      </c>
      <c r="F54" s="8">
        <v>15000</v>
      </c>
      <c r="G54" s="5" t="s">
        <v>42</v>
      </c>
      <c r="H54" s="9">
        <v>44856</v>
      </c>
      <c r="I54" s="5" t="s">
        <v>21</v>
      </c>
      <c r="J54" s="9">
        <v>44860</v>
      </c>
      <c r="K54" s="10">
        <v>8</v>
      </c>
      <c r="L54" s="9">
        <v>44874</v>
      </c>
    </row>
    <row r="55" spans="1:12" hidden="1" x14ac:dyDescent="0.25">
      <c r="A55" s="3" t="s">
        <v>101</v>
      </c>
      <c r="B55" s="5" t="s">
        <v>102</v>
      </c>
      <c r="C55" s="3" t="s">
        <v>41</v>
      </c>
      <c r="D55" s="6">
        <v>3.81</v>
      </c>
      <c r="E55" s="6">
        <v>2.95</v>
      </c>
      <c r="F55" s="8">
        <v>1500</v>
      </c>
      <c r="G55" s="5" t="s">
        <v>79</v>
      </c>
      <c r="H55" s="9">
        <v>44849</v>
      </c>
      <c r="I55" s="5" t="s">
        <v>8</v>
      </c>
      <c r="J55" s="9">
        <v>44860</v>
      </c>
      <c r="K55" s="10">
        <v>8</v>
      </c>
      <c r="L55" s="9">
        <v>44862</v>
      </c>
    </row>
    <row r="56" spans="1:12" hidden="1" x14ac:dyDescent="0.25">
      <c r="A56" s="3" t="s">
        <v>103</v>
      </c>
      <c r="B56" s="5" t="s">
        <v>94</v>
      </c>
      <c r="C56" s="3" t="s">
        <v>75</v>
      </c>
      <c r="D56" s="6">
        <v>4.71</v>
      </c>
      <c r="E56" s="6">
        <v>3.65</v>
      </c>
      <c r="F56" s="8">
        <v>1450</v>
      </c>
      <c r="G56" s="5" t="s">
        <v>28</v>
      </c>
      <c r="H56" s="9">
        <v>44857</v>
      </c>
      <c r="I56" s="5" t="s">
        <v>21</v>
      </c>
      <c r="J56" s="9">
        <v>44862</v>
      </c>
      <c r="K56" s="10">
        <v>7</v>
      </c>
      <c r="L56" s="9">
        <v>44867</v>
      </c>
    </row>
    <row r="57" spans="1:12" hidden="1" x14ac:dyDescent="0.25">
      <c r="A57" s="3" t="s">
        <v>104</v>
      </c>
      <c r="B57" s="5" t="s">
        <v>105</v>
      </c>
      <c r="C57" s="3" t="s">
        <v>106</v>
      </c>
      <c r="D57" s="6">
        <v>208.8</v>
      </c>
      <c r="E57" s="6">
        <v>145</v>
      </c>
      <c r="F57" s="11">
        <v>100</v>
      </c>
      <c r="G57" s="5" t="s">
        <v>18</v>
      </c>
      <c r="H57" s="9">
        <v>44855</v>
      </c>
      <c r="I57" s="5" t="s">
        <v>8</v>
      </c>
      <c r="J57" s="9">
        <v>44862</v>
      </c>
      <c r="K57" s="10">
        <v>10</v>
      </c>
      <c r="L57" s="9">
        <v>44880</v>
      </c>
    </row>
    <row r="58" spans="1:12" hidden="1" x14ac:dyDescent="0.25">
      <c r="A58" s="3" t="s">
        <v>107</v>
      </c>
      <c r="B58" s="5" t="s">
        <v>108</v>
      </c>
      <c r="C58" s="3" t="s">
        <v>109</v>
      </c>
      <c r="D58" s="6">
        <v>5.74</v>
      </c>
      <c r="E58" s="6">
        <v>4.25</v>
      </c>
      <c r="F58" s="8">
        <v>10500</v>
      </c>
      <c r="G58" s="5" t="s">
        <v>7</v>
      </c>
      <c r="H58" s="9">
        <v>44860</v>
      </c>
      <c r="I58" s="5" t="s">
        <v>13</v>
      </c>
      <c r="J58" s="9">
        <v>44862</v>
      </c>
      <c r="K58" s="10">
        <v>10</v>
      </c>
      <c r="L58" s="9">
        <v>44876</v>
      </c>
    </row>
    <row r="59" spans="1:12" hidden="1" x14ac:dyDescent="0.25">
      <c r="A59" s="3" t="s">
        <v>110</v>
      </c>
      <c r="B59" s="5" t="s">
        <v>111</v>
      </c>
      <c r="C59" s="3" t="s">
        <v>27</v>
      </c>
      <c r="D59" s="6">
        <v>129.65</v>
      </c>
      <c r="E59" s="6">
        <v>100.5</v>
      </c>
      <c r="F59" s="11">
        <v>90</v>
      </c>
      <c r="G59" s="5" t="s">
        <v>85</v>
      </c>
      <c r="H59" s="9">
        <v>44856</v>
      </c>
      <c r="I59" s="5" t="s">
        <v>8</v>
      </c>
      <c r="J59" s="9">
        <v>44862</v>
      </c>
      <c r="K59" s="10">
        <v>5</v>
      </c>
      <c r="L59" s="9">
        <v>44876</v>
      </c>
    </row>
    <row r="60" spans="1:12" hidden="1" x14ac:dyDescent="0.25">
      <c r="A60" s="3" t="s">
        <v>112</v>
      </c>
      <c r="B60" s="5" t="s">
        <v>113</v>
      </c>
      <c r="C60" s="3" t="s">
        <v>106</v>
      </c>
      <c r="D60" s="6">
        <v>194.38</v>
      </c>
      <c r="E60" s="6">
        <v>155.5</v>
      </c>
      <c r="F60" s="11">
        <v>125</v>
      </c>
      <c r="G60" s="5" t="s">
        <v>85</v>
      </c>
      <c r="H60" s="9">
        <v>44853</v>
      </c>
      <c r="I60" s="5" t="s">
        <v>21</v>
      </c>
      <c r="J60" s="9">
        <v>44862</v>
      </c>
      <c r="K60" s="10">
        <v>7</v>
      </c>
      <c r="L60" s="9">
        <v>44876</v>
      </c>
    </row>
    <row r="61" spans="1:12" hidden="1" x14ac:dyDescent="0.25">
      <c r="A61" s="3" t="s">
        <v>114</v>
      </c>
      <c r="B61" s="5" t="s">
        <v>115</v>
      </c>
      <c r="C61" s="3" t="s">
        <v>41</v>
      </c>
      <c r="D61" s="6">
        <v>3.45</v>
      </c>
      <c r="E61" s="6">
        <v>3</v>
      </c>
      <c r="F61" s="11">
        <v>900</v>
      </c>
      <c r="G61" s="5" t="s">
        <v>42</v>
      </c>
      <c r="H61" s="9">
        <v>44857</v>
      </c>
      <c r="I61" s="5" t="s">
        <v>13</v>
      </c>
      <c r="J61" s="9">
        <v>44862</v>
      </c>
      <c r="K61" s="10">
        <v>5</v>
      </c>
      <c r="L61" s="9">
        <v>44877</v>
      </c>
    </row>
    <row r="62" spans="1:12" hidden="1" x14ac:dyDescent="0.25">
      <c r="A62" s="3" t="s">
        <v>116</v>
      </c>
      <c r="B62" s="5" t="s">
        <v>94</v>
      </c>
      <c r="C62" s="3" t="s">
        <v>75</v>
      </c>
      <c r="D62" s="6">
        <v>4.2</v>
      </c>
      <c r="E62" s="6">
        <v>3.65</v>
      </c>
      <c r="F62" s="8">
        <v>1985</v>
      </c>
      <c r="G62" s="5" t="s">
        <v>28</v>
      </c>
      <c r="H62" s="9">
        <v>44861</v>
      </c>
      <c r="I62" s="5" t="s">
        <v>15</v>
      </c>
      <c r="J62" s="9">
        <v>44864</v>
      </c>
      <c r="K62" s="10">
        <v>5</v>
      </c>
      <c r="L62" s="9">
        <v>44870</v>
      </c>
    </row>
    <row r="63" spans="1:12" hidden="1" x14ac:dyDescent="0.25">
      <c r="A63" s="3" t="s">
        <v>117</v>
      </c>
      <c r="B63" s="5" t="s">
        <v>118</v>
      </c>
      <c r="C63" s="3" t="s">
        <v>31</v>
      </c>
      <c r="D63" s="6">
        <v>4.9400000000000004</v>
      </c>
      <c r="E63" s="6">
        <v>3.5</v>
      </c>
      <c r="F63" s="8">
        <v>3900</v>
      </c>
      <c r="G63" s="5" t="s">
        <v>28</v>
      </c>
      <c r="H63" s="9">
        <v>44858</v>
      </c>
      <c r="I63" s="5" t="s">
        <v>15</v>
      </c>
      <c r="J63" s="9">
        <v>44864</v>
      </c>
      <c r="K63" s="10">
        <v>9</v>
      </c>
      <c r="L63" s="9">
        <v>44862</v>
      </c>
    </row>
    <row r="64" spans="1:12" hidden="1" x14ac:dyDescent="0.25">
      <c r="A64" s="3" t="s">
        <v>119</v>
      </c>
      <c r="B64" s="5" t="s">
        <v>84</v>
      </c>
      <c r="C64" s="3" t="s">
        <v>41</v>
      </c>
      <c r="D64" s="6">
        <v>3.68</v>
      </c>
      <c r="E64" s="6">
        <v>2.85</v>
      </c>
      <c r="F64" s="8">
        <v>1250</v>
      </c>
      <c r="G64" s="5" t="s">
        <v>85</v>
      </c>
      <c r="H64" s="9">
        <v>44860</v>
      </c>
      <c r="I64" s="5" t="s">
        <v>19</v>
      </c>
      <c r="J64" s="9">
        <v>44864</v>
      </c>
      <c r="K64" s="10">
        <v>5</v>
      </c>
      <c r="L64" s="9">
        <v>44862</v>
      </c>
    </row>
    <row r="65" spans="1:12" hidden="1" x14ac:dyDescent="0.25">
      <c r="A65" s="3" t="s">
        <v>120</v>
      </c>
      <c r="B65" s="5" t="s">
        <v>115</v>
      </c>
      <c r="C65" s="3" t="s">
        <v>41</v>
      </c>
      <c r="D65" s="6">
        <v>3.75</v>
      </c>
      <c r="E65" s="6">
        <v>3</v>
      </c>
      <c r="F65" s="8">
        <v>1100</v>
      </c>
      <c r="G65" s="5" t="s">
        <v>42</v>
      </c>
      <c r="H65" s="9">
        <v>44853</v>
      </c>
      <c r="I65" s="5" t="s">
        <v>19</v>
      </c>
      <c r="J65" s="9">
        <v>44864</v>
      </c>
      <c r="K65" s="10">
        <v>5</v>
      </c>
      <c r="L65" s="9">
        <v>44862</v>
      </c>
    </row>
    <row r="66" spans="1:12" hidden="1" x14ac:dyDescent="0.25">
      <c r="A66" s="3" t="s">
        <v>121</v>
      </c>
      <c r="B66" s="5" t="s">
        <v>59</v>
      </c>
      <c r="C66" s="3" t="s">
        <v>31</v>
      </c>
      <c r="D66" s="6">
        <v>5.04</v>
      </c>
      <c r="E66" s="6">
        <v>3.55</v>
      </c>
      <c r="F66" s="8">
        <v>4600</v>
      </c>
      <c r="G66" s="5" t="s">
        <v>42</v>
      </c>
      <c r="H66" s="9">
        <v>44859</v>
      </c>
      <c r="I66" s="5" t="s">
        <v>8</v>
      </c>
      <c r="J66" s="9">
        <v>44864</v>
      </c>
      <c r="K66" s="10">
        <v>6</v>
      </c>
      <c r="L66" s="9">
        <v>44878</v>
      </c>
    </row>
    <row r="67" spans="1:12" hidden="1" x14ac:dyDescent="0.25">
      <c r="A67" s="3" t="s">
        <v>122</v>
      </c>
      <c r="B67" s="5" t="s">
        <v>94</v>
      </c>
      <c r="C67" s="3" t="s">
        <v>75</v>
      </c>
      <c r="D67" s="6">
        <v>4.2</v>
      </c>
      <c r="E67" s="6">
        <v>3.65</v>
      </c>
      <c r="F67" s="8">
        <v>1470</v>
      </c>
      <c r="G67" s="5" t="s">
        <v>28</v>
      </c>
      <c r="H67" s="9">
        <v>44859</v>
      </c>
      <c r="I67" s="5" t="s">
        <v>13</v>
      </c>
      <c r="J67" s="9">
        <v>44866</v>
      </c>
      <c r="K67" s="10">
        <v>7</v>
      </c>
      <c r="L67" s="9">
        <v>44871</v>
      </c>
    </row>
    <row r="68" spans="1:12" hidden="1" x14ac:dyDescent="0.25">
      <c r="A68" s="3" t="s">
        <v>123</v>
      </c>
      <c r="B68" s="5" t="s">
        <v>124</v>
      </c>
      <c r="C68" s="3" t="s">
        <v>47</v>
      </c>
      <c r="D68" s="6">
        <v>193.2</v>
      </c>
      <c r="E68" s="6">
        <v>120</v>
      </c>
      <c r="F68" s="11">
        <v>550</v>
      </c>
      <c r="G68" s="5" t="s">
        <v>28</v>
      </c>
      <c r="H68" s="9">
        <v>44866</v>
      </c>
      <c r="I68" s="5" t="s">
        <v>8</v>
      </c>
      <c r="J68" s="9">
        <v>44868</v>
      </c>
      <c r="K68" s="10">
        <v>8</v>
      </c>
      <c r="L68" s="9">
        <v>44873</v>
      </c>
    </row>
    <row r="69" spans="1:12" hidden="1" x14ac:dyDescent="0.25">
      <c r="A69" s="3" t="s">
        <v>125</v>
      </c>
      <c r="B69" s="5" t="s">
        <v>5</v>
      </c>
      <c r="C69" s="3" t="s">
        <v>6</v>
      </c>
      <c r="D69" s="6">
        <v>5.74</v>
      </c>
      <c r="E69" s="6">
        <v>4.25</v>
      </c>
      <c r="F69" s="8">
        <v>17000</v>
      </c>
      <c r="G69" s="5" t="s">
        <v>7</v>
      </c>
      <c r="H69" s="9">
        <v>44864</v>
      </c>
      <c r="I69" s="5" t="s">
        <v>8</v>
      </c>
      <c r="J69" s="9">
        <v>44870</v>
      </c>
      <c r="K69" s="10">
        <v>5</v>
      </c>
      <c r="L69" s="9">
        <v>44878</v>
      </c>
    </row>
    <row r="70" spans="1:12" hidden="1" x14ac:dyDescent="0.25">
      <c r="A70" s="3" t="s">
        <v>126</v>
      </c>
      <c r="B70" s="5" t="s">
        <v>66</v>
      </c>
      <c r="C70" s="3" t="s">
        <v>41</v>
      </c>
      <c r="D70" s="6">
        <v>3.31</v>
      </c>
      <c r="E70" s="6">
        <v>2.4500000000000002</v>
      </c>
      <c r="F70" s="8">
        <v>1250</v>
      </c>
      <c r="G70" s="5" t="s">
        <v>12</v>
      </c>
      <c r="H70" s="9">
        <v>44862</v>
      </c>
      <c r="I70" s="5" t="s">
        <v>8</v>
      </c>
      <c r="J70" s="9">
        <v>44871</v>
      </c>
      <c r="K70" s="10">
        <v>8</v>
      </c>
      <c r="L70" s="9">
        <v>44880</v>
      </c>
    </row>
    <row r="71" spans="1:12" hidden="1" x14ac:dyDescent="0.25">
      <c r="A71" s="3" t="s">
        <v>127</v>
      </c>
      <c r="B71" s="5" t="s">
        <v>124</v>
      </c>
      <c r="C71" s="3" t="s">
        <v>47</v>
      </c>
      <c r="D71" s="6">
        <v>158.4</v>
      </c>
      <c r="E71" s="6">
        <v>120</v>
      </c>
      <c r="F71" s="11">
        <v>500</v>
      </c>
      <c r="G71" s="5" t="s">
        <v>28</v>
      </c>
      <c r="H71" s="9">
        <v>44869</v>
      </c>
      <c r="I71" s="5" t="s">
        <v>19</v>
      </c>
      <c r="J71" s="9">
        <v>44874</v>
      </c>
      <c r="K71" s="10">
        <v>6</v>
      </c>
      <c r="L71" s="9">
        <v>44879</v>
      </c>
    </row>
    <row r="72" spans="1:12" hidden="1" x14ac:dyDescent="0.25">
      <c r="A72" s="3" t="s">
        <v>128</v>
      </c>
      <c r="B72" s="5" t="s">
        <v>105</v>
      </c>
      <c r="C72" s="3" t="s">
        <v>106</v>
      </c>
      <c r="D72" s="6">
        <v>204.45</v>
      </c>
      <c r="E72" s="6">
        <v>145</v>
      </c>
      <c r="F72" s="11">
        <v>150</v>
      </c>
      <c r="G72" s="5" t="s">
        <v>18</v>
      </c>
      <c r="H72" s="9">
        <v>44871</v>
      </c>
      <c r="I72" s="5" t="s">
        <v>19</v>
      </c>
      <c r="J72" s="9">
        <v>44874</v>
      </c>
      <c r="K72" s="10">
        <v>8</v>
      </c>
      <c r="L72" s="9">
        <v>44885</v>
      </c>
    </row>
    <row r="73" spans="1:12" hidden="1" x14ac:dyDescent="0.25">
      <c r="A73" s="3" t="s">
        <v>129</v>
      </c>
      <c r="B73" s="5" t="s">
        <v>111</v>
      </c>
      <c r="C73" s="3" t="s">
        <v>27</v>
      </c>
      <c r="D73" s="6">
        <v>132.66</v>
      </c>
      <c r="E73" s="6">
        <v>100.5</v>
      </c>
      <c r="F73" s="11">
        <v>100</v>
      </c>
      <c r="G73" s="5" t="s">
        <v>85</v>
      </c>
      <c r="H73" s="9">
        <v>44868</v>
      </c>
      <c r="I73" s="5" t="s">
        <v>8</v>
      </c>
      <c r="J73" s="9">
        <v>44874</v>
      </c>
      <c r="K73" s="10">
        <v>7</v>
      </c>
      <c r="L73" s="9">
        <v>44883</v>
      </c>
    </row>
    <row r="74" spans="1:12" hidden="1" x14ac:dyDescent="0.25">
      <c r="A74" s="3" t="s">
        <v>130</v>
      </c>
      <c r="B74" s="5" t="s">
        <v>131</v>
      </c>
      <c r="C74" s="3" t="s">
        <v>132</v>
      </c>
      <c r="D74" s="6">
        <v>1.29</v>
      </c>
      <c r="E74" s="6">
        <v>1</v>
      </c>
      <c r="F74" s="11">
        <v>500</v>
      </c>
      <c r="G74" s="5" t="s">
        <v>7</v>
      </c>
      <c r="H74" s="9">
        <v>44868</v>
      </c>
      <c r="I74" s="5" t="s">
        <v>8</v>
      </c>
      <c r="J74" s="9">
        <v>44879</v>
      </c>
      <c r="K74" s="10">
        <v>5</v>
      </c>
      <c r="L74" s="9">
        <v>44886</v>
      </c>
    </row>
    <row r="75" spans="1:12" hidden="1" x14ac:dyDescent="0.25">
      <c r="A75" s="3" t="s">
        <v>135</v>
      </c>
      <c r="B75" s="5" t="s">
        <v>5</v>
      </c>
      <c r="C75" s="3" t="s">
        <v>6</v>
      </c>
      <c r="D75" s="6">
        <v>5.31</v>
      </c>
      <c r="E75" s="6">
        <v>4.25</v>
      </c>
      <c r="F75" s="8">
        <v>17500</v>
      </c>
      <c r="G75" s="5" t="s">
        <v>7</v>
      </c>
      <c r="H75" s="9">
        <v>44882</v>
      </c>
      <c r="I75" s="5" t="s">
        <v>15</v>
      </c>
      <c r="J75" s="9">
        <v>44884</v>
      </c>
      <c r="K75" s="10">
        <v>6</v>
      </c>
      <c r="L75" s="9">
        <v>44893</v>
      </c>
    </row>
    <row r="76" spans="1:12" hidden="1" x14ac:dyDescent="0.25">
      <c r="A76" s="3" t="s">
        <v>136</v>
      </c>
      <c r="B76" s="5" t="s">
        <v>66</v>
      </c>
      <c r="C76" s="3" t="s">
        <v>41</v>
      </c>
      <c r="D76" s="6">
        <v>3.48</v>
      </c>
      <c r="E76" s="6">
        <v>2.4500000000000002</v>
      </c>
      <c r="F76" s="8">
        <v>1500</v>
      </c>
      <c r="G76" s="5" t="s">
        <v>12</v>
      </c>
      <c r="H76" s="9">
        <v>44878</v>
      </c>
      <c r="I76" s="5" t="s">
        <v>13</v>
      </c>
      <c r="J76" s="9">
        <v>44884</v>
      </c>
      <c r="K76" s="10">
        <v>7</v>
      </c>
      <c r="L76" s="9">
        <v>44892</v>
      </c>
    </row>
    <row r="77" spans="1:12" hidden="1" x14ac:dyDescent="0.25">
      <c r="A77" s="3" t="s">
        <v>137</v>
      </c>
      <c r="B77" s="5" t="s">
        <v>138</v>
      </c>
      <c r="C77" s="3" t="s">
        <v>139</v>
      </c>
      <c r="D77" s="6">
        <v>281.75</v>
      </c>
      <c r="E77" s="6">
        <v>175</v>
      </c>
      <c r="F77" s="11">
        <v>155</v>
      </c>
      <c r="G77" s="5" t="s">
        <v>12</v>
      </c>
      <c r="H77" s="9">
        <v>44875</v>
      </c>
      <c r="I77" s="5" t="s">
        <v>19</v>
      </c>
      <c r="J77" s="9">
        <v>44884</v>
      </c>
      <c r="K77" s="10">
        <v>8</v>
      </c>
      <c r="L77" s="9">
        <v>44893</v>
      </c>
    </row>
    <row r="78" spans="1:12" hidden="1" x14ac:dyDescent="0.25">
      <c r="A78" s="3" t="s">
        <v>140</v>
      </c>
      <c r="B78" s="5" t="s">
        <v>141</v>
      </c>
      <c r="C78" s="3" t="s">
        <v>142</v>
      </c>
      <c r="D78" s="6">
        <v>2.2999999999999998</v>
      </c>
      <c r="E78" s="6">
        <v>2</v>
      </c>
      <c r="F78" s="11">
        <v>150</v>
      </c>
      <c r="G78" s="5" t="s">
        <v>48</v>
      </c>
      <c r="H78" s="9">
        <v>44879</v>
      </c>
      <c r="I78" s="5" t="s">
        <v>21</v>
      </c>
      <c r="J78" s="9">
        <v>44884</v>
      </c>
      <c r="K78" s="10">
        <v>5</v>
      </c>
      <c r="L78" s="9">
        <v>44893</v>
      </c>
    </row>
    <row r="79" spans="1:12" hidden="1" x14ac:dyDescent="0.25">
      <c r="A79" s="3" t="s">
        <v>143</v>
      </c>
      <c r="B79" s="5" t="s">
        <v>144</v>
      </c>
      <c r="C79" s="3" t="s">
        <v>139</v>
      </c>
      <c r="D79" s="6">
        <v>224.25</v>
      </c>
      <c r="E79" s="6">
        <v>195</v>
      </c>
      <c r="F79" s="11">
        <v>130</v>
      </c>
      <c r="G79" s="5" t="s">
        <v>18</v>
      </c>
      <c r="H79" s="9">
        <v>44884</v>
      </c>
      <c r="I79" s="5" t="s">
        <v>19</v>
      </c>
      <c r="J79" s="9">
        <v>44887</v>
      </c>
      <c r="K79" s="10">
        <v>10</v>
      </c>
      <c r="L79" s="9">
        <v>44897</v>
      </c>
    </row>
    <row r="80" spans="1:12" hidden="1" x14ac:dyDescent="0.25">
      <c r="A80" s="3" t="s">
        <v>145</v>
      </c>
      <c r="B80" s="5" t="s">
        <v>105</v>
      </c>
      <c r="C80" s="3" t="s">
        <v>106</v>
      </c>
      <c r="D80" s="6">
        <v>181.25</v>
      </c>
      <c r="E80" s="6">
        <v>145</v>
      </c>
      <c r="F80" s="11">
        <v>120</v>
      </c>
      <c r="G80" s="5" t="s">
        <v>18</v>
      </c>
      <c r="H80" s="9">
        <v>44881</v>
      </c>
      <c r="I80" s="5" t="s">
        <v>15</v>
      </c>
      <c r="J80" s="9">
        <v>44887</v>
      </c>
      <c r="K80" s="10">
        <v>8</v>
      </c>
      <c r="L80" s="9">
        <v>44894</v>
      </c>
    </row>
    <row r="81" spans="1:12" hidden="1" x14ac:dyDescent="0.25">
      <c r="A81" s="3" t="s">
        <v>146</v>
      </c>
      <c r="B81" s="5" t="s">
        <v>115</v>
      </c>
      <c r="C81" s="3" t="s">
        <v>41</v>
      </c>
      <c r="D81" s="6">
        <v>3.96</v>
      </c>
      <c r="E81" s="6">
        <v>3</v>
      </c>
      <c r="F81" s="8">
        <v>1050</v>
      </c>
      <c r="G81" s="5" t="s">
        <v>42</v>
      </c>
      <c r="H81" s="9">
        <v>44884</v>
      </c>
      <c r="I81" s="5" t="s">
        <v>8</v>
      </c>
      <c r="J81" s="9">
        <v>44888</v>
      </c>
      <c r="K81" s="10">
        <v>7</v>
      </c>
      <c r="L81" s="9">
        <v>44900</v>
      </c>
    </row>
    <row r="82" spans="1:12" hidden="1" x14ac:dyDescent="0.25">
      <c r="A82" s="3" t="s">
        <v>147</v>
      </c>
      <c r="B82" s="5" t="s">
        <v>148</v>
      </c>
      <c r="C82" s="3" t="s">
        <v>139</v>
      </c>
      <c r="D82" s="6">
        <v>231.25</v>
      </c>
      <c r="E82" s="6">
        <v>185</v>
      </c>
      <c r="F82" s="11">
        <v>140</v>
      </c>
      <c r="G82" s="5" t="s">
        <v>48</v>
      </c>
      <c r="H82" s="9">
        <v>44877</v>
      </c>
      <c r="I82" s="5" t="s">
        <v>8</v>
      </c>
      <c r="J82" s="9">
        <v>44888</v>
      </c>
      <c r="K82" s="10">
        <v>7</v>
      </c>
      <c r="L82" s="9">
        <v>44894</v>
      </c>
    </row>
    <row r="83" spans="1:12" hidden="1" x14ac:dyDescent="0.25">
      <c r="A83" s="3" t="s">
        <v>149</v>
      </c>
      <c r="B83" s="5" t="s">
        <v>150</v>
      </c>
      <c r="C83" s="3" t="s">
        <v>151</v>
      </c>
      <c r="D83" s="6">
        <v>0.79</v>
      </c>
      <c r="E83" s="6">
        <v>0.55000000000000004</v>
      </c>
      <c r="F83" s="11">
        <v>150</v>
      </c>
      <c r="G83" s="5" t="s">
        <v>85</v>
      </c>
      <c r="H83" s="9">
        <v>44886</v>
      </c>
      <c r="I83" s="5" t="s">
        <v>19</v>
      </c>
      <c r="J83" s="9">
        <v>44891</v>
      </c>
      <c r="K83" s="10">
        <v>7</v>
      </c>
      <c r="L83" s="9">
        <v>44896</v>
      </c>
    </row>
    <row r="84" spans="1:12" hidden="1" x14ac:dyDescent="0.25">
      <c r="A84" s="3" t="s">
        <v>152</v>
      </c>
      <c r="B84" s="5" t="s">
        <v>153</v>
      </c>
      <c r="C84" s="3" t="s">
        <v>132</v>
      </c>
      <c r="D84" s="6">
        <v>1.1499999999999999</v>
      </c>
      <c r="E84" s="6">
        <v>1</v>
      </c>
      <c r="F84" s="11">
        <v>525</v>
      </c>
      <c r="G84" s="5" t="s">
        <v>85</v>
      </c>
      <c r="H84" s="9">
        <v>44884</v>
      </c>
      <c r="I84" s="5" t="s">
        <v>15</v>
      </c>
      <c r="J84" s="9">
        <v>44891</v>
      </c>
      <c r="K84" s="10">
        <v>8</v>
      </c>
      <c r="L84" s="9">
        <v>44897</v>
      </c>
    </row>
    <row r="85" spans="1:12" hidden="1" x14ac:dyDescent="0.25">
      <c r="A85" s="3" t="s">
        <v>154</v>
      </c>
      <c r="B85" s="5" t="s">
        <v>138</v>
      </c>
      <c r="C85" s="3" t="s">
        <v>139</v>
      </c>
      <c r="D85" s="6">
        <v>231</v>
      </c>
      <c r="E85" s="6">
        <v>175</v>
      </c>
      <c r="F85" s="11">
        <v>150</v>
      </c>
      <c r="G85" s="5" t="s">
        <v>12</v>
      </c>
      <c r="H85" s="9">
        <v>44889</v>
      </c>
      <c r="I85" s="5" t="s">
        <v>8</v>
      </c>
      <c r="J85" s="9">
        <v>44891</v>
      </c>
      <c r="K85" s="10">
        <v>5</v>
      </c>
      <c r="L85" s="9">
        <v>44899</v>
      </c>
    </row>
    <row r="86" spans="1:12" hidden="1" x14ac:dyDescent="0.25">
      <c r="A86" s="3" t="s">
        <v>155</v>
      </c>
      <c r="B86" s="5" t="s">
        <v>156</v>
      </c>
      <c r="C86" s="3" t="s">
        <v>27</v>
      </c>
      <c r="D86" s="6">
        <v>133.94999999999999</v>
      </c>
      <c r="E86" s="6">
        <v>95</v>
      </c>
      <c r="F86" s="11">
        <v>110</v>
      </c>
      <c r="G86" s="5" t="s">
        <v>12</v>
      </c>
      <c r="H86" s="9">
        <v>44885</v>
      </c>
      <c r="I86" s="5" t="s">
        <v>15</v>
      </c>
      <c r="J86" s="9">
        <v>44891</v>
      </c>
      <c r="K86" s="10">
        <v>5</v>
      </c>
      <c r="L86" s="9">
        <v>44902</v>
      </c>
    </row>
    <row r="87" spans="1:12" hidden="1" x14ac:dyDescent="0.25">
      <c r="A87" s="3" t="s">
        <v>157</v>
      </c>
      <c r="B87" s="5" t="s">
        <v>144</v>
      </c>
      <c r="C87" s="3" t="s">
        <v>139</v>
      </c>
      <c r="D87" s="6">
        <v>257.39999999999998</v>
      </c>
      <c r="E87" s="6">
        <v>195</v>
      </c>
      <c r="F87" s="11">
        <v>120</v>
      </c>
      <c r="G87" s="5" t="s">
        <v>18</v>
      </c>
      <c r="H87" s="9">
        <v>44883</v>
      </c>
      <c r="I87" s="5" t="s">
        <v>19</v>
      </c>
      <c r="J87" s="9">
        <v>44892</v>
      </c>
      <c r="K87" s="10">
        <v>6</v>
      </c>
      <c r="L87" s="9">
        <v>44903</v>
      </c>
    </row>
    <row r="88" spans="1:12" hidden="1" x14ac:dyDescent="0.25">
      <c r="A88" s="3" t="s">
        <v>158</v>
      </c>
      <c r="B88" s="5" t="s">
        <v>144</v>
      </c>
      <c r="C88" s="3" t="s">
        <v>139</v>
      </c>
      <c r="D88" s="6">
        <v>243.75</v>
      </c>
      <c r="E88" s="6">
        <v>195</v>
      </c>
      <c r="F88" s="11">
        <v>110</v>
      </c>
      <c r="G88" s="5" t="s">
        <v>18</v>
      </c>
      <c r="H88" s="9">
        <v>44890</v>
      </c>
      <c r="I88" s="5" t="s">
        <v>8</v>
      </c>
      <c r="J88" s="9">
        <v>44895</v>
      </c>
      <c r="K88" s="10">
        <v>5</v>
      </c>
      <c r="L88" s="9">
        <v>44907</v>
      </c>
    </row>
    <row r="89" spans="1:12" hidden="1" x14ac:dyDescent="0.25">
      <c r="A89" s="3" t="s">
        <v>159</v>
      </c>
      <c r="B89" s="5" t="s">
        <v>160</v>
      </c>
      <c r="C89" s="3" t="s">
        <v>151</v>
      </c>
      <c r="D89" s="6">
        <v>0.78</v>
      </c>
      <c r="E89" s="6">
        <v>0.55000000000000004</v>
      </c>
      <c r="F89" s="11">
        <v>125</v>
      </c>
      <c r="G89" s="5" t="s">
        <v>7</v>
      </c>
      <c r="H89" s="9">
        <v>44892</v>
      </c>
      <c r="I89" s="5" t="s">
        <v>13</v>
      </c>
      <c r="J89" s="9">
        <v>44895</v>
      </c>
      <c r="K89" s="10">
        <v>8</v>
      </c>
      <c r="L89" s="9">
        <v>44900</v>
      </c>
    </row>
    <row r="90" spans="1:12" hidden="1" x14ac:dyDescent="0.25">
      <c r="A90" s="3" t="s">
        <v>161</v>
      </c>
      <c r="B90" s="5" t="s">
        <v>162</v>
      </c>
      <c r="C90" s="3" t="s">
        <v>37</v>
      </c>
      <c r="D90" s="6">
        <v>1.2</v>
      </c>
      <c r="E90" s="6">
        <v>0.85</v>
      </c>
      <c r="F90" s="11">
        <v>550</v>
      </c>
      <c r="G90" s="5" t="s">
        <v>85</v>
      </c>
      <c r="H90" s="9">
        <v>44889</v>
      </c>
      <c r="I90" s="5" t="s">
        <v>13</v>
      </c>
      <c r="J90" s="9">
        <v>44895</v>
      </c>
      <c r="K90" s="10">
        <v>8</v>
      </c>
      <c r="L90" s="9">
        <v>44898</v>
      </c>
    </row>
    <row r="91" spans="1:12" hidden="1" x14ac:dyDescent="0.25">
      <c r="A91" s="3" t="s">
        <v>163</v>
      </c>
      <c r="B91" s="5" t="s">
        <v>138</v>
      </c>
      <c r="C91" s="3" t="s">
        <v>139</v>
      </c>
      <c r="D91" s="6">
        <v>281.75</v>
      </c>
      <c r="E91" s="6">
        <v>175</v>
      </c>
      <c r="F91" s="11">
        <v>175</v>
      </c>
      <c r="G91" s="5" t="s">
        <v>12</v>
      </c>
      <c r="H91" s="9">
        <v>44891</v>
      </c>
      <c r="I91" s="5" t="s">
        <v>8</v>
      </c>
      <c r="J91" s="9">
        <v>44895</v>
      </c>
      <c r="K91" s="10">
        <v>8</v>
      </c>
      <c r="L91" s="9">
        <v>44905</v>
      </c>
    </row>
    <row r="92" spans="1:12" hidden="1" x14ac:dyDescent="0.25">
      <c r="A92" s="3" t="s">
        <v>164</v>
      </c>
      <c r="B92" s="5" t="s">
        <v>156</v>
      </c>
      <c r="C92" s="3" t="s">
        <v>27</v>
      </c>
      <c r="D92" s="6">
        <v>136.80000000000001</v>
      </c>
      <c r="E92" s="6">
        <v>95</v>
      </c>
      <c r="F92" s="11">
        <v>105</v>
      </c>
      <c r="G92" s="5" t="s">
        <v>12</v>
      </c>
      <c r="H92" s="9">
        <v>44884</v>
      </c>
      <c r="I92" s="5" t="s">
        <v>19</v>
      </c>
      <c r="J92" s="9">
        <v>44895</v>
      </c>
      <c r="K92" s="10">
        <v>5</v>
      </c>
      <c r="L92" s="9">
        <v>44906</v>
      </c>
    </row>
    <row r="93" spans="1:12" hidden="1" x14ac:dyDescent="0.25">
      <c r="A93" s="3" t="s">
        <v>165</v>
      </c>
      <c r="B93" s="5" t="s">
        <v>61</v>
      </c>
      <c r="C93" s="3" t="s">
        <v>6</v>
      </c>
      <c r="D93" s="6">
        <v>6.84</v>
      </c>
      <c r="E93" s="6">
        <v>4.25</v>
      </c>
      <c r="F93" s="8">
        <v>10000</v>
      </c>
      <c r="G93" s="5" t="s">
        <v>48</v>
      </c>
      <c r="H93" s="9">
        <v>44798</v>
      </c>
      <c r="I93" s="5" t="s">
        <v>19</v>
      </c>
      <c r="J93" s="9">
        <v>44801</v>
      </c>
      <c r="K93" s="10">
        <v>5</v>
      </c>
      <c r="L93" s="9">
        <v>44814</v>
      </c>
    </row>
    <row r="94" spans="1:12" hidden="1" x14ac:dyDescent="0.25">
      <c r="A94" s="3" t="s">
        <v>166</v>
      </c>
      <c r="B94" s="5" t="s">
        <v>111</v>
      </c>
      <c r="C94" s="3" t="s">
        <v>27</v>
      </c>
      <c r="D94" s="6">
        <v>161.81</v>
      </c>
      <c r="E94" s="6">
        <v>100.5</v>
      </c>
      <c r="F94" s="11">
        <v>95</v>
      </c>
      <c r="G94" s="5" t="s">
        <v>85</v>
      </c>
      <c r="H94" s="9">
        <v>44874</v>
      </c>
      <c r="I94" s="5" t="s">
        <v>13</v>
      </c>
      <c r="J94" s="9">
        <v>44879</v>
      </c>
      <c r="K94" s="10">
        <v>7</v>
      </c>
      <c r="L94" s="9">
        <v>44888</v>
      </c>
    </row>
    <row r="95" spans="1:12" hidden="1" x14ac:dyDescent="0.25">
      <c r="A95" s="3" t="s">
        <v>167</v>
      </c>
      <c r="B95" s="5" t="s">
        <v>59</v>
      </c>
      <c r="C95" s="3" t="s">
        <v>31</v>
      </c>
      <c r="D95" s="6">
        <v>5.69</v>
      </c>
      <c r="E95" s="6">
        <v>3.95</v>
      </c>
      <c r="F95" s="8">
        <v>4500</v>
      </c>
      <c r="G95" s="5" t="s">
        <v>48</v>
      </c>
      <c r="H95" s="9">
        <v>44870</v>
      </c>
      <c r="I95" s="5" t="s">
        <v>15</v>
      </c>
      <c r="J95" s="9">
        <v>44874</v>
      </c>
      <c r="K95" s="10">
        <v>10</v>
      </c>
      <c r="L95" s="9">
        <v>44879</v>
      </c>
    </row>
    <row r="96" spans="1:12" hidden="1" x14ac:dyDescent="0.25">
      <c r="A96" s="2"/>
    </row>
  </sheetData>
  <autoFilter ref="A1:L96" xr:uid="{B8783E09-279A-4B52-964A-11DF91528C9B}">
    <filterColumn colId="5">
      <colorFilter dxfId="32"/>
    </filterColumn>
    <sortState xmlns:xlrd2="http://schemas.microsoft.com/office/spreadsheetml/2017/richdata2" ref="A2:L96">
      <sortCondition sortBy="cellColor" ref="F1:F96" dxfId="33"/>
    </sortState>
  </autoFilter>
  <conditionalFormatting sqref="S8">
    <cfRule type="cellIs" priority="2" operator="greaterThan">
      <formula>20000</formula>
    </cfRule>
  </conditionalFormatting>
  <conditionalFormatting sqref="F2:F95">
    <cfRule type="cellIs" dxfId="4" priority="1" operator="greaterThan">
      <formula>20000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62D-D4B1-436B-AE98-1FE7A06CBA03}">
  <sheetPr filterMode="1"/>
  <dimension ref="A1:L96"/>
  <sheetViews>
    <sheetView workbookViewId="0">
      <selection activeCell="E102" sqref="E102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15.7109375" bestFit="1" customWidth="1"/>
    <col min="4" max="5" width="8" bestFit="1" customWidth="1"/>
    <col min="6" max="6" width="8.5703125" bestFit="1" customWidth="1"/>
    <col min="7" max="7" width="7.42578125" bestFit="1" customWidth="1"/>
    <col min="8" max="8" width="10.42578125" bestFit="1" customWidth="1"/>
    <col min="9" max="9" width="7.28515625" bestFit="1" customWidth="1"/>
    <col min="10" max="10" width="10.42578125" bestFit="1" customWidth="1"/>
    <col min="11" max="11" width="7.140625" bestFit="1" customWidth="1"/>
    <col min="12" max="12" width="10.42578125" bestFit="1" customWidth="1"/>
  </cols>
  <sheetData>
    <row r="1" spans="1:12" ht="25.5" x14ac:dyDescent="0.25">
      <c r="A1" s="1" t="s">
        <v>175</v>
      </c>
      <c r="B1" s="1" t="s">
        <v>174</v>
      </c>
      <c r="C1" s="1" t="s">
        <v>173</v>
      </c>
      <c r="D1" s="1" t="s">
        <v>0</v>
      </c>
      <c r="E1" s="1" t="s">
        <v>1</v>
      </c>
      <c r="F1" s="1" t="s">
        <v>2</v>
      </c>
      <c r="G1" s="1" t="s">
        <v>172</v>
      </c>
      <c r="H1" s="1" t="s">
        <v>171</v>
      </c>
      <c r="I1" s="1" t="s">
        <v>3</v>
      </c>
      <c r="J1" s="1" t="s">
        <v>170</v>
      </c>
      <c r="K1" s="1" t="s">
        <v>169</v>
      </c>
      <c r="L1" s="1" t="s">
        <v>168</v>
      </c>
    </row>
    <row r="2" spans="1:12" hidden="1" x14ac:dyDescent="0.25">
      <c r="A2" s="3" t="s">
        <v>4</v>
      </c>
      <c r="B2" s="5" t="s">
        <v>5</v>
      </c>
      <c r="C2" s="3" t="s">
        <v>6</v>
      </c>
      <c r="D2" s="6">
        <v>5.61</v>
      </c>
      <c r="E2" s="6">
        <v>4.25</v>
      </c>
      <c r="F2" s="8">
        <v>19500</v>
      </c>
      <c r="G2" s="5" t="s">
        <v>7</v>
      </c>
      <c r="H2" s="9">
        <v>44799</v>
      </c>
      <c r="I2" s="5" t="s">
        <v>8</v>
      </c>
      <c r="J2" s="9">
        <v>44805</v>
      </c>
      <c r="K2" s="10">
        <v>11</v>
      </c>
      <c r="L2" s="9">
        <v>44813</v>
      </c>
    </row>
    <row r="3" spans="1:12" hidden="1" x14ac:dyDescent="0.25">
      <c r="A3" s="3" t="s">
        <v>9</v>
      </c>
      <c r="B3" s="5" t="s">
        <v>10</v>
      </c>
      <c r="C3" s="3" t="s">
        <v>11</v>
      </c>
      <c r="D3" s="6">
        <v>1.21</v>
      </c>
      <c r="E3" s="6">
        <v>1.05</v>
      </c>
      <c r="F3" s="8">
        <v>23000</v>
      </c>
      <c r="G3" s="5" t="s">
        <v>12</v>
      </c>
      <c r="H3" s="9">
        <v>44806</v>
      </c>
      <c r="I3" s="5" t="s">
        <v>13</v>
      </c>
      <c r="J3" s="9">
        <v>44810</v>
      </c>
      <c r="K3" s="10">
        <v>5</v>
      </c>
      <c r="L3" s="9">
        <v>44815</v>
      </c>
    </row>
    <row r="4" spans="1:12" hidden="1" x14ac:dyDescent="0.25">
      <c r="A4" s="3" t="s">
        <v>14</v>
      </c>
      <c r="B4" s="5" t="s">
        <v>10</v>
      </c>
      <c r="C4" s="3" t="s">
        <v>11</v>
      </c>
      <c r="D4" s="6">
        <v>1.21</v>
      </c>
      <c r="E4" s="6">
        <v>1.05</v>
      </c>
      <c r="F4" s="8">
        <v>21500</v>
      </c>
      <c r="G4" s="5" t="s">
        <v>12</v>
      </c>
      <c r="H4" s="9">
        <v>44804</v>
      </c>
      <c r="I4" s="5" t="s">
        <v>15</v>
      </c>
      <c r="J4" s="9">
        <v>44815</v>
      </c>
      <c r="K4" s="10">
        <v>15</v>
      </c>
      <c r="L4" s="9">
        <v>44822</v>
      </c>
    </row>
    <row r="5" spans="1:12" hidden="1" x14ac:dyDescent="0.25">
      <c r="A5" s="3" t="s">
        <v>16</v>
      </c>
      <c r="B5" s="5" t="s">
        <v>17</v>
      </c>
      <c r="C5" s="3" t="s">
        <v>11</v>
      </c>
      <c r="D5" s="6">
        <v>1.38</v>
      </c>
      <c r="E5" s="6">
        <v>1.1000000000000001</v>
      </c>
      <c r="F5" s="8">
        <v>17500</v>
      </c>
      <c r="G5" s="5" t="s">
        <v>18</v>
      </c>
      <c r="H5" s="9">
        <v>44815</v>
      </c>
      <c r="I5" s="5" t="s">
        <v>19</v>
      </c>
      <c r="J5" s="9">
        <v>44820</v>
      </c>
      <c r="K5" s="10">
        <v>8</v>
      </c>
      <c r="L5" s="9">
        <v>44831</v>
      </c>
    </row>
    <row r="6" spans="1:12" hidden="1" x14ac:dyDescent="0.25">
      <c r="A6" s="3" t="s">
        <v>20</v>
      </c>
      <c r="B6" s="5" t="s">
        <v>10</v>
      </c>
      <c r="C6" s="3" t="s">
        <v>11</v>
      </c>
      <c r="D6" s="6">
        <v>1.35</v>
      </c>
      <c r="E6" s="6">
        <v>1.05</v>
      </c>
      <c r="F6" s="8">
        <v>22500</v>
      </c>
      <c r="G6" s="5" t="s">
        <v>12</v>
      </c>
      <c r="H6" s="9">
        <v>44813</v>
      </c>
      <c r="I6" s="5" t="s">
        <v>21</v>
      </c>
      <c r="J6" s="9">
        <v>44820</v>
      </c>
      <c r="K6" s="10">
        <v>6</v>
      </c>
      <c r="L6" s="9">
        <v>44826</v>
      </c>
    </row>
    <row r="7" spans="1:12" hidden="1" x14ac:dyDescent="0.25">
      <c r="A7" s="3" t="s">
        <v>22</v>
      </c>
      <c r="B7" s="5" t="s">
        <v>23</v>
      </c>
      <c r="C7" s="3" t="s">
        <v>24</v>
      </c>
      <c r="D7" s="6">
        <v>2.23</v>
      </c>
      <c r="E7" s="6">
        <v>1.65</v>
      </c>
      <c r="F7" s="8">
        <v>4500</v>
      </c>
      <c r="G7" s="5" t="s">
        <v>18</v>
      </c>
      <c r="H7" s="9">
        <v>44819</v>
      </c>
      <c r="I7" s="5" t="s">
        <v>13</v>
      </c>
      <c r="J7" s="9">
        <v>44821</v>
      </c>
      <c r="K7" s="10">
        <v>5</v>
      </c>
      <c r="L7" s="9">
        <v>44836</v>
      </c>
    </row>
    <row r="8" spans="1:12" hidden="1" x14ac:dyDescent="0.25">
      <c r="A8" s="3" t="s">
        <v>25</v>
      </c>
      <c r="B8" s="5" t="s">
        <v>26</v>
      </c>
      <c r="C8" s="3" t="s">
        <v>27</v>
      </c>
      <c r="D8" s="6">
        <v>118.8</v>
      </c>
      <c r="E8" s="6">
        <v>90</v>
      </c>
      <c r="F8" s="11">
        <v>100</v>
      </c>
      <c r="G8" s="5" t="s">
        <v>28</v>
      </c>
      <c r="H8" s="9">
        <v>44819</v>
      </c>
      <c r="I8" s="5" t="s">
        <v>15</v>
      </c>
      <c r="J8" s="9">
        <v>44825</v>
      </c>
      <c r="K8" s="10">
        <v>5</v>
      </c>
      <c r="L8" s="9">
        <v>44829</v>
      </c>
    </row>
    <row r="9" spans="1:12" hidden="1" x14ac:dyDescent="0.25">
      <c r="A9" s="3" t="s">
        <v>29</v>
      </c>
      <c r="B9" s="5" t="s">
        <v>30</v>
      </c>
      <c r="C9" s="3" t="s">
        <v>31</v>
      </c>
      <c r="D9" s="6">
        <v>5.0599999999999996</v>
      </c>
      <c r="E9" s="6">
        <v>3.75</v>
      </c>
      <c r="F9" s="8">
        <v>4250</v>
      </c>
      <c r="G9" s="5" t="s">
        <v>18</v>
      </c>
      <c r="H9" s="9">
        <v>44816</v>
      </c>
      <c r="I9" s="5" t="s">
        <v>8</v>
      </c>
      <c r="J9" s="9">
        <v>44825</v>
      </c>
      <c r="K9" s="10">
        <v>5</v>
      </c>
      <c r="L9" s="9">
        <v>44828</v>
      </c>
    </row>
    <row r="10" spans="1:12" hidden="1" x14ac:dyDescent="0.25">
      <c r="A10" s="3" t="s">
        <v>32</v>
      </c>
      <c r="B10" s="5" t="s">
        <v>17</v>
      </c>
      <c r="C10" s="3" t="s">
        <v>11</v>
      </c>
      <c r="D10" s="6">
        <v>1.49</v>
      </c>
      <c r="E10" s="6">
        <v>1.1000000000000001</v>
      </c>
      <c r="F10" s="8">
        <v>18100</v>
      </c>
      <c r="G10" s="5" t="s">
        <v>18</v>
      </c>
      <c r="H10" s="9">
        <v>44820</v>
      </c>
      <c r="I10" s="5" t="s">
        <v>8</v>
      </c>
      <c r="J10" s="9">
        <v>44825</v>
      </c>
      <c r="K10" s="10">
        <v>6</v>
      </c>
      <c r="L10" s="9">
        <v>44836</v>
      </c>
    </row>
    <row r="11" spans="1:12" hidden="1" x14ac:dyDescent="0.25">
      <c r="A11" s="3" t="s">
        <v>33</v>
      </c>
      <c r="B11" s="5" t="s">
        <v>34</v>
      </c>
      <c r="C11" s="3" t="s">
        <v>24</v>
      </c>
      <c r="D11" s="6">
        <v>1.76</v>
      </c>
      <c r="E11" s="6">
        <v>1.25</v>
      </c>
      <c r="F11" s="8">
        <v>5600</v>
      </c>
      <c r="G11" s="5" t="s">
        <v>7</v>
      </c>
      <c r="H11" s="9">
        <v>44822</v>
      </c>
      <c r="I11" s="5" t="s">
        <v>15</v>
      </c>
      <c r="J11" s="9">
        <v>44825</v>
      </c>
      <c r="K11" s="10">
        <v>5</v>
      </c>
      <c r="L11" s="9">
        <v>44829</v>
      </c>
    </row>
    <row r="12" spans="1:12" hidden="1" x14ac:dyDescent="0.25">
      <c r="A12" s="3" t="s">
        <v>35</v>
      </c>
      <c r="B12" s="5" t="s">
        <v>36</v>
      </c>
      <c r="C12" s="3" t="s">
        <v>37</v>
      </c>
      <c r="D12" s="6">
        <v>1.21</v>
      </c>
      <c r="E12" s="6">
        <v>0.75</v>
      </c>
      <c r="F12" s="11">
        <v>500</v>
      </c>
      <c r="G12" s="5" t="s">
        <v>7</v>
      </c>
      <c r="H12" s="9">
        <v>44819</v>
      </c>
      <c r="I12" s="5" t="s">
        <v>8</v>
      </c>
      <c r="J12" s="9">
        <v>44825</v>
      </c>
      <c r="K12" s="10">
        <v>5</v>
      </c>
      <c r="L12" s="9">
        <v>44831</v>
      </c>
    </row>
    <row r="13" spans="1:12" hidden="1" x14ac:dyDescent="0.25">
      <c r="A13" s="3" t="s">
        <v>38</v>
      </c>
      <c r="B13" s="5" t="s">
        <v>10</v>
      </c>
      <c r="C13" s="3" t="s">
        <v>11</v>
      </c>
      <c r="D13" s="6">
        <v>1.21</v>
      </c>
      <c r="E13" s="6">
        <v>1.05</v>
      </c>
      <c r="F13" s="8">
        <v>22500</v>
      </c>
      <c r="G13" s="5" t="s">
        <v>12</v>
      </c>
      <c r="H13" s="9">
        <v>44821</v>
      </c>
      <c r="I13" s="5" t="s">
        <v>21</v>
      </c>
      <c r="J13" s="9">
        <v>44825</v>
      </c>
      <c r="K13" s="10">
        <v>5</v>
      </c>
      <c r="L13" s="9">
        <v>44833</v>
      </c>
    </row>
    <row r="14" spans="1:12" hidden="1" x14ac:dyDescent="0.25">
      <c r="A14" s="3" t="s">
        <v>39</v>
      </c>
      <c r="B14" s="5" t="s">
        <v>40</v>
      </c>
      <c r="C14" s="3" t="s">
        <v>41</v>
      </c>
      <c r="D14" s="6">
        <v>3.45</v>
      </c>
      <c r="E14" s="6">
        <v>3</v>
      </c>
      <c r="F14" s="8">
        <v>1300</v>
      </c>
      <c r="G14" s="5" t="s">
        <v>42</v>
      </c>
      <c r="H14" s="9">
        <v>44814</v>
      </c>
      <c r="I14" s="5" t="s">
        <v>8</v>
      </c>
      <c r="J14" s="9">
        <v>44825</v>
      </c>
      <c r="K14" s="10">
        <v>10</v>
      </c>
      <c r="L14" s="9">
        <v>44829</v>
      </c>
    </row>
    <row r="15" spans="1:12" hidden="1" x14ac:dyDescent="0.25">
      <c r="A15" s="3" t="s">
        <v>43</v>
      </c>
      <c r="B15" s="5" t="s">
        <v>30</v>
      </c>
      <c r="C15" s="3" t="s">
        <v>31</v>
      </c>
      <c r="D15" s="6">
        <v>5.29</v>
      </c>
      <c r="E15" s="6">
        <v>3.75</v>
      </c>
      <c r="F15" s="8">
        <v>4200</v>
      </c>
      <c r="G15" s="5" t="s">
        <v>18</v>
      </c>
      <c r="H15" s="9">
        <v>44827</v>
      </c>
      <c r="I15" s="5" t="s">
        <v>13</v>
      </c>
      <c r="J15" s="9">
        <v>44832</v>
      </c>
      <c r="K15" s="10">
        <v>5</v>
      </c>
      <c r="L15" s="9">
        <v>44841</v>
      </c>
    </row>
    <row r="16" spans="1:12" hidden="1" x14ac:dyDescent="0.25">
      <c r="A16" s="3" t="s">
        <v>44</v>
      </c>
      <c r="B16" s="5" t="s">
        <v>34</v>
      </c>
      <c r="C16" s="3" t="s">
        <v>24</v>
      </c>
      <c r="D16" s="6">
        <v>1.44</v>
      </c>
      <c r="E16" s="6">
        <v>1.25</v>
      </c>
      <c r="F16" s="8">
        <v>5500</v>
      </c>
      <c r="G16" s="5" t="s">
        <v>7</v>
      </c>
      <c r="H16" s="9">
        <v>44825</v>
      </c>
      <c r="I16" s="5" t="s">
        <v>8</v>
      </c>
      <c r="J16" s="9">
        <v>44832</v>
      </c>
      <c r="K16" s="10">
        <v>9</v>
      </c>
      <c r="L16" s="9">
        <v>44837</v>
      </c>
    </row>
    <row r="17" spans="1:12" x14ac:dyDescent="0.25">
      <c r="A17" s="3" t="s">
        <v>45</v>
      </c>
      <c r="B17" s="5" t="s">
        <v>46</v>
      </c>
      <c r="C17" s="3" t="s">
        <v>47</v>
      </c>
      <c r="D17" s="6">
        <v>178.25</v>
      </c>
      <c r="E17" s="6">
        <v>155</v>
      </c>
      <c r="F17" s="11">
        <v>405</v>
      </c>
      <c r="G17" s="5" t="s">
        <v>48</v>
      </c>
      <c r="H17" s="9">
        <v>44830</v>
      </c>
      <c r="I17" s="5" t="s">
        <v>8</v>
      </c>
      <c r="J17" s="9">
        <v>44832</v>
      </c>
      <c r="K17" s="10">
        <v>5</v>
      </c>
      <c r="L17" s="9">
        <v>44841</v>
      </c>
    </row>
    <row r="18" spans="1:12" hidden="1" x14ac:dyDescent="0.25">
      <c r="A18" s="3" t="s">
        <v>49</v>
      </c>
      <c r="B18" s="5" t="s">
        <v>23</v>
      </c>
      <c r="C18" s="3" t="s">
        <v>24</v>
      </c>
      <c r="D18" s="6">
        <v>2.1800000000000002</v>
      </c>
      <c r="E18" s="6">
        <v>1.65</v>
      </c>
      <c r="F18" s="8">
        <v>4850</v>
      </c>
      <c r="G18" s="5" t="s">
        <v>18</v>
      </c>
      <c r="H18" s="9">
        <v>44827</v>
      </c>
      <c r="I18" s="5" t="s">
        <v>15</v>
      </c>
      <c r="J18" s="9">
        <v>44833</v>
      </c>
      <c r="K18" s="10">
        <v>5</v>
      </c>
      <c r="L18" s="9">
        <v>44842</v>
      </c>
    </row>
    <row r="19" spans="1:12" hidden="1" x14ac:dyDescent="0.25">
      <c r="A19" s="3" t="s">
        <v>50</v>
      </c>
      <c r="B19" s="5" t="s">
        <v>30</v>
      </c>
      <c r="C19" s="3" t="s">
        <v>31</v>
      </c>
      <c r="D19" s="6">
        <v>4.3099999999999996</v>
      </c>
      <c r="E19" s="6">
        <v>3.75</v>
      </c>
      <c r="F19" s="8">
        <v>4150</v>
      </c>
      <c r="G19" s="5" t="s">
        <v>18</v>
      </c>
      <c r="H19" s="9">
        <v>44825</v>
      </c>
      <c r="I19" s="5" t="s">
        <v>19</v>
      </c>
      <c r="J19" s="9">
        <v>44834</v>
      </c>
      <c r="K19" s="10">
        <v>6</v>
      </c>
      <c r="L19" s="9">
        <v>44842</v>
      </c>
    </row>
    <row r="20" spans="1:12" hidden="1" x14ac:dyDescent="0.25">
      <c r="A20" s="3" t="s">
        <v>51</v>
      </c>
      <c r="B20" s="5" t="s">
        <v>5</v>
      </c>
      <c r="C20" s="3" t="s">
        <v>6</v>
      </c>
      <c r="D20" s="6">
        <v>6.84</v>
      </c>
      <c r="E20" s="6">
        <v>4.25</v>
      </c>
      <c r="F20" s="8">
        <v>15500</v>
      </c>
      <c r="G20" s="5" t="s">
        <v>7</v>
      </c>
      <c r="H20" s="9">
        <v>44830</v>
      </c>
      <c r="I20" s="5" t="s">
        <v>21</v>
      </c>
      <c r="J20" s="9">
        <v>44835</v>
      </c>
      <c r="K20" s="10">
        <v>5</v>
      </c>
      <c r="L20" s="9">
        <v>44843</v>
      </c>
    </row>
    <row r="21" spans="1:12" hidden="1" x14ac:dyDescent="0.25">
      <c r="A21" s="3" t="s">
        <v>52</v>
      </c>
      <c r="B21" s="5" t="s">
        <v>26</v>
      </c>
      <c r="C21" s="3" t="s">
        <v>27</v>
      </c>
      <c r="D21" s="6">
        <v>126.9</v>
      </c>
      <c r="E21" s="6">
        <v>90</v>
      </c>
      <c r="F21" s="11">
        <v>120</v>
      </c>
      <c r="G21" s="5" t="s">
        <v>28</v>
      </c>
      <c r="H21" s="9">
        <v>44833</v>
      </c>
      <c r="I21" s="5" t="s">
        <v>8</v>
      </c>
      <c r="J21" s="9">
        <v>44836</v>
      </c>
      <c r="K21" s="10">
        <v>5</v>
      </c>
      <c r="L21" s="9">
        <v>44842</v>
      </c>
    </row>
    <row r="22" spans="1:12" hidden="1" x14ac:dyDescent="0.25">
      <c r="A22" s="3" t="s">
        <v>53</v>
      </c>
      <c r="B22" s="5" t="s">
        <v>23</v>
      </c>
      <c r="C22" s="3" t="s">
        <v>24</v>
      </c>
      <c r="D22" s="6">
        <v>2.34</v>
      </c>
      <c r="E22" s="6">
        <v>1.65</v>
      </c>
      <c r="F22" s="8">
        <v>4750</v>
      </c>
      <c r="G22" s="5" t="s">
        <v>18</v>
      </c>
      <c r="H22" s="9">
        <v>44830</v>
      </c>
      <c r="I22" s="5" t="s">
        <v>8</v>
      </c>
      <c r="J22" s="9">
        <v>44836</v>
      </c>
      <c r="K22" s="10">
        <v>15</v>
      </c>
      <c r="L22" s="9">
        <v>44844</v>
      </c>
    </row>
    <row r="23" spans="1:12" hidden="1" x14ac:dyDescent="0.25">
      <c r="A23" s="3" t="s">
        <v>54</v>
      </c>
      <c r="B23" s="5" t="s">
        <v>5</v>
      </c>
      <c r="C23" s="3" t="s">
        <v>6</v>
      </c>
      <c r="D23" s="6">
        <v>5.74</v>
      </c>
      <c r="E23" s="6">
        <v>4.25</v>
      </c>
      <c r="F23" s="8">
        <v>12500</v>
      </c>
      <c r="G23" s="5" t="s">
        <v>7</v>
      </c>
      <c r="H23" s="9">
        <v>44832</v>
      </c>
      <c r="I23" s="5" t="s">
        <v>19</v>
      </c>
      <c r="J23" s="9">
        <v>44836</v>
      </c>
      <c r="K23" s="10">
        <v>9</v>
      </c>
      <c r="L23" s="9">
        <v>44842</v>
      </c>
    </row>
    <row r="24" spans="1:12" hidden="1" x14ac:dyDescent="0.25">
      <c r="A24" s="3" t="s">
        <v>55</v>
      </c>
      <c r="B24" s="5" t="s">
        <v>34</v>
      </c>
      <c r="C24" s="3" t="s">
        <v>24</v>
      </c>
      <c r="D24" s="6">
        <v>1.8</v>
      </c>
      <c r="E24" s="6">
        <v>1.25</v>
      </c>
      <c r="F24" s="8">
        <v>5650</v>
      </c>
      <c r="G24" s="5" t="s">
        <v>7</v>
      </c>
      <c r="H24" s="9">
        <v>44825</v>
      </c>
      <c r="I24" s="5" t="s">
        <v>15</v>
      </c>
      <c r="J24" s="9">
        <v>44836</v>
      </c>
      <c r="K24" s="10">
        <v>15</v>
      </c>
      <c r="L24" s="9">
        <v>44841</v>
      </c>
    </row>
    <row r="25" spans="1:12" hidden="1" x14ac:dyDescent="0.25">
      <c r="A25" s="3" t="s">
        <v>56</v>
      </c>
      <c r="B25" s="5" t="s">
        <v>57</v>
      </c>
      <c r="C25" s="3" t="s">
        <v>11</v>
      </c>
      <c r="D25" s="6">
        <v>1.34</v>
      </c>
      <c r="E25" s="6">
        <v>0.95</v>
      </c>
      <c r="F25" s="8">
        <v>25000</v>
      </c>
      <c r="G25" s="5" t="s">
        <v>7</v>
      </c>
      <c r="H25" s="9">
        <v>44831</v>
      </c>
      <c r="I25" s="5" t="s">
        <v>8</v>
      </c>
      <c r="J25" s="9">
        <v>44836</v>
      </c>
      <c r="K25" s="10">
        <v>5</v>
      </c>
      <c r="L25" s="9">
        <v>44843</v>
      </c>
    </row>
    <row r="26" spans="1:12" hidden="1" x14ac:dyDescent="0.25">
      <c r="A26" s="3" t="s">
        <v>58</v>
      </c>
      <c r="B26" s="5" t="s">
        <v>59</v>
      </c>
      <c r="C26" s="3" t="s">
        <v>31</v>
      </c>
      <c r="D26" s="6">
        <v>4.4400000000000004</v>
      </c>
      <c r="E26" s="6">
        <v>3.55</v>
      </c>
      <c r="F26" s="8">
        <v>4800</v>
      </c>
      <c r="G26" s="5" t="s">
        <v>42</v>
      </c>
      <c r="H26" s="9">
        <v>44829</v>
      </c>
      <c r="I26" s="5" t="s">
        <v>15</v>
      </c>
      <c r="J26" s="9">
        <v>44836</v>
      </c>
      <c r="K26" s="10">
        <v>5</v>
      </c>
      <c r="L26" s="9">
        <v>44851</v>
      </c>
    </row>
    <row r="27" spans="1:12" hidden="1" x14ac:dyDescent="0.25">
      <c r="A27" s="3" t="s">
        <v>60</v>
      </c>
      <c r="B27" s="5" t="s">
        <v>61</v>
      </c>
      <c r="C27" s="3" t="s">
        <v>6</v>
      </c>
      <c r="D27" s="6">
        <v>6.84</v>
      </c>
      <c r="E27" s="6">
        <v>4.25</v>
      </c>
      <c r="F27" s="8">
        <v>9000</v>
      </c>
      <c r="G27" s="5" t="s">
        <v>48</v>
      </c>
      <c r="H27" s="9">
        <v>44834</v>
      </c>
      <c r="I27" s="5" t="s">
        <v>15</v>
      </c>
      <c r="J27" s="9">
        <v>44836</v>
      </c>
      <c r="K27" s="10">
        <v>5</v>
      </c>
      <c r="L27" s="9">
        <v>44843</v>
      </c>
    </row>
    <row r="28" spans="1:12" hidden="1" x14ac:dyDescent="0.25">
      <c r="A28" s="3" t="s">
        <v>62</v>
      </c>
      <c r="B28" s="5" t="s">
        <v>5</v>
      </c>
      <c r="C28" s="3" t="s">
        <v>6</v>
      </c>
      <c r="D28" s="6">
        <v>6.04</v>
      </c>
      <c r="E28" s="6">
        <v>4.25</v>
      </c>
      <c r="F28" s="8">
        <v>15000</v>
      </c>
      <c r="G28" s="5" t="s">
        <v>7</v>
      </c>
      <c r="H28" s="9">
        <v>44833</v>
      </c>
      <c r="I28" s="5" t="s">
        <v>8</v>
      </c>
      <c r="J28" s="9">
        <v>44839</v>
      </c>
      <c r="K28" s="10">
        <v>5</v>
      </c>
      <c r="L28" s="9">
        <v>44846</v>
      </c>
    </row>
    <row r="29" spans="1:12" hidden="1" x14ac:dyDescent="0.25">
      <c r="A29" s="3" t="s">
        <v>63</v>
      </c>
      <c r="B29" s="5" t="s">
        <v>34</v>
      </c>
      <c r="C29" s="3" t="s">
        <v>24</v>
      </c>
      <c r="D29" s="6">
        <v>1.61</v>
      </c>
      <c r="E29" s="6">
        <v>1.25</v>
      </c>
      <c r="F29" s="8">
        <v>5425</v>
      </c>
      <c r="G29" s="5" t="s">
        <v>7</v>
      </c>
      <c r="H29" s="9">
        <v>44832</v>
      </c>
      <c r="I29" s="5" t="s">
        <v>19</v>
      </c>
      <c r="J29" s="9">
        <v>44841</v>
      </c>
      <c r="K29" s="10">
        <v>8</v>
      </c>
      <c r="L29" s="9">
        <v>44846</v>
      </c>
    </row>
    <row r="30" spans="1:12" hidden="1" x14ac:dyDescent="0.25">
      <c r="A30" s="3" t="s">
        <v>64</v>
      </c>
      <c r="B30" s="5" t="s">
        <v>59</v>
      </c>
      <c r="C30" s="3" t="s">
        <v>31</v>
      </c>
      <c r="D30" s="6">
        <v>4.79</v>
      </c>
      <c r="E30" s="6">
        <v>3.55</v>
      </c>
      <c r="F30" s="8">
        <v>4585</v>
      </c>
      <c r="G30" s="5" t="s">
        <v>42</v>
      </c>
      <c r="H30" s="9">
        <v>44836</v>
      </c>
      <c r="I30" s="5" t="s">
        <v>19</v>
      </c>
      <c r="J30" s="9">
        <v>44841</v>
      </c>
      <c r="K30" s="10">
        <v>5</v>
      </c>
      <c r="L30" s="9">
        <v>44846</v>
      </c>
    </row>
    <row r="31" spans="1:12" hidden="1" x14ac:dyDescent="0.25">
      <c r="A31" s="3" t="s">
        <v>65</v>
      </c>
      <c r="B31" s="5" t="s">
        <v>66</v>
      </c>
      <c r="C31" s="3" t="s">
        <v>41</v>
      </c>
      <c r="D31" s="6">
        <v>2.82</v>
      </c>
      <c r="E31" s="6">
        <v>2.4500000000000002</v>
      </c>
      <c r="F31" s="8">
        <v>1200</v>
      </c>
      <c r="G31" s="5" t="s">
        <v>12</v>
      </c>
      <c r="H31" s="9">
        <v>44840</v>
      </c>
      <c r="I31" s="5" t="s">
        <v>15</v>
      </c>
      <c r="J31" s="9">
        <v>44843</v>
      </c>
      <c r="K31" s="10">
        <v>5</v>
      </c>
      <c r="L31" s="9">
        <v>44854</v>
      </c>
    </row>
    <row r="32" spans="1:12" hidden="1" x14ac:dyDescent="0.25">
      <c r="A32" s="3" t="s">
        <v>67</v>
      </c>
      <c r="B32" s="5" t="s">
        <v>17</v>
      </c>
      <c r="C32" s="3" t="s">
        <v>11</v>
      </c>
      <c r="D32" s="6">
        <v>1.56</v>
      </c>
      <c r="E32" s="6">
        <v>1.1000000000000001</v>
      </c>
      <c r="F32" s="8">
        <v>16500</v>
      </c>
      <c r="G32" s="5" t="s">
        <v>18</v>
      </c>
      <c r="H32" s="9">
        <v>44840</v>
      </c>
      <c r="I32" s="5" t="s">
        <v>15</v>
      </c>
      <c r="J32" s="9">
        <v>44846</v>
      </c>
      <c r="K32" s="10">
        <v>10</v>
      </c>
      <c r="L32" s="9">
        <v>44864</v>
      </c>
    </row>
    <row r="33" spans="1:12" hidden="1" x14ac:dyDescent="0.25">
      <c r="A33" s="3" t="s">
        <v>68</v>
      </c>
      <c r="B33" s="5" t="s">
        <v>57</v>
      </c>
      <c r="C33" s="3" t="s">
        <v>11</v>
      </c>
      <c r="D33" s="6">
        <v>1.0900000000000001</v>
      </c>
      <c r="E33" s="6">
        <v>0.95</v>
      </c>
      <c r="F33" s="8">
        <v>17500</v>
      </c>
      <c r="G33" s="5" t="s">
        <v>7</v>
      </c>
      <c r="H33" s="9">
        <v>44842</v>
      </c>
      <c r="I33" s="5" t="s">
        <v>19</v>
      </c>
      <c r="J33" s="9">
        <v>44846</v>
      </c>
      <c r="K33" s="10">
        <v>15</v>
      </c>
      <c r="L33" s="9">
        <v>44853</v>
      </c>
    </row>
    <row r="34" spans="1:12" hidden="1" x14ac:dyDescent="0.25">
      <c r="A34" s="3" t="s">
        <v>69</v>
      </c>
      <c r="B34" s="5" t="s">
        <v>59</v>
      </c>
      <c r="C34" s="3" t="s">
        <v>31</v>
      </c>
      <c r="D34" s="6">
        <v>5.01</v>
      </c>
      <c r="E34" s="6">
        <v>3.55</v>
      </c>
      <c r="F34" s="8">
        <v>4200</v>
      </c>
      <c r="G34" s="5" t="s">
        <v>42</v>
      </c>
      <c r="H34" s="9">
        <v>44835</v>
      </c>
      <c r="I34" s="5" t="s">
        <v>15</v>
      </c>
      <c r="J34" s="9">
        <v>44846</v>
      </c>
      <c r="K34" s="10">
        <v>5</v>
      </c>
      <c r="L34" s="9">
        <v>44874</v>
      </c>
    </row>
    <row r="35" spans="1:12" hidden="1" x14ac:dyDescent="0.25">
      <c r="A35" s="3" t="s">
        <v>70</v>
      </c>
      <c r="B35" s="5" t="s">
        <v>71</v>
      </c>
      <c r="C35" s="3" t="s">
        <v>72</v>
      </c>
      <c r="D35" s="6">
        <v>1.07</v>
      </c>
      <c r="E35" s="6">
        <v>0.75</v>
      </c>
      <c r="F35" s="8">
        <v>1980</v>
      </c>
      <c r="G35" s="5" t="s">
        <v>7</v>
      </c>
      <c r="H35" s="9">
        <v>44846</v>
      </c>
      <c r="I35" s="5" t="s">
        <v>19</v>
      </c>
      <c r="J35" s="9">
        <v>44851</v>
      </c>
      <c r="K35" s="10">
        <v>8</v>
      </c>
      <c r="L35" s="9">
        <v>44853</v>
      </c>
    </row>
    <row r="36" spans="1:12" hidden="1" x14ac:dyDescent="0.25">
      <c r="A36" s="3" t="s">
        <v>73</v>
      </c>
      <c r="B36" s="5" t="s">
        <v>74</v>
      </c>
      <c r="C36" s="3" t="s">
        <v>75</v>
      </c>
      <c r="D36" s="6">
        <v>4.66</v>
      </c>
      <c r="E36" s="6">
        <v>4.05</v>
      </c>
      <c r="F36" s="8">
        <v>1500</v>
      </c>
      <c r="G36" s="5" t="s">
        <v>42</v>
      </c>
      <c r="H36" s="9">
        <v>44844</v>
      </c>
      <c r="I36" s="5" t="s">
        <v>13</v>
      </c>
      <c r="J36" s="9">
        <v>44851</v>
      </c>
      <c r="K36" s="10">
        <v>6</v>
      </c>
      <c r="L36" s="9">
        <v>44856</v>
      </c>
    </row>
    <row r="37" spans="1:12" hidden="1" x14ac:dyDescent="0.25">
      <c r="A37" s="3" t="s">
        <v>76</v>
      </c>
      <c r="B37" s="5" t="s">
        <v>59</v>
      </c>
      <c r="C37" s="3" t="s">
        <v>31</v>
      </c>
      <c r="D37" s="6">
        <v>4.4400000000000004</v>
      </c>
      <c r="E37" s="6">
        <v>3.55</v>
      </c>
      <c r="F37" s="8">
        <v>4250</v>
      </c>
      <c r="G37" s="5" t="s">
        <v>42</v>
      </c>
      <c r="H37" s="9">
        <v>44849</v>
      </c>
      <c r="I37" s="5" t="s">
        <v>8</v>
      </c>
      <c r="J37" s="9">
        <v>44851</v>
      </c>
      <c r="K37" s="10">
        <v>5</v>
      </c>
      <c r="L37" s="9">
        <v>44862</v>
      </c>
    </row>
    <row r="38" spans="1:12" hidden="1" x14ac:dyDescent="0.25">
      <c r="A38" s="3" t="s">
        <v>77</v>
      </c>
      <c r="B38" s="5" t="s">
        <v>78</v>
      </c>
      <c r="C38" s="3" t="s">
        <v>75</v>
      </c>
      <c r="D38" s="6">
        <v>5.33</v>
      </c>
      <c r="E38" s="6">
        <v>3.75</v>
      </c>
      <c r="F38" s="8">
        <v>1750</v>
      </c>
      <c r="G38" s="5" t="s">
        <v>79</v>
      </c>
      <c r="H38" s="9">
        <v>44845</v>
      </c>
      <c r="I38" s="5" t="s">
        <v>15</v>
      </c>
      <c r="J38" s="9">
        <v>44851</v>
      </c>
      <c r="K38" s="10">
        <v>5</v>
      </c>
      <c r="L38" s="9">
        <v>44856</v>
      </c>
    </row>
    <row r="39" spans="1:12" hidden="1" x14ac:dyDescent="0.25">
      <c r="A39" s="3" t="s">
        <v>80</v>
      </c>
      <c r="B39" s="5" t="s">
        <v>81</v>
      </c>
      <c r="C39" s="3" t="s">
        <v>6</v>
      </c>
      <c r="D39" s="6">
        <v>6.76</v>
      </c>
      <c r="E39" s="6">
        <v>4.2</v>
      </c>
      <c r="F39" s="8">
        <v>10000</v>
      </c>
      <c r="G39" s="5" t="s">
        <v>28</v>
      </c>
      <c r="H39" s="9">
        <v>44844</v>
      </c>
      <c r="I39" s="5" t="s">
        <v>19</v>
      </c>
      <c r="J39" s="9">
        <v>44853</v>
      </c>
      <c r="K39" s="10">
        <v>5</v>
      </c>
      <c r="L39" s="9">
        <v>44863</v>
      </c>
    </row>
    <row r="40" spans="1:12" hidden="1" x14ac:dyDescent="0.25">
      <c r="A40" s="3" t="s">
        <v>82</v>
      </c>
      <c r="B40" s="5" t="s">
        <v>81</v>
      </c>
      <c r="C40" s="3" t="s">
        <v>6</v>
      </c>
      <c r="D40" s="6">
        <v>6.05</v>
      </c>
      <c r="E40" s="6">
        <v>4.2</v>
      </c>
      <c r="F40" s="8">
        <v>15000</v>
      </c>
      <c r="G40" s="5" t="s">
        <v>28</v>
      </c>
      <c r="H40" s="9">
        <v>44851</v>
      </c>
      <c r="I40" s="5" t="s">
        <v>8</v>
      </c>
      <c r="J40" s="9">
        <v>44856</v>
      </c>
      <c r="K40" s="10">
        <v>5</v>
      </c>
      <c r="L40" s="9">
        <v>44859</v>
      </c>
    </row>
    <row r="41" spans="1:12" hidden="1" x14ac:dyDescent="0.25">
      <c r="A41" s="3" t="s">
        <v>83</v>
      </c>
      <c r="B41" s="5" t="s">
        <v>84</v>
      </c>
      <c r="C41" s="3" t="s">
        <v>41</v>
      </c>
      <c r="D41" s="6">
        <v>4.05</v>
      </c>
      <c r="E41" s="6">
        <v>2.85</v>
      </c>
      <c r="F41" s="8">
        <v>1300</v>
      </c>
      <c r="G41" s="5" t="s">
        <v>85</v>
      </c>
      <c r="H41" s="9">
        <v>44853</v>
      </c>
      <c r="I41" s="5" t="s">
        <v>21</v>
      </c>
      <c r="J41" s="9">
        <v>44856</v>
      </c>
      <c r="K41" s="10">
        <v>5</v>
      </c>
      <c r="L41" s="9">
        <v>44860</v>
      </c>
    </row>
    <row r="42" spans="1:12" hidden="1" x14ac:dyDescent="0.25">
      <c r="A42" s="3" t="s">
        <v>86</v>
      </c>
      <c r="B42" s="5" t="s">
        <v>66</v>
      </c>
      <c r="C42" s="3" t="s">
        <v>41</v>
      </c>
      <c r="D42" s="6">
        <v>3.06</v>
      </c>
      <c r="E42" s="6">
        <v>2.4500000000000002</v>
      </c>
      <c r="F42" s="8">
        <v>2500</v>
      </c>
      <c r="G42" s="5" t="s">
        <v>12</v>
      </c>
      <c r="H42" s="9">
        <v>44850</v>
      </c>
      <c r="I42" s="5" t="s">
        <v>19</v>
      </c>
      <c r="J42" s="9">
        <v>44856</v>
      </c>
      <c r="K42" s="10">
        <v>5</v>
      </c>
      <c r="L42" s="9">
        <v>44863</v>
      </c>
    </row>
    <row r="43" spans="1:12" hidden="1" x14ac:dyDescent="0.25">
      <c r="A43" s="3" t="s">
        <v>87</v>
      </c>
      <c r="B43" s="5" t="s">
        <v>74</v>
      </c>
      <c r="C43" s="3" t="s">
        <v>75</v>
      </c>
      <c r="D43" s="6">
        <v>5.47</v>
      </c>
      <c r="E43" s="6">
        <v>4.05</v>
      </c>
      <c r="F43" s="8">
        <v>1550</v>
      </c>
      <c r="G43" s="5" t="s">
        <v>42</v>
      </c>
      <c r="H43" s="9">
        <v>44852</v>
      </c>
      <c r="I43" s="5" t="s">
        <v>21</v>
      </c>
      <c r="J43" s="9">
        <v>44856</v>
      </c>
      <c r="K43" s="10">
        <v>6</v>
      </c>
      <c r="L43" s="9">
        <v>44864</v>
      </c>
    </row>
    <row r="44" spans="1:12" hidden="1" x14ac:dyDescent="0.25">
      <c r="A44" s="3" t="s">
        <v>88</v>
      </c>
      <c r="B44" s="5" t="s">
        <v>59</v>
      </c>
      <c r="C44" s="3" t="s">
        <v>31</v>
      </c>
      <c r="D44" s="6">
        <v>4.79</v>
      </c>
      <c r="E44" s="6">
        <v>3.55</v>
      </c>
      <c r="F44" s="8">
        <v>4200</v>
      </c>
      <c r="G44" s="5" t="s">
        <v>42</v>
      </c>
      <c r="H44" s="9">
        <v>44845</v>
      </c>
      <c r="I44" s="5" t="s">
        <v>15</v>
      </c>
      <c r="J44" s="9">
        <v>44856</v>
      </c>
      <c r="K44" s="10">
        <v>6</v>
      </c>
      <c r="L44" s="9">
        <v>44884</v>
      </c>
    </row>
    <row r="45" spans="1:12" hidden="1" x14ac:dyDescent="0.25">
      <c r="A45" s="3" t="s">
        <v>89</v>
      </c>
      <c r="B45" s="5" t="s">
        <v>78</v>
      </c>
      <c r="C45" s="3" t="s">
        <v>75</v>
      </c>
      <c r="D45" s="6">
        <v>5.4</v>
      </c>
      <c r="E45" s="6">
        <v>3.75</v>
      </c>
      <c r="F45" s="8">
        <v>1850</v>
      </c>
      <c r="G45" s="5" t="s">
        <v>79</v>
      </c>
      <c r="H45" s="9">
        <v>44851</v>
      </c>
      <c r="I45" s="5" t="s">
        <v>19</v>
      </c>
      <c r="J45" s="9">
        <v>44856</v>
      </c>
      <c r="K45" s="10">
        <v>4</v>
      </c>
      <c r="L45" s="9">
        <v>44864</v>
      </c>
    </row>
    <row r="46" spans="1:12" hidden="1" x14ac:dyDescent="0.25">
      <c r="A46" s="3" t="s">
        <v>90</v>
      </c>
      <c r="B46" s="5" t="s">
        <v>81</v>
      </c>
      <c r="C46" s="3" t="s">
        <v>6</v>
      </c>
      <c r="D46" s="6">
        <v>6.05</v>
      </c>
      <c r="E46" s="6">
        <v>4.2</v>
      </c>
      <c r="F46" s="8">
        <v>14000</v>
      </c>
      <c r="G46" s="5" t="s">
        <v>28</v>
      </c>
      <c r="H46" s="9">
        <v>44851</v>
      </c>
      <c r="I46" s="5" t="s">
        <v>21</v>
      </c>
      <c r="J46" s="9">
        <v>44858</v>
      </c>
      <c r="K46" s="10">
        <v>4</v>
      </c>
      <c r="L46" s="9">
        <v>44862</v>
      </c>
    </row>
    <row r="47" spans="1:12" hidden="1" x14ac:dyDescent="0.25">
      <c r="A47" s="3" t="s">
        <v>91</v>
      </c>
      <c r="B47" s="5" t="s">
        <v>5</v>
      </c>
      <c r="C47" s="3" t="s">
        <v>6</v>
      </c>
      <c r="D47" s="6">
        <v>5.61</v>
      </c>
      <c r="E47" s="6">
        <v>4.25</v>
      </c>
      <c r="F47" s="8">
        <v>14500</v>
      </c>
      <c r="G47" s="5" t="s">
        <v>7</v>
      </c>
      <c r="H47" s="9">
        <v>44857</v>
      </c>
      <c r="I47" s="5" t="s">
        <v>13</v>
      </c>
      <c r="J47" s="9">
        <v>44859</v>
      </c>
      <c r="K47" s="10">
        <v>6</v>
      </c>
      <c r="L47" s="9">
        <v>44862</v>
      </c>
    </row>
    <row r="48" spans="1:12" hidden="1" x14ac:dyDescent="0.25">
      <c r="A48" s="3" t="s">
        <v>92</v>
      </c>
      <c r="B48" s="5" t="s">
        <v>78</v>
      </c>
      <c r="C48" s="3" t="s">
        <v>75</v>
      </c>
      <c r="D48" s="6">
        <v>4.3099999999999996</v>
      </c>
      <c r="E48" s="6">
        <v>3.75</v>
      </c>
      <c r="F48" s="8">
        <v>1800</v>
      </c>
      <c r="G48" s="5" t="s">
        <v>79</v>
      </c>
      <c r="H48" s="9">
        <v>44853</v>
      </c>
      <c r="I48" s="5" t="s">
        <v>21</v>
      </c>
      <c r="J48" s="9">
        <v>44859</v>
      </c>
      <c r="K48" s="10">
        <v>4</v>
      </c>
      <c r="L48" s="9">
        <v>44864</v>
      </c>
    </row>
    <row r="49" spans="1:12" hidden="1" x14ac:dyDescent="0.25">
      <c r="A49" s="3" t="s">
        <v>93</v>
      </c>
      <c r="B49" s="5" t="s">
        <v>94</v>
      </c>
      <c r="C49" s="3" t="s">
        <v>75</v>
      </c>
      <c r="D49" s="6">
        <v>5.26</v>
      </c>
      <c r="E49" s="6">
        <v>3.65</v>
      </c>
      <c r="F49" s="8">
        <v>1250</v>
      </c>
      <c r="G49" s="5" t="s">
        <v>28</v>
      </c>
      <c r="H49" s="9">
        <v>44851</v>
      </c>
      <c r="I49" s="5" t="s">
        <v>19</v>
      </c>
      <c r="J49" s="9">
        <v>44860</v>
      </c>
      <c r="K49" s="10">
        <v>5</v>
      </c>
      <c r="L49" s="9">
        <v>44865</v>
      </c>
    </row>
    <row r="50" spans="1:12" hidden="1" x14ac:dyDescent="0.25">
      <c r="A50" s="3" t="s">
        <v>95</v>
      </c>
      <c r="B50" s="5" t="s">
        <v>5</v>
      </c>
      <c r="C50" s="3" t="s">
        <v>6</v>
      </c>
      <c r="D50" s="6">
        <v>4.8899999999999997</v>
      </c>
      <c r="E50" s="6">
        <v>4.25</v>
      </c>
      <c r="F50" s="8">
        <v>18000</v>
      </c>
      <c r="G50" s="5" t="s">
        <v>7</v>
      </c>
      <c r="H50" s="9">
        <v>44855</v>
      </c>
      <c r="I50" s="5" t="s">
        <v>15</v>
      </c>
      <c r="J50" s="9">
        <v>44860</v>
      </c>
      <c r="K50" s="10">
        <v>10</v>
      </c>
      <c r="L50" s="9">
        <v>44867</v>
      </c>
    </row>
    <row r="51" spans="1:12" hidden="1" x14ac:dyDescent="0.25">
      <c r="A51" s="3" t="s">
        <v>96</v>
      </c>
      <c r="B51" s="5" t="s">
        <v>84</v>
      </c>
      <c r="C51" s="3" t="s">
        <v>41</v>
      </c>
      <c r="D51" s="6">
        <v>3.28</v>
      </c>
      <c r="E51" s="6">
        <v>2.85</v>
      </c>
      <c r="F51" s="8">
        <v>1350</v>
      </c>
      <c r="G51" s="5" t="s">
        <v>85</v>
      </c>
      <c r="H51" s="9">
        <v>44857</v>
      </c>
      <c r="I51" s="5" t="s">
        <v>8</v>
      </c>
      <c r="J51" s="9">
        <v>44860</v>
      </c>
      <c r="K51" s="10">
        <v>9</v>
      </c>
      <c r="L51" s="9">
        <v>44866</v>
      </c>
    </row>
    <row r="52" spans="1:12" hidden="1" x14ac:dyDescent="0.25">
      <c r="A52" s="3" t="s">
        <v>97</v>
      </c>
      <c r="B52" s="5" t="s">
        <v>98</v>
      </c>
      <c r="C52" s="3" t="s">
        <v>24</v>
      </c>
      <c r="D52" s="6">
        <v>1.61</v>
      </c>
      <c r="E52" s="6">
        <v>1.25</v>
      </c>
      <c r="F52" s="8">
        <v>5650</v>
      </c>
      <c r="G52" s="5" t="s">
        <v>12</v>
      </c>
      <c r="H52" s="9">
        <v>44854</v>
      </c>
      <c r="I52" s="5" t="s">
        <v>15</v>
      </c>
      <c r="J52" s="9">
        <v>44860</v>
      </c>
      <c r="K52" s="10">
        <v>9</v>
      </c>
      <c r="L52" s="9">
        <v>44865</v>
      </c>
    </row>
    <row r="53" spans="1:12" hidden="1" x14ac:dyDescent="0.25">
      <c r="A53" s="3" t="s">
        <v>99</v>
      </c>
      <c r="B53" s="5" t="s">
        <v>100</v>
      </c>
      <c r="C53" s="3" t="s">
        <v>11</v>
      </c>
      <c r="D53" s="6">
        <v>1.63</v>
      </c>
      <c r="E53" s="6">
        <v>1.1499999999999999</v>
      </c>
      <c r="F53" s="8">
        <v>15000</v>
      </c>
      <c r="G53" s="5" t="s">
        <v>42</v>
      </c>
      <c r="H53" s="9">
        <v>44856</v>
      </c>
      <c r="I53" s="5" t="s">
        <v>21</v>
      </c>
      <c r="J53" s="9">
        <v>44860</v>
      </c>
      <c r="K53" s="10">
        <v>8</v>
      </c>
      <c r="L53" s="9">
        <v>44874</v>
      </c>
    </row>
    <row r="54" spans="1:12" hidden="1" x14ac:dyDescent="0.25">
      <c r="A54" s="3" t="s">
        <v>101</v>
      </c>
      <c r="B54" s="5" t="s">
        <v>102</v>
      </c>
      <c r="C54" s="3" t="s">
        <v>41</v>
      </c>
      <c r="D54" s="6">
        <v>3.81</v>
      </c>
      <c r="E54" s="6">
        <v>2.95</v>
      </c>
      <c r="F54" s="8">
        <v>1500</v>
      </c>
      <c r="G54" s="5" t="s">
        <v>79</v>
      </c>
      <c r="H54" s="9">
        <v>44849</v>
      </c>
      <c r="I54" s="5" t="s">
        <v>8</v>
      </c>
      <c r="J54" s="9">
        <v>44860</v>
      </c>
      <c r="K54" s="10">
        <v>8</v>
      </c>
      <c r="L54" s="9">
        <v>44862</v>
      </c>
    </row>
    <row r="55" spans="1:12" hidden="1" x14ac:dyDescent="0.25">
      <c r="A55" s="3" t="s">
        <v>103</v>
      </c>
      <c r="B55" s="5" t="s">
        <v>94</v>
      </c>
      <c r="C55" s="3" t="s">
        <v>75</v>
      </c>
      <c r="D55" s="6">
        <v>4.71</v>
      </c>
      <c r="E55" s="6">
        <v>3.65</v>
      </c>
      <c r="F55" s="8">
        <v>1450</v>
      </c>
      <c r="G55" s="5" t="s">
        <v>28</v>
      </c>
      <c r="H55" s="9">
        <v>44857</v>
      </c>
      <c r="I55" s="5" t="s">
        <v>21</v>
      </c>
      <c r="J55" s="9">
        <v>44862</v>
      </c>
      <c r="K55" s="10">
        <v>7</v>
      </c>
      <c r="L55" s="9">
        <v>44867</v>
      </c>
    </row>
    <row r="56" spans="1:12" hidden="1" x14ac:dyDescent="0.25">
      <c r="A56" s="3" t="s">
        <v>104</v>
      </c>
      <c r="B56" s="5" t="s">
        <v>105</v>
      </c>
      <c r="C56" s="3" t="s">
        <v>106</v>
      </c>
      <c r="D56" s="6">
        <v>208.8</v>
      </c>
      <c r="E56" s="6">
        <v>145</v>
      </c>
      <c r="F56" s="11">
        <v>100</v>
      </c>
      <c r="G56" s="5" t="s">
        <v>18</v>
      </c>
      <c r="H56" s="9">
        <v>44855</v>
      </c>
      <c r="I56" s="5" t="s">
        <v>8</v>
      </c>
      <c r="J56" s="9">
        <v>44862</v>
      </c>
      <c r="K56" s="10">
        <v>10</v>
      </c>
      <c r="L56" s="9">
        <v>44880</v>
      </c>
    </row>
    <row r="57" spans="1:12" hidden="1" x14ac:dyDescent="0.25">
      <c r="A57" s="3" t="s">
        <v>107</v>
      </c>
      <c r="B57" s="5" t="s">
        <v>108</v>
      </c>
      <c r="C57" s="3" t="s">
        <v>109</v>
      </c>
      <c r="D57" s="6">
        <v>5.74</v>
      </c>
      <c r="E57" s="6">
        <v>4.25</v>
      </c>
      <c r="F57" s="8">
        <v>10500</v>
      </c>
      <c r="G57" s="5" t="s">
        <v>7</v>
      </c>
      <c r="H57" s="9">
        <v>44860</v>
      </c>
      <c r="I57" s="5" t="s">
        <v>13</v>
      </c>
      <c r="J57" s="9">
        <v>44862</v>
      </c>
      <c r="K57" s="10">
        <v>10</v>
      </c>
      <c r="L57" s="9">
        <v>44876</v>
      </c>
    </row>
    <row r="58" spans="1:12" hidden="1" x14ac:dyDescent="0.25">
      <c r="A58" s="3" t="s">
        <v>110</v>
      </c>
      <c r="B58" s="5" t="s">
        <v>111</v>
      </c>
      <c r="C58" s="3" t="s">
        <v>27</v>
      </c>
      <c r="D58" s="6">
        <v>129.65</v>
      </c>
      <c r="E58" s="6">
        <v>100.5</v>
      </c>
      <c r="F58" s="11">
        <v>90</v>
      </c>
      <c r="G58" s="5" t="s">
        <v>85</v>
      </c>
      <c r="H58" s="9">
        <v>44856</v>
      </c>
      <c r="I58" s="5" t="s">
        <v>8</v>
      </c>
      <c r="J58" s="9">
        <v>44862</v>
      </c>
      <c r="K58" s="10">
        <v>5</v>
      </c>
      <c r="L58" s="9">
        <v>44876</v>
      </c>
    </row>
    <row r="59" spans="1:12" hidden="1" x14ac:dyDescent="0.25">
      <c r="A59" s="3" t="s">
        <v>112</v>
      </c>
      <c r="B59" s="5" t="s">
        <v>113</v>
      </c>
      <c r="C59" s="3" t="s">
        <v>106</v>
      </c>
      <c r="D59" s="6">
        <v>194.38</v>
      </c>
      <c r="E59" s="6">
        <v>155.5</v>
      </c>
      <c r="F59" s="11">
        <v>125</v>
      </c>
      <c r="G59" s="5" t="s">
        <v>85</v>
      </c>
      <c r="H59" s="9">
        <v>44853</v>
      </c>
      <c r="I59" s="5" t="s">
        <v>21</v>
      </c>
      <c r="J59" s="9">
        <v>44862</v>
      </c>
      <c r="K59" s="10">
        <v>7</v>
      </c>
      <c r="L59" s="9">
        <v>44876</v>
      </c>
    </row>
    <row r="60" spans="1:12" hidden="1" x14ac:dyDescent="0.25">
      <c r="A60" s="3" t="s">
        <v>114</v>
      </c>
      <c r="B60" s="5" t="s">
        <v>115</v>
      </c>
      <c r="C60" s="3" t="s">
        <v>41</v>
      </c>
      <c r="D60" s="6">
        <v>3.45</v>
      </c>
      <c r="E60" s="6">
        <v>3</v>
      </c>
      <c r="F60" s="11">
        <v>900</v>
      </c>
      <c r="G60" s="5" t="s">
        <v>42</v>
      </c>
      <c r="H60" s="9">
        <v>44857</v>
      </c>
      <c r="I60" s="5" t="s">
        <v>13</v>
      </c>
      <c r="J60" s="9">
        <v>44862</v>
      </c>
      <c r="K60" s="10">
        <v>5</v>
      </c>
      <c r="L60" s="9">
        <v>44877</v>
      </c>
    </row>
    <row r="61" spans="1:12" hidden="1" x14ac:dyDescent="0.25">
      <c r="A61" s="3" t="s">
        <v>116</v>
      </c>
      <c r="B61" s="5" t="s">
        <v>94</v>
      </c>
      <c r="C61" s="3" t="s">
        <v>75</v>
      </c>
      <c r="D61" s="6">
        <v>4.2</v>
      </c>
      <c r="E61" s="6">
        <v>3.65</v>
      </c>
      <c r="F61" s="8">
        <v>1985</v>
      </c>
      <c r="G61" s="5" t="s">
        <v>28</v>
      </c>
      <c r="H61" s="9">
        <v>44861</v>
      </c>
      <c r="I61" s="5" t="s">
        <v>15</v>
      </c>
      <c r="J61" s="9">
        <v>44864</v>
      </c>
      <c r="K61" s="10">
        <v>5</v>
      </c>
      <c r="L61" s="9">
        <v>44870</v>
      </c>
    </row>
    <row r="62" spans="1:12" hidden="1" x14ac:dyDescent="0.25">
      <c r="A62" s="3" t="s">
        <v>117</v>
      </c>
      <c r="B62" s="5" t="s">
        <v>118</v>
      </c>
      <c r="C62" s="3" t="s">
        <v>31</v>
      </c>
      <c r="D62" s="6">
        <v>4.9400000000000004</v>
      </c>
      <c r="E62" s="6">
        <v>3.5</v>
      </c>
      <c r="F62" s="8">
        <v>3900</v>
      </c>
      <c r="G62" s="5" t="s">
        <v>28</v>
      </c>
      <c r="H62" s="9">
        <v>44858</v>
      </c>
      <c r="I62" s="5" t="s">
        <v>15</v>
      </c>
      <c r="J62" s="9">
        <v>44864</v>
      </c>
      <c r="K62" s="10">
        <v>9</v>
      </c>
      <c r="L62" s="9">
        <v>44862</v>
      </c>
    </row>
    <row r="63" spans="1:12" hidden="1" x14ac:dyDescent="0.25">
      <c r="A63" s="3" t="s">
        <v>119</v>
      </c>
      <c r="B63" s="5" t="s">
        <v>84</v>
      </c>
      <c r="C63" s="3" t="s">
        <v>41</v>
      </c>
      <c r="D63" s="6">
        <v>3.68</v>
      </c>
      <c r="E63" s="6">
        <v>2.85</v>
      </c>
      <c r="F63" s="8">
        <v>1250</v>
      </c>
      <c r="G63" s="5" t="s">
        <v>85</v>
      </c>
      <c r="H63" s="9">
        <v>44860</v>
      </c>
      <c r="I63" s="5" t="s">
        <v>19</v>
      </c>
      <c r="J63" s="9">
        <v>44864</v>
      </c>
      <c r="K63" s="10">
        <v>5</v>
      </c>
      <c r="L63" s="9">
        <v>44862</v>
      </c>
    </row>
    <row r="64" spans="1:12" hidden="1" x14ac:dyDescent="0.25">
      <c r="A64" s="3" t="s">
        <v>120</v>
      </c>
      <c r="B64" s="5" t="s">
        <v>115</v>
      </c>
      <c r="C64" s="3" t="s">
        <v>41</v>
      </c>
      <c r="D64" s="6">
        <v>3.75</v>
      </c>
      <c r="E64" s="6">
        <v>3</v>
      </c>
      <c r="F64" s="8">
        <v>1100</v>
      </c>
      <c r="G64" s="5" t="s">
        <v>42</v>
      </c>
      <c r="H64" s="9">
        <v>44853</v>
      </c>
      <c r="I64" s="5" t="s">
        <v>19</v>
      </c>
      <c r="J64" s="9">
        <v>44864</v>
      </c>
      <c r="K64" s="10">
        <v>5</v>
      </c>
      <c r="L64" s="9">
        <v>44862</v>
      </c>
    </row>
    <row r="65" spans="1:12" hidden="1" x14ac:dyDescent="0.25">
      <c r="A65" s="3" t="s">
        <v>121</v>
      </c>
      <c r="B65" s="5" t="s">
        <v>59</v>
      </c>
      <c r="C65" s="3" t="s">
        <v>31</v>
      </c>
      <c r="D65" s="6">
        <v>5.04</v>
      </c>
      <c r="E65" s="6">
        <v>3.55</v>
      </c>
      <c r="F65" s="8">
        <v>4600</v>
      </c>
      <c r="G65" s="5" t="s">
        <v>42</v>
      </c>
      <c r="H65" s="9">
        <v>44859</v>
      </c>
      <c r="I65" s="5" t="s">
        <v>8</v>
      </c>
      <c r="J65" s="9">
        <v>44864</v>
      </c>
      <c r="K65" s="10">
        <v>6</v>
      </c>
      <c r="L65" s="9">
        <v>44878</v>
      </c>
    </row>
    <row r="66" spans="1:12" hidden="1" x14ac:dyDescent="0.25">
      <c r="A66" s="3" t="s">
        <v>122</v>
      </c>
      <c r="B66" s="5" t="s">
        <v>94</v>
      </c>
      <c r="C66" s="3" t="s">
        <v>75</v>
      </c>
      <c r="D66" s="6">
        <v>4.2</v>
      </c>
      <c r="E66" s="6">
        <v>3.65</v>
      </c>
      <c r="F66" s="8">
        <v>1470</v>
      </c>
      <c r="G66" s="5" t="s">
        <v>28</v>
      </c>
      <c r="H66" s="9">
        <v>44859</v>
      </c>
      <c r="I66" s="5" t="s">
        <v>13</v>
      </c>
      <c r="J66" s="9">
        <v>44866</v>
      </c>
      <c r="K66" s="10">
        <v>7</v>
      </c>
      <c r="L66" s="9">
        <v>44871</v>
      </c>
    </row>
    <row r="67" spans="1:12" x14ac:dyDescent="0.25">
      <c r="A67" s="3" t="s">
        <v>123</v>
      </c>
      <c r="B67" s="5" t="s">
        <v>124</v>
      </c>
      <c r="C67" s="3" t="s">
        <v>47</v>
      </c>
      <c r="D67" s="6">
        <v>193.2</v>
      </c>
      <c r="E67" s="6">
        <v>120</v>
      </c>
      <c r="F67" s="11">
        <v>550</v>
      </c>
      <c r="G67" s="5" t="s">
        <v>28</v>
      </c>
      <c r="H67" s="9">
        <v>44866</v>
      </c>
      <c r="I67" s="5" t="s">
        <v>8</v>
      </c>
      <c r="J67" s="9">
        <v>44868</v>
      </c>
      <c r="K67" s="10">
        <v>8</v>
      </c>
      <c r="L67" s="9">
        <v>44873</v>
      </c>
    </row>
    <row r="68" spans="1:12" hidden="1" x14ac:dyDescent="0.25">
      <c r="A68" s="3" t="s">
        <v>125</v>
      </c>
      <c r="B68" s="5" t="s">
        <v>5</v>
      </c>
      <c r="C68" s="3" t="s">
        <v>6</v>
      </c>
      <c r="D68" s="6">
        <v>5.74</v>
      </c>
      <c r="E68" s="6">
        <v>4.25</v>
      </c>
      <c r="F68" s="8">
        <v>17000</v>
      </c>
      <c r="G68" s="5" t="s">
        <v>7</v>
      </c>
      <c r="H68" s="9">
        <v>44864</v>
      </c>
      <c r="I68" s="5" t="s">
        <v>8</v>
      </c>
      <c r="J68" s="9">
        <v>44870</v>
      </c>
      <c r="K68" s="10">
        <v>5</v>
      </c>
      <c r="L68" s="9">
        <v>44878</v>
      </c>
    </row>
    <row r="69" spans="1:12" hidden="1" x14ac:dyDescent="0.25">
      <c r="A69" s="3" t="s">
        <v>126</v>
      </c>
      <c r="B69" s="5" t="s">
        <v>66</v>
      </c>
      <c r="C69" s="3" t="s">
        <v>41</v>
      </c>
      <c r="D69" s="6">
        <v>3.31</v>
      </c>
      <c r="E69" s="6">
        <v>2.4500000000000002</v>
      </c>
      <c r="F69" s="8">
        <v>1250</v>
      </c>
      <c r="G69" s="5" t="s">
        <v>12</v>
      </c>
      <c r="H69" s="9">
        <v>44862</v>
      </c>
      <c r="I69" s="5" t="s">
        <v>8</v>
      </c>
      <c r="J69" s="9">
        <v>44871</v>
      </c>
      <c r="K69" s="10">
        <v>8</v>
      </c>
      <c r="L69" s="9">
        <v>44880</v>
      </c>
    </row>
    <row r="70" spans="1:12" hidden="1" x14ac:dyDescent="0.25">
      <c r="A70" s="3" t="s">
        <v>127</v>
      </c>
      <c r="B70" s="5" t="s">
        <v>124</v>
      </c>
      <c r="C70" s="3" t="s">
        <v>47</v>
      </c>
      <c r="D70" s="6">
        <v>158.4</v>
      </c>
      <c r="E70" s="6">
        <v>120</v>
      </c>
      <c r="F70" s="11">
        <v>500</v>
      </c>
      <c r="G70" s="5" t="s">
        <v>28</v>
      </c>
      <c r="H70" s="9">
        <v>44869</v>
      </c>
      <c r="I70" s="5" t="s">
        <v>19</v>
      </c>
      <c r="J70" s="9">
        <v>44874</v>
      </c>
      <c r="K70" s="10">
        <v>6</v>
      </c>
      <c r="L70" s="9">
        <v>44879</v>
      </c>
    </row>
    <row r="71" spans="1:12" hidden="1" x14ac:dyDescent="0.25">
      <c r="A71" s="3" t="s">
        <v>128</v>
      </c>
      <c r="B71" s="5" t="s">
        <v>105</v>
      </c>
      <c r="C71" s="3" t="s">
        <v>106</v>
      </c>
      <c r="D71" s="6">
        <v>204.45</v>
      </c>
      <c r="E71" s="6">
        <v>145</v>
      </c>
      <c r="F71" s="11">
        <v>150</v>
      </c>
      <c r="G71" s="5" t="s">
        <v>18</v>
      </c>
      <c r="H71" s="9">
        <v>44871</v>
      </c>
      <c r="I71" s="5" t="s">
        <v>19</v>
      </c>
      <c r="J71" s="9">
        <v>44874</v>
      </c>
      <c r="K71" s="10">
        <v>8</v>
      </c>
      <c r="L71" s="9">
        <v>44885</v>
      </c>
    </row>
    <row r="72" spans="1:12" hidden="1" x14ac:dyDescent="0.25">
      <c r="A72" s="3" t="s">
        <v>129</v>
      </c>
      <c r="B72" s="5" t="s">
        <v>111</v>
      </c>
      <c r="C72" s="3" t="s">
        <v>27</v>
      </c>
      <c r="D72" s="6">
        <v>132.66</v>
      </c>
      <c r="E72" s="6">
        <v>100.5</v>
      </c>
      <c r="F72" s="11">
        <v>100</v>
      </c>
      <c r="G72" s="5" t="s">
        <v>85</v>
      </c>
      <c r="H72" s="9">
        <v>44868</v>
      </c>
      <c r="I72" s="5" t="s">
        <v>8</v>
      </c>
      <c r="J72" s="9">
        <v>44874</v>
      </c>
      <c r="K72" s="10">
        <v>7</v>
      </c>
      <c r="L72" s="9">
        <v>44883</v>
      </c>
    </row>
    <row r="73" spans="1:12" x14ac:dyDescent="0.25">
      <c r="A73" s="3" t="s">
        <v>130</v>
      </c>
      <c r="B73" s="5" t="s">
        <v>131</v>
      </c>
      <c r="C73" s="3" t="s">
        <v>132</v>
      </c>
      <c r="D73" s="6">
        <v>1.29</v>
      </c>
      <c r="E73" s="6">
        <v>1</v>
      </c>
      <c r="F73" s="11">
        <v>500</v>
      </c>
      <c r="G73" s="5" t="s">
        <v>7</v>
      </c>
      <c r="H73" s="9">
        <v>44868</v>
      </c>
      <c r="I73" s="5" t="s">
        <v>8</v>
      </c>
      <c r="J73" s="9">
        <v>44879</v>
      </c>
      <c r="K73" s="10">
        <v>5</v>
      </c>
      <c r="L73" s="9">
        <v>44886</v>
      </c>
    </row>
    <row r="74" spans="1:12" hidden="1" x14ac:dyDescent="0.25">
      <c r="A74" s="3" t="s">
        <v>133</v>
      </c>
      <c r="B74" s="5" t="s">
        <v>134</v>
      </c>
      <c r="C74" s="3" t="s">
        <v>11</v>
      </c>
      <c r="D74" s="6">
        <v>1.29</v>
      </c>
      <c r="E74" s="6">
        <v>1</v>
      </c>
      <c r="F74" s="8">
        <v>25000</v>
      </c>
      <c r="G74" s="5" t="s">
        <v>28</v>
      </c>
      <c r="H74" s="9">
        <v>44877</v>
      </c>
      <c r="I74" s="5" t="s">
        <v>21</v>
      </c>
      <c r="J74" s="9">
        <v>44884</v>
      </c>
      <c r="K74" s="10">
        <v>5</v>
      </c>
      <c r="L74" s="9">
        <v>44889</v>
      </c>
    </row>
    <row r="75" spans="1:12" hidden="1" x14ac:dyDescent="0.25">
      <c r="A75" s="3" t="s">
        <v>135</v>
      </c>
      <c r="B75" s="5" t="s">
        <v>5</v>
      </c>
      <c r="C75" s="3" t="s">
        <v>6</v>
      </c>
      <c r="D75" s="6">
        <v>5.31</v>
      </c>
      <c r="E75" s="6">
        <v>4.25</v>
      </c>
      <c r="F75" s="8">
        <v>17500</v>
      </c>
      <c r="G75" s="5" t="s">
        <v>7</v>
      </c>
      <c r="H75" s="9">
        <v>44882</v>
      </c>
      <c r="I75" s="5" t="s">
        <v>15</v>
      </c>
      <c r="J75" s="9">
        <v>44884</v>
      </c>
      <c r="K75" s="10">
        <v>6</v>
      </c>
      <c r="L75" s="9">
        <v>44893</v>
      </c>
    </row>
    <row r="76" spans="1:12" hidden="1" x14ac:dyDescent="0.25">
      <c r="A76" s="3" t="s">
        <v>136</v>
      </c>
      <c r="B76" s="5" t="s">
        <v>66</v>
      </c>
      <c r="C76" s="3" t="s">
        <v>41</v>
      </c>
      <c r="D76" s="6">
        <v>3.48</v>
      </c>
      <c r="E76" s="6">
        <v>2.4500000000000002</v>
      </c>
      <c r="F76" s="8">
        <v>1500</v>
      </c>
      <c r="G76" s="5" t="s">
        <v>12</v>
      </c>
      <c r="H76" s="9">
        <v>44878</v>
      </c>
      <c r="I76" s="5" t="s">
        <v>13</v>
      </c>
      <c r="J76" s="9">
        <v>44884</v>
      </c>
      <c r="K76" s="10">
        <v>7</v>
      </c>
      <c r="L76" s="9">
        <v>44892</v>
      </c>
    </row>
    <row r="77" spans="1:12" hidden="1" x14ac:dyDescent="0.25">
      <c r="A77" s="3" t="s">
        <v>137</v>
      </c>
      <c r="B77" s="5" t="s">
        <v>138</v>
      </c>
      <c r="C77" s="3" t="s">
        <v>139</v>
      </c>
      <c r="D77" s="6">
        <v>281.75</v>
      </c>
      <c r="E77" s="6">
        <v>175</v>
      </c>
      <c r="F77" s="11">
        <v>155</v>
      </c>
      <c r="G77" s="5" t="s">
        <v>12</v>
      </c>
      <c r="H77" s="9">
        <v>44875</v>
      </c>
      <c r="I77" s="5" t="s">
        <v>19</v>
      </c>
      <c r="J77" s="9">
        <v>44884</v>
      </c>
      <c r="K77" s="10">
        <v>8</v>
      </c>
      <c r="L77" s="9">
        <v>44893</v>
      </c>
    </row>
    <row r="78" spans="1:12" hidden="1" x14ac:dyDescent="0.25">
      <c r="A78" s="3" t="s">
        <v>140</v>
      </c>
      <c r="B78" s="5" t="s">
        <v>141</v>
      </c>
      <c r="C78" s="3" t="s">
        <v>142</v>
      </c>
      <c r="D78" s="6">
        <v>2.2999999999999998</v>
      </c>
      <c r="E78" s="6">
        <v>2</v>
      </c>
      <c r="F78" s="11">
        <v>150</v>
      </c>
      <c r="G78" s="5" t="s">
        <v>48</v>
      </c>
      <c r="H78" s="9">
        <v>44879</v>
      </c>
      <c r="I78" s="5" t="s">
        <v>21</v>
      </c>
      <c r="J78" s="9">
        <v>44884</v>
      </c>
      <c r="K78" s="10">
        <v>5</v>
      </c>
      <c r="L78" s="9">
        <v>44893</v>
      </c>
    </row>
    <row r="79" spans="1:12" hidden="1" x14ac:dyDescent="0.25">
      <c r="A79" s="3" t="s">
        <v>143</v>
      </c>
      <c r="B79" s="5" t="s">
        <v>144</v>
      </c>
      <c r="C79" s="3" t="s">
        <v>139</v>
      </c>
      <c r="D79" s="6">
        <v>224.25</v>
      </c>
      <c r="E79" s="6">
        <v>195</v>
      </c>
      <c r="F79" s="11">
        <v>130</v>
      </c>
      <c r="G79" s="5" t="s">
        <v>18</v>
      </c>
      <c r="H79" s="9">
        <v>44884</v>
      </c>
      <c r="I79" s="5" t="s">
        <v>19</v>
      </c>
      <c r="J79" s="9">
        <v>44887</v>
      </c>
      <c r="K79" s="10">
        <v>10</v>
      </c>
      <c r="L79" s="9">
        <v>44897</v>
      </c>
    </row>
    <row r="80" spans="1:12" hidden="1" x14ac:dyDescent="0.25">
      <c r="A80" s="3" t="s">
        <v>145</v>
      </c>
      <c r="B80" s="5" t="s">
        <v>105</v>
      </c>
      <c r="C80" s="3" t="s">
        <v>106</v>
      </c>
      <c r="D80" s="6">
        <v>181.25</v>
      </c>
      <c r="E80" s="6">
        <v>145</v>
      </c>
      <c r="F80" s="11">
        <v>120</v>
      </c>
      <c r="G80" s="5" t="s">
        <v>18</v>
      </c>
      <c r="H80" s="9">
        <v>44881</v>
      </c>
      <c r="I80" s="5" t="s">
        <v>15</v>
      </c>
      <c r="J80" s="9">
        <v>44887</v>
      </c>
      <c r="K80" s="10">
        <v>8</v>
      </c>
      <c r="L80" s="9">
        <v>44894</v>
      </c>
    </row>
    <row r="81" spans="1:12" hidden="1" x14ac:dyDescent="0.25">
      <c r="A81" s="3" t="s">
        <v>146</v>
      </c>
      <c r="B81" s="5" t="s">
        <v>115</v>
      </c>
      <c r="C81" s="3" t="s">
        <v>41</v>
      </c>
      <c r="D81" s="6">
        <v>3.96</v>
      </c>
      <c r="E81" s="6">
        <v>3</v>
      </c>
      <c r="F81" s="8">
        <v>1050</v>
      </c>
      <c r="G81" s="5" t="s">
        <v>42</v>
      </c>
      <c r="H81" s="9">
        <v>44884</v>
      </c>
      <c r="I81" s="5" t="s">
        <v>8</v>
      </c>
      <c r="J81" s="9">
        <v>44888</v>
      </c>
      <c r="K81" s="10">
        <v>7</v>
      </c>
      <c r="L81" s="9">
        <v>44900</v>
      </c>
    </row>
    <row r="82" spans="1:12" x14ac:dyDescent="0.25">
      <c r="A82" s="3" t="s">
        <v>147</v>
      </c>
      <c r="B82" s="5" t="s">
        <v>148</v>
      </c>
      <c r="C82" s="3" t="s">
        <v>139</v>
      </c>
      <c r="D82" s="6">
        <v>231.25</v>
      </c>
      <c r="E82" s="6">
        <v>185</v>
      </c>
      <c r="F82" s="11">
        <v>140</v>
      </c>
      <c r="G82" s="5" t="s">
        <v>48</v>
      </c>
      <c r="H82" s="9">
        <v>44877</v>
      </c>
      <c r="I82" s="5" t="s">
        <v>8</v>
      </c>
      <c r="J82" s="9">
        <v>44888</v>
      </c>
      <c r="K82" s="10">
        <v>7</v>
      </c>
      <c r="L82" s="9">
        <v>44894</v>
      </c>
    </row>
    <row r="83" spans="1:12" hidden="1" x14ac:dyDescent="0.25">
      <c r="A83" s="3" t="s">
        <v>149</v>
      </c>
      <c r="B83" s="5" t="s">
        <v>150</v>
      </c>
      <c r="C83" s="3" t="s">
        <v>151</v>
      </c>
      <c r="D83" s="6">
        <v>0.79</v>
      </c>
      <c r="E83" s="6">
        <v>0.55000000000000004</v>
      </c>
      <c r="F83" s="11">
        <v>150</v>
      </c>
      <c r="G83" s="5" t="s">
        <v>85</v>
      </c>
      <c r="H83" s="9">
        <v>44886</v>
      </c>
      <c r="I83" s="5" t="s">
        <v>19</v>
      </c>
      <c r="J83" s="9">
        <v>44891</v>
      </c>
      <c r="K83" s="10">
        <v>7</v>
      </c>
      <c r="L83" s="9">
        <v>44896</v>
      </c>
    </row>
    <row r="84" spans="1:12" hidden="1" x14ac:dyDescent="0.25">
      <c r="A84" s="3" t="s">
        <v>152</v>
      </c>
      <c r="B84" s="5" t="s">
        <v>153</v>
      </c>
      <c r="C84" s="3" t="s">
        <v>132</v>
      </c>
      <c r="D84" s="6">
        <v>1.1499999999999999</v>
      </c>
      <c r="E84" s="6">
        <v>1</v>
      </c>
      <c r="F84" s="11">
        <v>525</v>
      </c>
      <c r="G84" s="5" t="s">
        <v>85</v>
      </c>
      <c r="H84" s="9">
        <v>44884</v>
      </c>
      <c r="I84" s="5" t="s">
        <v>15</v>
      </c>
      <c r="J84" s="9">
        <v>44891</v>
      </c>
      <c r="K84" s="10">
        <v>8</v>
      </c>
      <c r="L84" s="9">
        <v>44897</v>
      </c>
    </row>
    <row r="85" spans="1:12" x14ac:dyDescent="0.25">
      <c r="A85" s="3" t="s">
        <v>154</v>
      </c>
      <c r="B85" s="5" t="s">
        <v>138</v>
      </c>
      <c r="C85" s="3" t="s">
        <v>139</v>
      </c>
      <c r="D85" s="6">
        <v>231</v>
      </c>
      <c r="E85" s="6">
        <v>175</v>
      </c>
      <c r="F85" s="11">
        <v>150</v>
      </c>
      <c r="G85" s="5" t="s">
        <v>12</v>
      </c>
      <c r="H85" s="9">
        <v>44889</v>
      </c>
      <c r="I85" s="5" t="s">
        <v>8</v>
      </c>
      <c r="J85" s="9">
        <v>44891</v>
      </c>
      <c r="K85" s="10">
        <v>5</v>
      </c>
      <c r="L85" s="9">
        <v>44899</v>
      </c>
    </row>
    <row r="86" spans="1:12" hidden="1" x14ac:dyDescent="0.25">
      <c r="A86" s="3" t="s">
        <v>155</v>
      </c>
      <c r="B86" s="5" t="s">
        <v>156</v>
      </c>
      <c r="C86" s="3" t="s">
        <v>27</v>
      </c>
      <c r="D86" s="6">
        <v>133.94999999999999</v>
      </c>
      <c r="E86" s="6">
        <v>95</v>
      </c>
      <c r="F86" s="11">
        <v>110</v>
      </c>
      <c r="G86" s="5" t="s">
        <v>12</v>
      </c>
      <c r="H86" s="9">
        <v>44885</v>
      </c>
      <c r="I86" s="5" t="s">
        <v>15</v>
      </c>
      <c r="J86" s="9">
        <v>44891</v>
      </c>
      <c r="K86" s="10">
        <v>5</v>
      </c>
      <c r="L86" s="9">
        <v>44902</v>
      </c>
    </row>
    <row r="87" spans="1:12" hidden="1" x14ac:dyDescent="0.25">
      <c r="A87" s="3" t="s">
        <v>157</v>
      </c>
      <c r="B87" s="5" t="s">
        <v>144</v>
      </c>
      <c r="C87" s="3" t="s">
        <v>139</v>
      </c>
      <c r="D87" s="6">
        <v>257.39999999999998</v>
      </c>
      <c r="E87" s="6">
        <v>195</v>
      </c>
      <c r="F87" s="11">
        <v>120</v>
      </c>
      <c r="G87" s="5" t="s">
        <v>18</v>
      </c>
      <c r="H87" s="9">
        <v>44883</v>
      </c>
      <c r="I87" s="5" t="s">
        <v>19</v>
      </c>
      <c r="J87" s="9">
        <v>44892</v>
      </c>
      <c r="K87" s="10">
        <v>6</v>
      </c>
      <c r="L87" s="9">
        <v>44903</v>
      </c>
    </row>
    <row r="88" spans="1:12" x14ac:dyDescent="0.25">
      <c r="A88" s="3" t="s">
        <v>158</v>
      </c>
      <c r="B88" s="5" t="s">
        <v>144</v>
      </c>
      <c r="C88" s="3" t="s">
        <v>139</v>
      </c>
      <c r="D88" s="6">
        <v>243.75</v>
      </c>
      <c r="E88" s="6">
        <v>195</v>
      </c>
      <c r="F88" s="11">
        <v>110</v>
      </c>
      <c r="G88" s="5" t="s">
        <v>18</v>
      </c>
      <c r="H88" s="9">
        <v>44890</v>
      </c>
      <c r="I88" s="5" t="s">
        <v>8</v>
      </c>
      <c r="J88" s="9">
        <v>44895</v>
      </c>
      <c r="K88" s="10">
        <v>5</v>
      </c>
      <c r="L88" s="9">
        <v>44907</v>
      </c>
    </row>
    <row r="89" spans="1:12" hidden="1" x14ac:dyDescent="0.25">
      <c r="A89" s="3" t="s">
        <v>159</v>
      </c>
      <c r="B89" s="5" t="s">
        <v>160</v>
      </c>
      <c r="C89" s="3" t="s">
        <v>151</v>
      </c>
      <c r="D89" s="6">
        <v>0.78</v>
      </c>
      <c r="E89" s="6">
        <v>0.55000000000000004</v>
      </c>
      <c r="F89" s="11">
        <v>125</v>
      </c>
      <c r="G89" s="5" t="s">
        <v>7</v>
      </c>
      <c r="H89" s="9">
        <v>44892</v>
      </c>
      <c r="I89" s="5" t="s">
        <v>13</v>
      </c>
      <c r="J89" s="9">
        <v>44895</v>
      </c>
      <c r="K89" s="10">
        <v>8</v>
      </c>
      <c r="L89" s="9">
        <v>44900</v>
      </c>
    </row>
    <row r="90" spans="1:12" hidden="1" x14ac:dyDescent="0.25">
      <c r="A90" s="3" t="s">
        <v>161</v>
      </c>
      <c r="B90" s="5" t="s">
        <v>162</v>
      </c>
      <c r="C90" s="3" t="s">
        <v>37</v>
      </c>
      <c r="D90" s="6">
        <v>1.2</v>
      </c>
      <c r="E90" s="6">
        <v>0.85</v>
      </c>
      <c r="F90" s="11">
        <v>550</v>
      </c>
      <c r="G90" s="5" t="s">
        <v>85</v>
      </c>
      <c r="H90" s="9">
        <v>44889</v>
      </c>
      <c r="I90" s="5" t="s">
        <v>13</v>
      </c>
      <c r="J90" s="9">
        <v>44895</v>
      </c>
      <c r="K90" s="10">
        <v>8</v>
      </c>
      <c r="L90" s="9">
        <v>44898</v>
      </c>
    </row>
    <row r="91" spans="1:12" x14ac:dyDescent="0.25">
      <c r="A91" s="3" t="s">
        <v>163</v>
      </c>
      <c r="B91" s="5" t="s">
        <v>138</v>
      </c>
      <c r="C91" s="3" t="s">
        <v>139</v>
      </c>
      <c r="D91" s="6">
        <v>281.75</v>
      </c>
      <c r="E91" s="6">
        <v>175</v>
      </c>
      <c r="F91" s="11">
        <v>175</v>
      </c>
      <c r="G91" s="5" t="s">
        <v>12</v>
      </c>
      <c r="H91" s="9">
        <v>44891</v>
      </c>
      <c r="I91" s="5" t="s">
        <v>8</v>
      </c>
      <c r="J91" s="9">
        <v>44895</v>
      </c>
      <c r="K91" s="10">
        <v>8</v>
      </c>
      <c r="L91" s="9">
        <v>44905</v>
      </c>
    </row>
    <row r="92" spans="1:12" hidden="1" x14ac:dyDescent="0.25">
      <c r="A92" s="3" t="s">
        <v>164</v>
      </c>
      <c r="B92" s="5" t="s">
        <v>156</v>
      </c>
      <c r="C92" s="3" t="s">
        <v>27</v>
      </c>
      <c r="D92" s="6">
        <v>136.80000000000001</v>
      </c>
      <c r="E92" s="6">
        <v>95</v>
      </c>
      <c r="F92" s="11">
        <v>105</v>
      </c>
      <c r="G92" s="5" t="s">
        <v>12</v>
      </c>
      <c r="H92" s="9">
        <v>44884</v>
      </c>
      <c r="I92" s="5" t="s">
        <v>19</v>
      </c>
      <c r="J92" s="9">
        <v>44895</v>
      </c>
      <c r="K92" s="10">
        <v>5</v>
      </c>
      <c r="L92" s="9">
        <v>44906</v>
      </c>
    </row>
    <row r="93" spans="1:12" hidden="1" x14ac:dyDescent="0.25">
      <c r="A93" s="3" t="s">
        <v>165</v>
      </c>
      <c r="B93" s="5" t="s">
        <v>61</v>
      </c>
      <c r="C93" s="3" t="s">
        <v>6</v>
      </c>
      <c r="D93" s="6">
        <v>6.84</v>
      </c>
      <c r="E93" s="6">
        <v>4.25</v>
      </c>
      <c r="F93" s="8">
        <v>10000</v>
      </c>
      <c r="G93" s="5" t="s">
        <v>48</v>
      </c>
      <c r="H93" s="9">
        <v>44798</v>
      </c>
      <c r="I93" s="5" t="s">
        <v>19</v>
      </c>
      <c r="J93" s="9">
        <v>44801</v>
      </c>
      <c r="K93" s="10">
        <v>5</v>
      </c>
      <c r="L93" s="9">
        <v>44814</v>
      </c>
    </row>
    <row r="94" spans="1:12" hidden="1" x14ac:dyDescent="0.25">
      <c r="A94" s="3" t="s">
        <v>166</v>
      </c>
      <c r="B94" s="5" t="s">
        <v>111</v>
      </c>
      <c r="C94" s="3" t="s">
        <v>27</v>
      </c>
      <c r="D94" s="6">
        <v>161.81</v>
      </c>
      <c r="E94" s="6">
        <v>100.5</v>
      </c>
      <c r="F94" s="11">
        <v>95</v>
      </c>
      <c r="G94" s="5" t="s">
        <v>85</v>
      </c>
      <c r="H94" s="9">
        <v>44874</v>
      </c>
      <c r="I94" s="5" t="s">
        <v>13</v>
      </c>
      <c r="J94" s="9">
        <v>44879</v>
      </c>
      <c r="K94" s="10">
        <v>7</v>
      </c>
      <c r="L94" s="9">
        <v>44888</v>
      </c>
    </row>
    <row r="95" spans="1:12" hidden="1" x14ac:dyDescent="0.25">
      <c r="A95" s="3" t="s">
        <v>167</v>
      </c>
      <c r="B95" s="5" t="s">
        <v>59</v>
      </c>
      <c r="C95" s="3" t="s">
        <v>31</v>
      </c>
      <c r="D95" s="6">
        <v>5.69</v>
      </c>
      <c r="E95" s="6">
        <v>3.95</v>
      </c>
      <c r="F95" s="8">
        <v>4500</v>
      </c>
      <c r="G95" s="5" t="s">
        <v>48</v>
      </c>
      <c r="H95" s="9">
        <v>44870</v>
      </c>
      <c r="I95" s="5" t="s">
        <v>15</v>
      </c>
      <c r="J95" s="9">
        <v>44874</v>
      </c>
      <c r="K95" s="10">
        <v>10</v>
      </c>
      <c r="L95" s="9">
        <v>44879</v>
      </c>
    </row>
    <row r="96" spans="1:12" hidden="1" x14ac:dyDescent="0.25">
      <c r="A96" s="2"/>
    </row>
  </sheetData>
  <autoFilter ref="A1:L96" xr:uid="{F2B0762D-D4B1-436B-AE98-1FE7A06CBA03}">
    <filterColumn colId="2">
      <customFilters>
        <customFilter val="*panel*"/>
      </customFilters>
    </filterColumn>
    <filterColumn colId="8">
      <filters>
        <filter val="FEP"/>
      </filters>
    </filterColumn>
  </autoFilter>
  <conditionalFormatting sqref="S8">
    <cfRule type="cellIs" priority="2" operator="greaterThan">
      <formula>20000</formula>
    </cfRule>
  </conditionalFormatting>
  <conditionalFormatting sqref="F2:F95">
    <cfRule type="cellIs" dxfId="3" priority="1" operator="greaterThan">
      <formula>20000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CA6D-454A-4F4E-AD95-05A295548DAC}">
  <sheetPr filterMode="1"/>
  <dimension ref="A1:L96"/>
  <sheetViews>
    <sheetView workbookViewId="0">
      <selection activeCell="E118" sqref="E118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15.7109375" bestFit="1" customWidth="1"/>
    <col min="4" max="5" width="8" bestFit="1" customWidth="1"/>
    <col min="6" max="6" width="8.5703125" bestFit="1" customWidth="1"/>
    <col min="7" max="7" width="7.42578125" bestFit="1" customWidth="1"/>
    <col min="8" max="8" width="10.42578125" bestFit="1" customWidth="1"/>
    <col min="9" max="9" width="7.28515625" bestFit="1" customWidth="1"/>
    <col min="10" max="10" width="10.42578125" bestFit="1" customWidth="1"/>
    <col min="11" max="11" width="7.140625" bestFit="1" customWidth="1"/>
    <col min="12" max="12" width="10.42578125" bestFit="1" customWidth="1"/>
  </cols>
  <sheetData>
    <row r="1" spans="1:12" ht="25.5" x14ac:dyDescent="0.25">
      <c r="A1" s="1" t="s">
        <v>175</v>
      </c>
      <c r="B1" s="1" t="s">
        <v>174</v>
      </c>
      <c r="C1" s="1" t="s">
        <v>173</v>
      </c>
      <c r="D1" s="1" t="s">
        <v>0</v>
      </c>
      <c r="E1" s="1" t="s">
        <v>1</v>
      </c>
      <c r="F1" s="1" t="s">
        <v>2</v>
      </c>
      <c r="G1" s="1" t="s">
        <v>172</v>
      </c>
      <c r="H1" s="1" t="s">
        <v>171</v>
      </c>
      <c r="I1" s="1" t="s">
        <v>3</v>
      </c>
      <c r="J1" s="1" t="s">
        <v>170</v>
      </c>
      <c r="K1" s="1" t="s">
        <v>169</v>
      </c>
      <c r="L1" s="1" t="s">
        <v>168</v>
      </c>
    </row>
    <row r="2" spans="1:12" hidden="1" x14ac:dyDescent="0.25">
      <c r="A2" s="3" t="s">
        <v>4</v>
      </c>
      <c r="B2" s="5" t="s">
        <v>5</v>
      </c>
      <c r="C2" s="3" t="s">
        <v>6</v>
      </c>
      <c r="D2" s="6">
        <v>5.61</v>
      </c>
      <c r="E2" s="6">
        <v>4.25</v>
      </c>
      <c r="F2" s="8">
        <v>19500</v>
      </c>
      <c r="G2" s="5" t="s">
        <v>7</v>
      </c>
      <c r="H2" s="9">
        <v>44799</v>
      </c>
      <c r="I2" s="5" t="s">
        <v>8</v>
      </c>
      <c r="J2" s="9">
        <v>44805</v>
      </c>
      <c r="K2" s="10">
        <v>11</v>
      </c>
      <c r="L2" s="9">
        <v>44813</v>
      </c>
    </row>
    <row r="3" spans="1:12" hidden="1" x14ac:dyDescent="0.25">
      <c r="A3" s="3" t="s">
        <v>9</v>
      </c>
      <c r="B3" s="5" t="s">
        <v>10</v>
      </c>
      <c r="C3" s="3" t="s">
        <v>11</v>
      </c>
      <c r="D3" s="6">
        <v>1.21</v>
      </c>
      <c r="E3" s="6">
        <v>1.05</v>
      </c>
      <c r="F3" s="8">
        <v>23000</v>
      </c>
      <c r="G3" s="5" t="s">
        <v>12</v>
      </c>
      <c r="H3" s="9">
        <v>44806</v>
      </c>
      <c r="I3" s="5" t="s">
        <v>13</v>
      </c>
      <c r="J3" s="9">
        <v>44810</v>
      </c>
      <c r="K3" s="10">
        <v>5</v>
      </c>
      <c r="L3" s="9">
        <v>44815</v>
      </c>
    </row>
    <row r="4" spans="1:12" x14ac:dyDescent="0.25">
      <c r="A4" s="3" t="s">
        <v>14</v>
      </c>
      <c r="B4" s="5" t="s">
        <v>10</v>
      </c>
      <c r="C4" s="3" t="s">
        <v>11</v>
      </c>
      <c r="D4" s="6">
        <v>1.21</v>
      </c>
      <c r="E4" s="6">
        <v>1.05</v>
      </c>
      <c r="F4" s="8">
        <v>21500</v>
      </c>
      <c r="G4" s="5" t="s">
        <v>12</v>
      </c>
      <c r="H4" s="9">
        <v>44804</v>
      </c>
      <c r="I4" s="5" t="s">
        <v>15</v>
      </c>
      <c r="J4" s="9">
        <v>44815</v>
      </c>
      <c r="K4" s="10">
        <v>15</v>
      </c>
      <c r="L4" s="9">
        <v>44822</v>
      </c>
    </row>
    <row r="5" spans="1:12" x14ac:dyDescent="0.25">
      <c r="A5" s="3" t="s">
        <v>16</v>
      </c>
      <c r="B5" s="5" t="s">
        <v>17</v>
      </c>
      <c r="C5" s="3" t="s">
        <v>11</v>
      </c>
      <c r="D5" s="6">
        <v>1.38</v>
      </c>
      <c r="E5" s="6">
        <v>1.1000000000000001</v>
      </c>
      <c r="F5" s="8">
        <v>17500</v>
      </c>
      <c r="G5" s="5" t="s">
        <v>18</v>
      </c>
      <c r="H5" s="9">
        <v>44815</v>
      </c>
      <c r="I5" s="5" t="s">
        <v>19</v>
      </c>
      <c r="J5" s="9">
        <v>44820</v>
      </c>
      <c r="K5" s="10">
        <v>8</v>
      </c>
      <c r="L5" s="9">
        <v>44831</v>
      </c>
    </row>
    <row r="6" spans="1:12" hidden="1" x14ac:dyDescent="0.25">
      <c r="A6" s="3" t="s">
        <v>20</v>
      </c>
      <c r="B6" s="5" t="s">
        <v>10</v>
      </c>
      <c r="C6" s="3" t="s">
        <v>11</v>
      </c>
      <c r="D6" s="6">
        <v>1.35</v>
      </c>
      <c r="E6" s="6">
        <v>1.05</v>
      </c>
      <c r="F6" s="8">
        <v>22500</v>
      </c>
      <c r="G6" s="5" t="s">
        <v>12</v>
      </c>
      <c r="H6" s="9">
        <v>44813</v>
      </c>
      <c r="I6" s="5" t="s">
        <v>21</v>
      </c>
      <c r="J6" s="9">
        <v>44820</v>
      </c>
      <c r="K6" s="10">
        <v>6</v>
      </c>
      <c r="L6" s="9">
        <v>44826</v>
      </c>
    </row>
    <row r="7" spans="1:12" hidden="1" x14ac:dyDescent="0.25">
      <c r="A7" s="3" t="s">
        <v>22</v>
      </c>
      <c r="B7" s="5" t="s">
        <v>23</v>
      </c>
      <c r="C7" s="3" t="s">
        <v>24</v>
      </c>
      <c r="D7" s="6">
        <v>2.23</v>
      </c>
      <c r="E7" s="6">
        <v>1.65</v>
      </c>
      <c r="F7" s="8">
        <v>4500</v>
      </c>
      <c r="G7" s="5" t="s">
        <v>18</v>
      </c>
      <c r="H7" s="9">
        <v>44819</v>
      </c>
      <c r="I7" s="5" t="s">
        <v>13</v>
      </c>
      <c r="J7" s="9">
        <v>44821</v>
      </c>
      <c r="K7" s="10">
        <v>5</v>
      </c>
      <c r="L7" s="9">
        <v>44836</v>
      </c>
    </row>
    <row r="8" spans="1:12" hidden="1" x14ac:dyDescent="0.25">
      <c r="A8" s="3" t="s">
        <v>25</v>
      </c>
      <c r="B8" s="5" t="s">
        <v>26</v>
      </c>
      <c r="C8" s="3" t="s">
        <v>27</v>
      </c>
      <c r="D8" s="6">
        <v>118.8</v>
      </c>
      <c r="E8" s="6">
        <v>90</v>
      </c>
      <c r="F8" s="11">
        <v>100</v>
      </c>
      <c r="G8" s="5" t="s">
        <v>28</v>
      </c>
      <c r="H8" s="9">
        <v>44819</v>
      </c>
      <c r="I8" s="5" t="s">
        <v>15</v>
      </c>
      <c r="J8" s="9">
        <v>44825</v>
      </c>
      <c r="K8" s="10">
        <v>5</v>
      </c>
      <c r="L8" s="9">
        <v>44829</v>
      </c>
    </row>
    <row r="9" spans="1:12" hidden="1" x14ac:dyDescent="0.25">
      <c r="A9" s="3" t="s">
        <v>29</v>
      </c>
      <c r="B9" s="5" t="s">
        <v>30</v>
      </c>
      <c r="C9" s="3" t="s">
        <v>31</v>
      </c>
      <c r="D9" s="6">
        <v>5.0599999999999996</v>
      </c>
      <c r="E9" s="6">
        <v>3.75</v>
      </c>
      <c r="F9" s="8">
        <v>4250</v>
      </c>
      <c r="G9" s="5" t="s">
        <v>18</v>
      </c>
      <c r="H9" s="9">
        <v>44816</v>
      </c>
      <c r="I9" s="5" t="s">
        <v>8</v>
      </c>
      <c r="J9" s="9">
        <v>44825</v>
      </c>
      <c r="K9" s="10">
        <v>5</v>
      </c>
      <c r="L9" s="9">
        <v>44828</v>
      </c>
    </row>
    <row r="10" spans="1:12" hidden="1" x14ac:dyDescent="0.25">
      <c r="A10" s="3" t="s">
        <v>32</v>
      </c>
      <c r="B10" s="5" t="s">
        <v>17</v>
      </c>
      <c r="C10" s="3" t="s">
        <v>11</v>
      </c>
      <c r="D10" s="6">
        <v>1.49</v>
      </c>
      <c r="E10" s="6">
        <v>1.1000000000000001</v>
      </c>
      <c r="F10" s="8">
        <v>18100</v>
      </c>
      <c r="G10" s="5" t="s">
        <v>18</v>
      </c>
      <c r="H10" s="9">
        <v>44820</v>
      </c>
      <c r="I10" s="5" t="s">
        <v>8</v>
      </c>
      <c r="J10" s="9">
        <v>44825</v>
      </c>
      <c r="K10" s="10">
        <v>6</v>
      </c>
      <c r="L10" s="9">
        <v>44836</v>
      </c>
    </row>
    <row r="11" spans="1:12" hidden="1" x14ac:dyDescent="0.25">
      <c r="A11" s="3" t="s">
        <v>33</v>
      </c>
      <c r="B11" s="5" t="s">
        <v>34</v>
      </c>
      <c r="C11" s="3" t="s">
        <v>24</v>
      </c>
      <c r="D11" s="6">
        <v>1.76</v>
      </c>
      <c r="E11" s="6">
        <v>1.25</v>
      </c>
      <c r="F11" s="8">
        <v>5600</v>
      </c>
      <c r="G11" s="5" t="s">
        <v>7</v>
      </c>
      <c r="H11" s="9">
        <v>44822</v>
      </c>
      <c r="I11" s="5" t="s">
        <v>15</v>
      </c>
      <c r="J11" s="9">
        <v>44825</v>
      </c>
      <c r="K11" s="10">
        <v>5</v>
      </c>
      <c r="L11" s="9">
        <v>44829</v>
      </c>
    </row>
    <row r="12" spans="1:12" hidden="1" x14ac:dyDescent="0.25">
      <c r="A12" s="3" t="s">
        <v>35</v>
      </c>
      <c r="B12" s="5" t="s">
        <v>36</v>
      </c>
      <c r="C12" s="3" t="s">
        <v>37</v>
      </c>
      <c r="D12" s="6">
        <v>1.21</v>
      </c>
      <c r="E12" s="6">
        <v>0.75</v>
      </c>
      <c r="F12" s="11">
        <v>500</v>
      </c>
      <c r="G12" s="5" t="s">
        <v>7</v>
      </c>
      <c r="H12" s="9">
        <v>44819</v>
      </c>
      <c r="I12" s="5" t="s">
        <v>8</v>
      </c>
      <c r="J12" s="9">
        <v>44825</v>
      </c>
      <c r="K12" s="10">
        <v>5</v>
      </c>
      <c r="L12" s="9">
        <v>44831</v>
      </c>
    </row>
    <row r="13" spans="1:12" hidden="1" x14ac:dyDescent="0.25">
      <c r="A13" s="3" t="s">
        <v>38</v>
      </c>
      <c r="B13" s="5" t="s">
        <v>10</v>
      </c>
      <c r="C13" s="3" t="s">
        <v>11</v>
      </c>
      <c r="D13" s="6">
        <v>1.21</v>
      </c>
      <c r="E13" s="6">
        <v>1.05</v>
      </c>
      <c r="F13" s="8">
        <v>22500</v>
      </c>
      <c r="G13" s="5" t="s">
        <v>12</v>
      </c>
      <c r="H13" s="9">
        <v>44821</v>
      </c>
      <c r="I13" s="5" t="s">
        <v>21</v>
      </c>
      <c r="J13" s="9">
        <v>44825</v>
      </c>
      <c r="K13" s="10">
        <v>5</v>
      </c>
      <c r="L13" s="9">
        <v>44833</v>
      </c>
    </row>
    <row r="14" spans="1:12" hidden="1" x14ac:dyDescent="0.25">
      <c r="A14" s="3" t="s">
        <v>39</v>
      </c>
      <c r="B14" s="5" t="s">
        <v>40</v>
      </c>
      <c r="C14" s="3" t="s">
        <v>41</v>
      </c>
      <c r="D14" s="6">
        <v>3.45</v>
      </c>
      <c r="E14" s="6">
        <v>3</v>
      </c>
      <c r="F14" s="8">
        <v>1300</v>
      </c>
      <c r="G14" s="5" t="s">
        <v>42</v>
      </c>
      <c r="H14" s="9">
        <v>44814</v>
      </c>
      <c r="I14" s="5" t="s">
        <v>8</v>
      </c>
      <c r="J14" s="9">
        <v>44825</v>
      </c>
      <c r="K14" s="10">
        <v>10</v>
      </c>
      <c r="L14" s="9">
        <v>44829</v>
      </c>
    </row>
    <row r="15" spans="1:12" hidden="1" x14ac:dyDescent="0.25">
      <c r="A15" s="3" t="s">
        <v>43</v>
      </c>
      <c r="B15" s="5" t="s">
        <v>30</v>
      </c>
      <c r="C15" s="3" t="s">
        <v>31</v>
      </c>
      <c r="D15" s="6">
        <v>5.29</v>
      </c>
      <c r="E15" s="6">
        <v>3.75</v>
      </c>
      <c r="F15" s="8">
        <v>4200</v>
      </c>
      <c r="G15" s="5" t="s">
        <v>18</v>
      </c>
      <c r="H15" s="9">
        <v>44827</v>
      </c>
      <c r="I15" s="5" t="s">
        <v>13</v>
      </c>
      <c r="J15" s="9">
        <v>44832</v>
      </c>
      <c r="K15" s="10">
        <v>5</v>
      </c>
      <c r="L15" s="9">
        <v>44841</v>
      </c>
    </row>
    <row r="16" spans="1:12" x14ac:dyDescent="0.25">
      <c r="A16" s="3" t="s">
        <v>44</v>
      </c>
      <c r="B16" s="5" t="s">
        <v>34</v>
      </c>
      <c r="C16" s="3" t="s">
        <v>24</v>
      </c>
      <c r="D16" s="6">
        <v>1.44</v>
      </c>
      <c r="E16" s="6">
        <v>1.25</v>
      </c>
      <c r="F16" s="8">
        <v>5500</v>
      </c>
      <c r="G16" s="5" t="s">
        <v>7</v>
      </c>
      <c r="H16" s="9">
        <v>44825</v>
      </c>
      <c r="I16" s="5" t="s">
        <v>8</v>
      </c>
      <c r="J16" s="9">
        <v>44832</v>
      </c>
      <c r="K16" s="10">
        <v>9</v>
      </c>
      <c r="L16" s="9">
        <v>44837</v>
      </c>
    </row>
    <row r="17" spans="1:12" hidden="1" x14ac:dyDescent="0.25">
      <c r="A17" s="3" t="s">
        <v>45</v>
      </c>
      <c r="B17" s="5" t="s">
        <v>46</v>
      </c>
      <c r="C17" s="3" t="s">
        <v>47</v>
      </c>
      <c r="D17" s="6">
        <v>178.25</v>
      </c>
      <c r="E17" s="6">
        <v>155</v>
      </c>
      <c r="F17" s="11">
        <v>405</v>
      </c>
      <c r="G17" s="5" t="s">
        <v>48</v>
      </c>
      <c r="H17" s="9">
        <v>44830</v>
      </c>
      <c r="I17" s="5" t="s">
        <v>8</v>
      </c>
      <c r="J17" s="9">
        <v>44832</v>
      </c>
      <c r="K17" s="10">
        <v>5</v>
      </c>
      <c r="L17" s="9">
        <v>44841</v>
      </c>
    </row>
    <row r="18" spans="1:12" hidden="1" x14ac:dyDescent="0.25">
      <c r="A18" s="3" t="s">
        <v>49</v>
      </c>
      <c r="B18" s="5" t="s">
        <v>23</v>
      </c>
      <c r="C18" s="3" t="s">
        <v>24</v>
      </c>
      <c r="D18" s="6">
        <v>2.1800000000000002</v>
      </c>
      <c r="E18" s="6">
        <v>1.65</v>
      </c>
      <c r="F18" s="8">
        <v>4850</v>
      </c>
      <c r="G18" s="5" t="s">
        <v>18</v>
      </c>
      <c r="H18" s="9">
        <v>44827</v>
      </c>
      <c r="I18" s="5" t="s">
        <v>15</v>
      </c>
      <c r="J18" s="9">
        <v>44833</v>
      </c>
      <c r="K18" s="10">
        <v>5</v>
      </c>
      <c r="L18" s="9">
        <v>44842</v>
      </c>
    </row>
    <row r="19" spans="1:12" hidden="1" x14ac:dyDescent="0.25">
      <c r="A19" s="3" t="s">
        <v>50</v>
      </c>
      <c r="B19" s="5" t="s">
        <v>30</v>
      </c>
      <c r="C19" s="3" t="s">
        <v>31</v>
      </c>
      <c r="D19" s="6">
        <v>4.3099999999999996</v>
      </c>
      <c r="E19" s="6">
        <v>3.75</v>
      </c>
      <c r="F19" s="8">
        <v>4150</v>
      </c>
      <c r="G19" s="5" t="s">
        <v>18</v>
      </c>
      <c r="H19" s="9">
        <v>44825</v>
      </c>
      <c r="I19" s="5" t="s">
        <v>19</v>
      </c>
      <c r="J19" s="9">
        <v>44834</v>
      </c>
      <c r="K19" s="10">
        <v>6</v>
      </c>
      <c r="L19" s="9">
        <v>44842</v>
      </c>
    </row>
    <row r="20" spans="1:12" hidden="1" x14ac:dyDescent="0.25">
      <c r="A20" s="3" t="s">
        <v>51</v>
      </c>
      <c r="B20" s="5" t="s">
        <v>5</v>
      </c>
      <c r="C20" s="3" t="s">
        <v>6</v>
      </c>
      <c r="D20" s="6">
        <v>6.84</v>
      </c>
      <c r="E20" s="6">
        <v>4.25</v>
      </c>
      <c r="F20" s="8">
        <v>15500</v>
      </c>
      <c r="G20" s="5" t="s">
        <v>7</v>
      </c>
      <c r="H20" s="9">
        <v>44830</v>
      </c>
      <c r="I20" s="5" t="s">
        <v>21</v>
      </c>
      <c r="J20" s="9">
        <v>44835</v>
      </c>
      <c r="K20" s="10">
        <v>5</v>
      </c>
      <c r="L20" s="9">
        <v>44843</v>
      </c>
    </row>
    <row r="21" spans="1:12" hidden="1" x14ac:dyDescent="0.25">
      <c r="A21" s="3" t="s">
        <v>52</v>
      </c>
      <c r="B21" s="5" t="s">
        <v>26</v>
      </c>
      <c r="C21" s="3" t="s">
        <v>27</v>
      </c>
      <c r="D21" s="6">
        <v>126.9</v>
      </c>
      <c r="E21" s="6">
        <v>90</v>
      </c>
      <c r="F21" s="11">
        <v>120</v>
      </c>
      <c r="G21" s="5" t="s">
        <v>28</v>
      </c>
      <c r="H21" s="9">
        <v>44833</v>
      </c>
      <c r="I21" s="5" t="s">
        <v>8</v>
      </c>
      <c r="J21" s="9">
        <v>44836</v>
      </c>
      <c r="K21" s="10">
        <v>5</v>
      </c>
      <c r="L21" s="9">
        <v>44842</v>
      </c>
    </row>
    <row r="22" spans="1:12" x14ac:dyDescent="0.25">
      <c r="A22" s="3" t="s">
        <v>53</v>
      </c>
      <c r="B22" s="5" t="s">
        <v>23</v>
      </c>
      <c r="C22" s="3" t="s">
        <v>24</v>
      </c>
      <c r="D22" s="6">
        <v>2.34</v>
      </c>
      <c r="E22" s="6">
        <v>1.65</v>
      </c>
      <c r="F22" s="8">
        <v>4750</v>
      </c>
      <c r="G22" s="5" t="s">
        <v>18</v>
      </c>
      <c r="H22" s="9">
        <v>44830</v>
      </c>
      <c r="I22" s="5" t="s">
        <v>8</v>
      </c>
      <c r="J22" s="9">
        <v>44836</v>
      </c>
      <c r="K22" s="10">
        <v>15</v>
      </c>
      <c r="L22" s="9">
        <v>44844</v>
      </c>
    </row>
    <row r="23" spans="1:12" hidden="1" x14ac:dyDescent="0.25">
      <c r="A23" s="3" t="s">
        <v>54</v>
      </c>
      <c r="B23" s="5" t="s">
        <v>5</v>
      </c>
      <c r="C23" s="3" t="s">
        <v>6</v>
      </c>
      <c r="D23" s="6">
        <v>5.74</v>
      </c>
      <c r="E23" s="6">
        <v>4.25</v>
      </c>
      <c r="F23" s="8">
        <v>12500</v>
      </c>
      <c r="G23" s="5" t="s">
        <v>7</v>
      </c>
      <c r="H23" s="9">
        <v>44832</v>
      </c>
      <c r="I23" s="5" t="s">
        <v>19</v>
      </c>
      <c r="J23" s="9">
        <v>44836</v>
      </c>
      <c r="K23" s="10">
        <v>9</v>
      </c>
      <c r="L23" s="9">
        <v>44842</v>
      </c>
    </row>
    <row r="24" spans="1:12" x14ac:dyDescent="0.25">
      <c r="A24" s="3" t="s">
        <v>55</v>
      </c>
      <c r="B24" s="5" t="s">
        <v>34</v>
      </c>
      <c r="C24" s="3" t="s">
        <v>24</v>
      </c>
      <c r="D24" s="6">
        <v>1.8</v>
      </c>
      <c r="E24" s="6">
        <v>1.25</v>
      </c>
      <c r="F24" s="8">
        <v>5650</v>
      </c>
      <c r="G24" s="5" t="s">
        <v>7</v>
      </c>
      <c r="H24" s="9">
        <v>44825</v>
      </c>
      <c r="I24" s="5" t="s">
        <v>15</v>
      </c>
      <c r="J24" s="9">
        <v>44836</v>
      </c>
      <c r="K24" s="10">
        <v>15</v>
      </c>
      <c r="L24" s="9">
        <v>44841</v>
      </c>
    </row>
    <row r="25" spans="1:12" hidden="1" x14ac:dyDescent="0.25">
      <c r="A25" s="3" t="s">
        <v>56</v>
      </c>
      <c r="B25" s="5" t="s">
        <v>57</v>
      </c>
      <c r="C25" s="3" t="s">
        <v>11</v>
      </c>
      <c r="D25" s="6">
        <v>1.34</v>
      </c>
      <c r="E25" s="6">
        <v>0.95</v>
      </c>
      <c r="F25" s="8">
        <v>25000</v>
      </c>
      <c r="G25" s="5" t="s">
        <v>7</v>
      </c>
      <c r="H25" s="9">
        <v>44831</v>
      </c>
      <c r="I25" s="5" t="s">
        <v>8</v>
      </c>
      <c r="J25" s="9">
        <v>44836</v>
      </c>
      <c r="K25" s="10">
        <v>5</v>
      </c>
      <c r="L25" s="9">
        <v>44843</v>
      </c>
    </row>
    <row r="26" spans="1:12" hidden="1" x14ac:dyDescent="0.25">
      <c r="A26" s="3" t="s">
        <v>58</v>
      </c>
      <c r="B26" s="5" t="s">
        <v>59</v>
      </c>
      <c r="C26" s="3" t="s">
        <v>31</v>
      </c>
      <c r="D26" s="6">
        <v>4.4400000000000004</v>
      </c>
      <c r="E26" s="6">
        <v>3.55</v>
      </c>
      <c r="F26" s="8">
        <v>4800</v>
      </c>
      <c r="G26" s="5" t="s">
        <v>42</v>
      </c>
      <c r="H26" s="9">
        <v>44829</v>
      </c>
      <c r="I26" s="5" t="s">
        <v>15</v>
      </c>
      <c r="J26" s="9">
        <v>44836</v>
      </c>
      <c r="K26" s="10">
        <v>5</v>
      </c>
      <c r="L26" s="9">
        <v>44851</v>
      </c>
    </row>
    <row r="27" spans="1:12" hidden="1" x14ac:dyDescent="0.25">
      <c r="A27" s="3" t="s">
        <v>60</v>
      </c>
      <c r="B27" s="5" t="s">
        <v>61</v>
      </c>
      <c r="C27" s="3" t="s">
        <v>6</v>
      </c>
      <c r="D27" s="6">
        <v>6.84</v>
      </c>
      <c r="E27" s="6">
        <v>4.25</v>
      </c>
      <c r="F27" s="8">
        <v>9000</v>
      </c>
      <c r="G27" s="5" t="s">
        <v>48</v>
      </c>
      <c r="H27" s="9">
        <v>44834</v>
      </c>
      <c r="I27" s="5" t="s">
        <v>15</v>
      </c>
      <c r="J27" s="9">
        <v>44836</v>
      </c>
      <c r="K27" s="10">
        <v>5</v>
      </c>
      <c r="L27" s="9">
        <v>44843</v>
      </c>
    </row>
    <row r="28" spans="1:12" hidden="1" x14ac:dyDescent="0.25">
      <c r="A28" s="3" t="s">
        <v>62</v>
      </c>
      <c r="B28" s="5" t="s">
        <v>5</v>
      </c>
      <c r="C28" s="3" t="s">
        <v>6</v>
      </c>
      <c r="D28" s="6">
        <v>6.04</v>
      </c>
      <c r="E28" s="6">
        <v>4.25</v>
      </c>
      <c r="F28" s="8">
        <v>15000</v>
      </c>
      <c r="G28" s="5" t="s">
        <v>7</v>
      </c>
      <c r="H28" s="9">
        <v>44833</v>
      </c>
      <c r="I28" s="5" t="s">
        <v>8</v>
      </c>
      <c r="J28" s="9">
        <v>44839</v>
      </c>
      <c r="K28" s="10">
        <v>5</v>
      </c>
      <c r="L28" s="9">
        <v>44846</v>
      </c>
    </row>
    <row r="29" spans="1:12" x14ac:dyDescent="0.25">
      <c r="A29" s="3" t="s">
        <v>63</v>
      </c>
      <c r="B29" s="5" t="s">
        <v>34</v>
      </c>
      <c r="C29" s="3" t="s">
        <v>24</v>
      </c>
      <c r="D29" s="6">
        <v>1.61</v>
      </c>
      <c r="E29" s="6">
        <v>1.25</v>
      </c>
      <c r="F29" s="8">
        <v>5425</v>
      </c>
      <c r="G29" s="5" t="s">
        <v>7</v>
      </c>
      <c r="H29" s="9">
        <v>44832</v>
      </c>
      <c r="I29" s="5" t="s">
        <v>19</v>
      </c>
      <c r="J29" s="9">
        <v>44841</v>
      </c>
      <c r="K29" s="10">
        <v>8</v>
      </c>
      <c r="L29" s="9">
        <v>44846</v>
      </c>
    </row>
    <row r="30" spans="1:12" hidden="1" x14ac:dyDescent="0.25">
      <c r="A30" s="3" t="s">
        <v>64</v>
      </c>
      <c r="B30" s="5" t="s">
        <v>59</v>
      </c>
      <c r="C30" s="3" t="s">
        <v>31</v>
      </c>
      <c r="D30" s="6">
        <v>4.79</v>
      </c>
      <c r="E30" s="6">
        <v>3.55</v>
      </c>
      <c r="F30" s="8">
        <v>4585</v>
      </c>
      <c r="G30" s="5" t="s">
        <v>42</v>
      </c>
      <c r="H30" s="9">
        <v>44836</v>
      </c>
      <c r="I30" s="5" t="s">
        <v>19</v>
      </c>
      <c r="J30" s="9">
        <v>44841</v>
      </c>
      <c r="K30" s="10">
        <v>5</v>
      </c>
      <c r="L30" s="9">
        <v>44846</v>
      </c>
    </row>
    <row r="31" spans="1:12" hidden="1" x14ac:dyDescent="0.25">
      <c r="A31" s="3" t="s">
        <v>65</v>
      </c>
      <c r="B31" s="5" t="s">
        <v>66</v>
      </c>
      <c r="C31" s="3" t="s">
        <v>41</v>
      </c>
      <c r="D31" s="6">
        <v>2.82</v>
      </c>
      <c r="E31" s="6">
        <v>2.4500000000000002</v>
      </c>
      <c r="F31" s="8">
        <v>1200</v>
      </c>
      <c r="G31" s="5" t="s">
        <v>12</v>
      </c>
      <c r="H31" s="9">
        <v>44840</v>
      </c>
      <c r="I31" s="5" t="s">
        <v>15</v>
      </c>
      <c r="J31" s="9">
        <v>44843</v>
      </c>
      <c r="K31" s="10">
        <v>5</v>
      </c>
      <c r="L31" s="9">
        <v>44854</v>
      </c>
    </row>
    <row r="32" spans="1:12" x14ac:dyDescent="0.25">
      <c r="A32" s="3" t="s">
        <v>67</v>
      </c>
      <c r="B32" s="5" t="s">
        <v>17</v>
      </c>
      <c r="C32" s="3" t="s">
        <v>11</v>
      </c>
      <c r="D32" s="6">
        <v>1.56</v>
      </c>
      <c r="E32" s="6">
        <v>1.1000000000000001</v>
      </c>
      <c r="F32" s="8">
        <v>16500</v>
      </c>
      <c r="G32" s="5" t="s">
        <v>18</v>
      </c>
      <c r="H32" s="9">
        <v>44840</v>
      </c>
      <c r="I32" s="5" t="s">
        <v>15</v>
      </c>
      <c r="J32" s="9">
        <v>44846</v>
      </c>
      <c r="K32" s="10">
        <v>10</v>
      </c>
      <c r="L32" s="9">
        <v>44864</v>
      </c>
    </row>
    <row r="33" spans="1:12" x14ac:dyDescent="0.25">
      <c r="A33" s="3" t="s">
        <v>68</v>
      </c>
      <c r="B33" s="5" t="s">
        <v>57</v>
      </c>
      <c r="C33" s="3" t="s">
        <v>11</v>
      </c>
      <c r="D33" s="6">
        <v>1.0900000000000001</v>
      </c>
      <c r="E33" s="6">
        <v>0.95</v>
      </c>
      <c r="F33" s="8">
        <v>17500</v>
      </c>
      <c r="G33" s="5" t="s">
        <v>7</v>
      </c>
      <c r="H33" s="9">
        <v>44842</v>
      </c>
      <c r="I33" s="5" t="s">
        <v>19</v>
      </c>
      <c r="J33" s="9">
        <v>44846</v>
      </c>
      <c r="K33" s="10">
        <v>15</v>
      </c>
      <c r="L33" s="9">
        <v>44853</v>
      </c>
    </row>
    <row r="34" spans="1:12" hidden="1" x14ac:dyDescent="0.25">
      <c r="A34" s="3" t="s">
        <v>69</v>
      </c>
      <c r="B34" s="5" t="s">
        <v>59</v>
      </c>
      <c r="C34" s="3" t="s">
        <v>31</v>
      </c>
      <c r="D34" s="6">
        <v>5.01</v>
      </c>
      <c r="E34" s="6">
        <v>3.55</v>
      </c>
      <c r="F34" s="8">
        <v>4200</v>
      </c>
      <c r="G34" s="5" t="s">
        <v>42</v>
      </c>
      <c r="H34" s="9">
        <v>44835</v>
      </c>
      <c r="I34" s="5" t="s">
        <v>15</v>
      </c>
      <c r="J34" s="9">
        <v>44846</v>
      </c>
      <c r="K34" s="10">
        <v>5</v>
      </c>
      <c r="L34" s="9">
        <v>44874</v>
      </c>
    </row>
    <row r="35" spans="1:12" x14ac:dyDescent="0.25">
      <c r="A35" s="3" t="s">
        <v>70</v>
      </c>
      <c r="B35" s="5" t="s">
        <v>71</v>
      </c>
      <c r="C35" s="3" t="s">
        <v>72</v>
      </c>
      <c r="D35" s="6">
        <v>1.07</v>
      </c>
      <c r="E35" s="6">
        <v>0.75</v>
      </c>
      <c r="F35" s="8">
        <v>1980</v>
      </c>
      <c r="G35" s="5" t="s">
        <v>7</v>
      </c>
      <c r="H35" s="9">
        <v>44846</v>
      </c>
      <c r="I35" s="5" t="s">
        <v>19</v>
      </c>
      <c r="J35" s="9">
        <v>44851</v>
      </c>
      <c r="K35" s="10">
        <v>8</v>
      </c>
      <c r="L35" s="9">
        <v>44853</v>
      </c>
    </row>
    <row r="36" spans="1:12" hidden="1" x14ac:dyDescent="0.25">
      <c r="A36" s="3" t="s">
        <v>73</v>
      </c>
      <c r="B36" s="5" t="s">
        <v>74</v>
      </c>
      <c r="C36" s="3" t="s">
        <v>75</v>
      </c>
      <c r="D36" s="6">
        <v>4.66</v>
      </c>
      <c r="E36" s="6">
        <v>4.05</v>
      </c>
      <c r="F36" s="8">
        <v>1500</v>
      </c>
      <c r="G36" s="5" t="s">
        <v>42</v>
      </c>
      <c r="H36" s="9">
        <v>44844</v>
      </c>
      <c r="I36" s="5" t="s">
        <v>13</v>
      </c>
      <c r="J36" s="9">
        <v>44851</v>
      </c>
      <c r="K36" s="10">
        <v>6</v>
      </c>
      <c r="L36" s="9">
        <v>44856</v>
      </c>
    </row>
    <row r="37" spans="1:12" hidden="1" x14ac:dyDescent="0.25">
      <c r="A37" s="3" t="s">
        <v>76</v>
      </c>
      <c r="B37" s="5" t="s">
        <v>59</v>
      </c>
      <c r="C37" s="3" t="s">
        <v>31</v>
      </c>
      <c r="D37" s="6">
        <v>4.4400000000000004</v>
      </c>
      <c r="E37" s="6">
        <v>3.55</v>
      </c>
      <c r="F37" s="8">
        <v>4250</v>
      </c>
      <c r="G37" s="5" t="s">
        <v>42</v>
      </c>
      <c r="H37" s="9">
        <v>44849</v>
      </c>
      <c r="I37" s="5" t="s">
        <v>8</v>
      </c>
      <c r="J37" s="9">
        <v>44851</v>
      </c>
      <c r="K37" s="10">
        <v>5</v>
      </c>
      <c r="L37" s="9">
        <v>44862</v>
      </c>
    </row>
    <row r="38" spans="1:12" hidden="1" x14ac:dyDescent="0.25">
      <c r="A38" s="3" t="s">
        <v>77</v>
      </c>
      <c r="B38" s="5" t="s">
        <v>78</v>
      </c>
      <c r="C38" s="3" t="s">
        <v>75</v>
      </c>
      <c r="D38" s="6">
        <v>5.33</v>
      </c>
      <c r="E38" s="6">
        <v>3.75</v>
      </c>
      <c r="F38" s="8">
        <v>1750</v>
      </c>
      <c r="G38" s="5" t="s">
        <v>79</v>
      </c>
      <c r="H38" s="9">
        <v>44845</v>
      </c>
      <c r="I38" s="5" t="s">
        <v>15</v>
      </c>
      <c r="J38" s="9">
        <v>44851</v>
      </c>
      <c r="K38" s="10">
        <v>5</v>
      </c>
      <c r="L38" s="9">
        <v>44856</v>
      </c>
    </row>
    <row r="39" spans="1:12" hidden="1" x14ac:dyDescent="0.25">
      <c r="A39" s="3" t="s">
        <v>80</v>
      </c>
      <c r="B39" s="5" t="s">
        <v>81</v>
      </c>
      <c r="C39" s="3" t="s">
        <v>6</v>
      </c>
      <c r="D39" s="6">
        <v>6.76</v>
      </c>
      <c r="E39" s="6">
        <v>4.2</v>
      </c>
      <c r="F39" s="8">
        <v>10000</v>
      </c>
      <c r="G39" s="5" t="s">
        <v>28</v>
      </c>
      <c r="H39" s="9">
        <v>44844</v>
      </c>
      <c r="I39" s="5" t="s">
        <v>19</v>
      </c>
      <c r="J39" s="9">
        <v>44853</v>
      </c>
      <c r="K39" s="10">
        <v>5</v>
      </c>
      <c r="L39" s="9">
        <v>44863</v>
      </c>
    </row>
    <row r="40" spans="1:12" hidden="1" x14ac:dyDescent="0.25">
      <c r="A40" s="3" t="s">
        <v>82</v>
      </c>
      <c r="B40" s="5" t="s">
        <v>81</v>
      </c>
      <c r="C40" s="3" t="s">
        <v>6</v>
      </c>
      <c r="D40" s="6">
        <v>6.05</v>
      </c>
      <c r="E40" s="6">
        <v>4.2</v>
      </c>
      <c r="F40" s="8">
        <v>15000</v>
      </c>
      <c r="G40" s="5" t="s">
        <v>28</v>
      </c>
      <c r="H40" s="9">
        <v>44851</v>
      </c>
      <c r="I40" s="5" t="s">
        <v>8</v>
      </c>
      <c r="J40" s="9">
        <v>44856</v>
      </c>
      <c r="K40" s="10">
        <v>5</v>
      </c>
      <c r="L40" s="9">
        <v>44859</v>
      </c>
    </row>
    <row r="41" spans="1:12" hidden="1" x14ac:dyDescent="0.25">
      <c r="A41" s="3" t="s">
        <v>83</v>
      </c>
      <c r="B41" s="5" t="s">
        <v>84</v>
      </c>
      <c r="C41" s="3" t="s">
        <v>41</v>
      </c>
      <c r="D41" s="6">
        <v>4.05</v>
      </c>
      <c r="E41" s="6">
        <v>2.85</v>
      </c>
      <c r="F41" s="8">
        <v>1300</v>
      </c>
      <c r="G41" s="5" t="s">
        <v>85</v>
      </c>
      <c r="H41" s="9">
        <v>44853</v>
      </c>
      <c r="I41" s="5" t="s">
        <v>21</v>
      </c>
      <c r="J41" s="9">
        <v>44856</v>
      </c>
      <c r="K41" s="10">
        <v>5</v>
      </c>
      <c r="L41" s="9">
        <v>44860</v>
      </c>
    </row>
    <row r="42" spans="1:12" hidden="1" x14ac:dyDescent="0.25">
      <c r="A42" s="3" t="s">
        <v>86</v>
      </c>
      <c r="B42" s="5" t="s">
        <v>66</v>
      </c>
      <c r="C42" s="3" t="s">
        <v>41</v>
      </c>
      <c r="D42" s="6">
        <v>3.06</v>
      </c>
      <c r="E42" s="6">
        <v>2.4500000000000002</v>
      </c>
      <c r="F42" s="8">
        <v>2500</v>
      </c>
      <c r="G42" s="5" t="s">
        <v>12</v>
      </c>
      <c r="H42" s="9">
        <v>44850</v>
      </c>
      <c r="I42" s="5" t="s">
        <v>19</v>
      </c>
      <c r="J42" s="9">
        <v>44856</v>
      </c>
      <c r="K42" s="10">
        <v>5</v>
      </c>
      <c r="L42" s="9">
        <v>44863</v>
      </c>
    </row>
    <row r="43" spans="1:12" hidden="1" x14ac:dyDescent="0.25">
      <c r="A43" s="3" t="s">
        <v>87</v>
      </c>
      <c r="B43" s="5" t="s">
        <v>74</v>
      </c>
      <c r="C43" s="3" t="s">
        <v>75</v>
      </c>
      <c r="D43" s="6">
        <v>5.47</v>
      </c>
      <c r="E43" s="6">
        <v>4.05</v>
      </c>
      <c r="F43" s="8">
        <v>1550</v>
      </c>
      <c r="G43" s="5" t="s">
        <v>42</v>
      </c>
      <c r="H43" s="9">
        <v>44852</v>
      </c>
      <c r="I43" s="5" t="s">
        <v>21</v>
      </c>
      <c r="J43" s="9">
        <v>44856</v>
      </c>
      <c r="K43" s="10">
        <v>6</v>
      </c>
      <c r="L43" s="9">
        <v>44864</v>
      </c>
    </row>
    <row r="44" spans="1:12" hidden="1" x14ac:dyDescent="0.25">
      <c r="A44" s="3" t="s">
        <v>88</v>
      </c>
      <c r="B44" s="5" t="s">
        <v>59</v>
      </c>
      <c r="C44" s="3" t="s">
        <v>31</v>
      </c>
      <c r="D44" s="6">
        <v>4.79</v>
      </c>
      <c r="E44" s="6">
        <v>3.55</v>
      </c>
      <c r="F44" s="8">
        <v>4200</v>
      </c>
      <c r="G44" s="5" t="s">
        <v>42</v>
      </c>
      <c r="H44" s="9">
        <v>44845</v>
      </c>
      <c r="I44" s="5" t="s">
        <v>15</v>
      </c>
      <c r="J44" s="9">
        <v>44856</v>
      </c>
      <c r="K44" s="10">
        <v>6</v>
      </c>
      <c r="L44" s="9">
        <v>44884</v>
      </c>
    </row>
    <row r="45" spans="1:12" hidden="1" x14ac:dyDescent="0.25">
      <c r="A45" s="3" t="s">
        <v>89</v>
      </c>
      <c r="B45" s="5" t="s">
        <v>78</v>
      </c>
      <c r="C45" s="3" t="s">
        <v>75</v>
      </c>
      <c r="D45" s="6">
        <v>5.4</v>
      </c>
      <c r="E45" s="6">
        <v>3.75</v>
      </c>
      <c r="F45" s="8">
        <v>1850</v>
      </c>
      <c r="G45" s="5" t="s">
        <v>79</v>
      </c>
      <c r="H45" s="9">
        <v>44851</v>
      </c>
      <c r="I45" s="5" t="s">
        <v>19</v>
      </c>
      <c r="J45" s="9">
        <v>44856</v>
      </c>
      <c r="K45" s="10">
        <v>4</v>
      </c>
      <c r="L45" s="9">
        <v>44864</v>
      </c>
    </row>
    <row r="46" spans="1:12" hidden="1" x14ac:dyDescent="0.25">
      <c r="A46" s="3" t="s">
        <v>90</v>
      </c>
      <c r="B46" s="5" t="s">
        <v>81</v>
      </c>
      <c r="C46" s="3" t="s">
        <v>6</v>
      </c>
      <c r="D46" s="6">
        <v>6.05</v>
      </c>
      <c r="E46" s="6">
        <v>4.2</v>
      </c>
      <c r="F46" s="8">
        <v>14000</v>
      </c>
      <c r="G46" s="5" t="s">
        <v>28</v>
      </c>
      <c r="H46" s="9">
        <v>44851</v>
      </c>
      <c r="I46" s="5" t="s">
        <v>21</v>
      </c>
      <c r="J46" s="9">
        <v>44858</v>
      </c>
      <c r="K46" s="10">
        <v>4</v>
      </c>
      <c r="L46" s="9">
        <v>44862</v>
      </c>
    </row>
    <row r="47" spans="1:12" hidden="1" x14ac:dyDescent="0.25">
      <c r="A47" s="3" t="s">
        <v>91</v>
      </c>
      <c r="B47" s="5" t="s">
        <v>5</v>
      </c>
      <c r="C47" s="3" t="s">
        <v>6</v>
      </c>
      <c r="D47" s="6">
        <v>5.61</v>
      </c>
      <c r="E47" s="6">
        <v>4.25</v>
      </c>
      <c r="F47" s="8">
        <v>14500</v>
      </c>
      <c r="G47" s="5" t="s">
        <v>7</v>
      </c>
      <c r="H47" s="9">
        <v>44857</v>
      </c>
      <c r="I47" s="5" t="s">
        <v>13</v>
      </c>
      <c r="J47" s="9">
        <v>44859</v>
      </c>
      <c r="K47" s="10">
        <v>6</v>
      </c>
      <c r="L47" s="9">
        <v>44862</v>
      </c>
    </row>
    <row r="48" spans="1:12" hidden="1" x14ac:dyDescent="0.25">
      <c r="A48" s="3" t="s">
        <v>92</v>
      </c>
      <c r="B48" s="5" t="s">
        <v>78</v>
      </c>
      <c r="C48" s="3" t="s">
        <v>75</v>
      </c>
      <c r="D48" s="6">
        <v>4.3099999999999996</v>
      </c>
      <c r="E48" s="6">
        <v>3.75</v>
      </c>
      <c r="F48" s="8">
        <v>1800</v>
      </c>
      <c r="G48" s="5" t="s">
        <v>79</v>
      </c>
      <c r="H48" s="9">
        <v>44853</v>
      </c>
      <c r="I48" s="5" t="s">
        <v>21</v>
      </c>
      <c r="J48" s="9">
        <v>44859</v>
      </c>
      <c r="K48" s="10">
        <v>4</v>
      </c>
      <c r="L48" s="9">
        <v>44864</v>
      </c>
    </row>
    <row r="49" spans="1:12" hidden="1" x14ac:dyDescent="0.25">
      <c r="A49" s="3" t="s">
        <v>93</v>
      </c>
      <c r="B49" s="5" t="s">
        <v>94</v>
      </c>
      <c r="C49" s="3" t="s">
        <v>75</v>
      </c>
      <c r="D49" s="6">
        <v>5.26</v>
      </c>
      <c r="E49" s="6">
        <v>3.65</v>
      </c>
      <c r="F49" s="8">
        <v>1250</v>
      </c>
      <c r="G49" s="5" t="s">
        <v>28</v>
      </c>
      <c r="H49" s="9">
        <v>44851</v>
      </c>
      <c r="I49" s="5" t="s">
        <v>19</v>
      </c>
      <c r="J49" s="9">
        <v>44860</v>
      </c>
      <c r="K49" s="10">
        <v>5</v>
      </c>
      <c r="L49" s="9">
        <v>44865</v>
      </c>
    </row>
    <row r="50" spans="1:12" hidden="1" x14ac:dyDescent="0.25">
      <c r="A50" s="3" t="s">
        <v>95</v>
      </c>
      <c r="B50" s="5" t="s">
        <v>5</v>
      </c>
      <c r="C50" s="3" t="s">
        <v>6</v>
      </c>
      <c r="D50" s="6">
        <v>4.8899999999999997</v>
      </c>
      <c r="E50" s="6">
        <v>4.25</v>
      </c>
      <c r="F50" s="8">
        <v>18000</v>
      </c>
      <c r="G50" s="5" t="s">
        <v>7</v>
      </c>
      <c r="H50" s="9">
        <v>44855</v>
      </c>
      <c r="I50" s="5" t="s">
        <v>15</v>
      </c>
      <c r="J50" s="9">
        <v>44860</v>
      </c>
      <c r="K50" s="10">
        <v>10</v>
      </c>
      <c r="L50" s="9">
        <v>44867</v>
      </c>
    </row>
    <row r="51" spans="1:12" hidden="1" x14ac:dyDescent="0.25">
      <c r="A51" s="3" t="s">
        <v>96</v>
      </c>
      <c r="B51" s="5" t="s">
        <v>84</v>
      </c>
      <c r="C51" s="3" t="s">
        <v>41</v>
      </c>
      <c r="D51" s="6">
        <v>3.28</v>
      </c>
      <c r="E51" s="6">
        <v>2.85</v>
      </c>
      <c r="F51" s="8">
        <v>1350</v>
      </c>
      <c r="G51" s="5" t="s">
        <v>85</v>
      </c>
      <c r="H51" s="9">
        <v>44857</v>
      </c>
      <c r="I51" s="5" t="s">
        <v>8</v>
      </c>
      <c r="J51" s="9">
        <v>44860</v>
      </c>
      <c r="K51" s="10">
        <v>9</v>
      </c>
      <c r="L51" s="9">
        <v>44866</v>
      </c>
    </row>
    <row r="52" spans="1:12" x14ac:dyDescent="0.25">
      <c r="A52" s="3" t="s">
        <v>97</v>
      </c>
      <c r="B52" s="5" t="s">
        <v>98</v>
      </c>
      <c r="C52" s="3" t="s">
        <v>24</v>
      </c>
      <c r="D52" s="6">
        <v>1.61</v>
      </c>
      <c r="E52" s="6">
        <v>1.25</v>
      </c>
      <c r="F52" s="8">
        <v>5650</v>
      </c>
      <c r="G52" s="5" t="s">
        <v>12</v>
      </c>
      <c r="H52" s="9">
        <v>44854</v>
      </c>
      <c r="I52" s="5" t="s">
        <v>15</v>
      </c>
      <c r="J52" s="9">
        <v>44860</v>
      </c>
      <c r="K52" s="10">
        <v>9</v>
      </c>
      <c r="L52" s="9">
        <v>44865</v>
      </c>
    </row>
    <row r="53" spans="1:12" x14ac:dyDescent="0.25">
      <c r="A53" s="3" t="s">
        <v>99</v>
      </c>
      <c r="B53" s="5" t="s">
        <v>100</v>
      </c>
      <c r="C53" s="3" t="s">
        <v>11</v>
      </c>
      <c r="D53" s="6">
        <v>1.63</v>
      </c>
      <c r="E53" s="6">
        <v>1.1499999999999999</v>
      </c>
      <c r="F53" s="8">
        <v>15000</v>
      </c>
      <c r="G53" s="5" t="s">
        <v>42</v>
      </c>
      <c r="H53" s="9">
        <v>44856</v>
      </c>
      <c r="I53" s="5" t="s">
        <v>21</v>
      </c>
      <c r="J53" s="9">
        <v>44860</v>
      </c>
      <c r="K53" s="10">
        <v>8</v>
      </c>
      <c r="L53" s="9">
        <v>44874</v>
      </c>
    </row>
    <row r="54" spans="1:12" hidden="1" x14ac:dyDescent="0.25">
      <c r="A54" s="3" t="s">
        <v>101</v>
      </c>
      <c r="B54" s="5" t="s">
        <v>102</v>
      </c>
      <c r="C54" s="3" t="s">
        <v>41</v>
      </c>
      <c r="D54" s="6">
        <v>3.81</v>
      </c>
      <c r="E54" s="6">
        <v>2.95</v>
      </c>
      <c r="F54" s="8">
        <v>1500</v>
      </c>
      <c r="G54" s="5" t="s">
        <v>79</v>
      </c>
      <c r="H54" s="9">
        <v>44849</v>
      </c>
      <c r="I54" s="5" t="s">
        <v>8</v>
      </c>
      <c r="J54" s="9">
        <v>44860</v>
      </c>
      <c r="K54" s="10">
        <v>8</v>
      </c>
      <c r="L54" s="9">
        <v>44862</v>
      </c>
    </row>
    <row r="55" spans="1:12" hidden="1" x14ac:dyDescent="0.25">
      <c r="A55" s="3" t="s">
        <v>103</v>
      </c>
      <c r="B55" s="5" t="s">
        <v>94</v>
      </c>
      <c r="C55" s="3" t="s">
        <v>75</v>
      </c>
      <c r="D55" s="6">
        <v>4.71</v>
      </c>
      <c r="E55" s="6">
        <v>3.65</v>
      </c>
      <c r="F55" s="8">
        <v>1450</v>
      </c>
      <c r="G55" s="5" t="s">
        <v>28</v>
      </c>
      <c r="H55" s="9">
        <v>44857</v>
      </c>
      <c r="I55" s="5" t="s">
        <v>21</v>
      </c>
      <c r="J55" s="9">
        <v>44862</v>
      </c>
      <c r="K55" s="10">
        <v>7</v>
      </c>
      <c r="L55" s="9">
        <v>44867</v>
      </c>
    </row>
    <row r="56" spans="1:12" hidden="1" x14ac:dyDescent="0.25">
      <c r="A56" s="3" t="s">
        <v>104</v>
      </c>
      <c r="B56" s="5" t="s">
        <v>105</v>
      </c>
      <c r="C56" s="3" t="s">
        <v>106</v>
      </c>
      <c r="D56" s="6">
        <v>208.8</v>
      </c>
      <c r="E56" s="6">
        <v>145</v>
      </c>
      <c r="F56" s="11">
        <v>100</v>
      </c>
      <c r="G56" s="5" t="s">
        <v>18</v>
      </c>
      <c r="H56" s="9">
        <v>44855</v>
      </c>
      <c r="I56" s="5" t="s">
        <v>8</v>
      </c>
      <c r="J56" s="9">
        <v>44862</v>
      </c>
      <c r="K56" s="10">
        <v>10</v>
      </c>
      <c r="L56" s="9">
        <v>44880</v>
      </c>
    </row>
    <row r="57" spans="1:12" hidden="1" x14ac:dyDescent="0.25">
      <c r="A57" s="3" t="s">
        <v>107</v>
      </c>
      <c r="B57" s="5" t="s">
        <v>108</v>
      </c>
      <c r="C57" s="3" t="s">
        <v>109</v>
      </c>
      <c r="D57" s="6">
        <v>5.74</v>
      </c>
      <c r="E57" s="6">
        <v>4.25</v>
      </c>
      <c r="F57" s="8">
        <v>10500</v>
      </c>
      <c r="G57" s="5" t="s">
        <v>7</v>
      </c>
      <c r="H57" s="9">
        <v>44860</v>
      </c>
      <c r="I57" s="5" t="s">
        <v>13</v>
      </c>
      <c r="J57" s="9">
        <v>44862</v>
      </c>
      <c r="K57" s="10">
        <v>10</v>
      </c>
      <c r="L57" s="9">
        <v>44876</v>
      </c>
    </row>
    <row r="58" spans="1:12" hidden="1" x14ac:dyDescent="0.25">
      <c r="A58" s="3" t="s">
        <v>110</v>
      </c>
      <c r="B58" s="5" t="s">
        <v>111</v>
      </c>
      <c r="C58" s="3" t="s">
        <v>27</v>
      </c>
      <c r="D58" s="6">
        <v>129.65</v>
      </c>
      <c r="E58" s="6">
        <v>100.5</v>
      </c>
      <c r="F58" s="11">
        <v>90</v>
      </c>
      <c r="G58" s="5" t="s">
        <v>85</v>
      </c>
      <c r="H58" s="9">
        <v>44856</v>
      </c>
      <c r="I58" s="5" t="s">
        <v>8</v>
      </c>
      <c r="J58" s="9">
        <v>44862</v>
      </c>
      <c r="K58" s="10">
        <v>5</v>
      </c>
      <c r="L58" s="9">
        <v>44876</v>
      </c>
    </row>
    <row r="59" spans="1:12" hidden="1" x14ac:dyDescent="0.25">
      <c r="A59" s="3" t="s">
        <v>112</v>
      </c>
      <c r="B59" s="5" t="s">
        <v>113</v>
      </c>
      <c r="C59" s="3" t="s">
        <v>106</v>
      </c>
      <c r="D59" s="6">
        <v>194.38</v>
      </c>
      <c r="E59" s="6">
        <v>155.5</v>
      </c>
      <c r="F59" s="11">
        <v>125</v>
      </c>
      <c r="G59" s="5" t="s">
        <v>85</v>
      </c>
      <c r="H59" s="9">
        <v>44853</v>
      </c>
      <c r="I59" s="5" t="s">
        <v>21</v>
      </c>
      <c r="J59" s="9">
        <v>44862</v>
      </c>
      <c r="K59" s="10">
        <v>7</v>
      </c>
      <c r="L59" s="9">
        <v>44876</v>
      </c>
    </row>
    <row r="60" spans="1:12" hidden="1" x14ac:dyDescent="0.25">
      <c r="A60" s="3" t="s">
        <v>114</v>
      </c>
      <c r="B60" s="5" t="s">
        <v>115</v>
      </c>
      <c r="C60" s="3" t="s">
        <v>41</v>
      </c>
      <c r="D60" s="6">
        <v>3.45</v>
      </c>
      <c r="E60" s="6">
        <v>3</v>
      </c>
      <c r="F60" s="11">
        <v>900</v>
      </c>
      <c r="G60" s="5" t="s">
        <v>42</v>
      </c>
      <c r="H60" s="9">
        <v>44857</v>
      </c>
      <c r="I60" s="5" t="s">
        <v>13</v>
      </c>
      <c r="J60" s="9">
        <v>44862</v>
      </c>
      <c r="K60" s="10">
        <v>5</v>
      </c>
      <c r="L60" s="9">
        <v>44877</v>
      </c>
    </row>
    <row r="61" spans="1:12" hidden="1" x14ac:dyDescent="0.25">
      <c r="A61" s="3" t="s">
        <v>116</v>
      </c>
      <c r="B61" s="5" t="s">
        <v>94</v>
      </c>
      <c r="C61" s="3" t="s">
        <v>75</v>
      </c>
      <c r="D61" s="6">
        <v>4.2</v>
      </c>
      <c r="E61" s="6">
        <v>3.65</v>
      </c>
      <c r="F61" s="8">
        <v>1985</v>
      </c>
      <c r="G61" s="5" t="s">
        <v>28</v>
      </c>
      <c r="H61" s="9">
        <v>44861</v>
      </c>
      <c r="I61" s="5" t="s">
        <v>15</v>
      </c>
      <c r="J61" s="9">
        <v>44864</v>
      </c>
      <c r="K61" s="10">
        <v>5</v>
      </c>
      <c r="L61" s="9">
        <v>44870</v>
      </c>
    </row>
    <row r="62" spans="1:12" hidden="1" x14ac:dyDescent="0.25">
      <c r="A62" s="3" t="s">
        <v>117</v>
      </c>
      <c r="B62" s="5" t="s">
        <v>118</v>
      </c>
      <c r="C62" s="3" t="s">
        <v>31</v>
      </c>
      <c r="D62" s="6">
        <v>4.9400000000000004</v>
      </c>
      <c r="E62" s="6">
        <v>3.5</v>
      </c>
      <c r="F62" s="8">
        <v>3900</v>
      </c>
      <c r="G62" s="5" t="s">
        <v>28</v>
      </c>
      <c r="H62" s="9">
        <v>44858</v>
      </c>
      <c r="I62" s="5" t="s">
        <v>15</v>
      </c>
      <c r="J62" s="9">
        <v>44864</v>
      </c>
      <c r="K62" s="10">
        <v>9</v>
      </c>
      <c r="L62" s="9">
        <v>44862</v>
      </c>
    </row>
    <row r="63" spans="1:12" hidden="1" x14ac:dyDescent="0.25">
      <c r="A63" s="3" t="s">
        <v>119</v>
      </c>
      <c r="B63" s="5" t="s">
        <v>84</v>
      </c>
      <c r="C63" s="3" t="s">
        <v>41</v>
      </c>
      <c r="D63" s="6">
        <v>3.68</v>
      </c>
      <c r="E63" s="6">
        <v>2.85</v>
      </c>
      <c r="F63" s="8">
        <v>1250</v>
      </c>
      <c r="G63" s="5" t="s">
        <v>85</v>
      </c>
      <c r="H63" s="9">
        <v>44860</v>
      </c>
      <c r="I63" s="5" t="s">
        <v>19</v>
      </c>
      <c r="J63" s="9">
        <v>44864</v>
      </c>
      <c r="K63" s="10">
        <v>5</v>
      </c>
      <c r="L63" s="9">
        <v>44862</v>
      </c>
    </row>
    <row r="64" spans="1:12" hidden="1" x14ac:dyDescent="0.25">
      <c r="A64" s="3" t="s">
        <v>120</v>
      </c>
      <c r="B64" s="5" t="s">
        <v>115</v>
      </c>
      <c r="C64" s="3" t="s">
        <v>41</v>
      </c>
      <c r="D64" s="6">
        <v>3.75</v>
      </c>
      <c r="E64" s="6">
        <v>3</v>
      </c>
      <c r="F64" s="8">
        <v>1100</v>
      </c>
      <c r="G64" s="5" t="s">
        <v>42</v>
      </c>
      <c r="H64" s="9">
        <v>44853</v>
      </c>
      <c r="I64" s="5" t="s">
        <v>19</v>
      </c>
      <c r="J64" s="9">
        <v>44864</v>
      </c>
      <c r="K64" s="10">
        <v>5</v>
      </c>
      <c r="L64" s="9">
        <v>44862</v>
      </c>
    </row>
    <row r="65" spans="1:12" hidden="1" x14ac:dyDescent="0.25">
      <c r="A65" s="3" t="s">
        <v>121</v>
      </c>
      <c r="B65" s="5" t="s">
        <v>59</v>
      </c>
      <c r="C65" s="3" t="s">
        <v>31</v>
      </c>
      <c r="D65" s="6">
        <v>5.04</v>
      </c>
      <c r="E65" s="6">
        <v>3.55</v>
      </c>
      <c r="F65" s="8">
        <v>4600</v>
      </c>
      <c r="G65" s="5" t="s">
        <v>42</v>
      </c>
      <c r="H65" s="9">
        <v>44859</v>
      </c>
      <c r="I65" s="5" t="s">
        <v>8</v>
      </c>
      <c r="J65" s="9">
        <v>44864</v>
      </c>
      <c r="K65" s="10">
        <v>6</v>
      </c>
      <c r="L65" s="9">
        <v>44878</v>
      </c>
    </row>
    <row r="66" spans="1:12" hidden="1" x14ac:dyDescent="0.25">
      <c r="A66" s="3" t="s">
        <v>122</v>
      </c>
      <c r="B66" s="5" t="s">
        <v>94</v>
      </c>
      <c r="C66" s="3" t="s">
        <v>75</v>
      </c>
      <c r="D66" s="6">
        <v>4.2</v>
      </c>
      <c r="E66" s="6">
        <v>3.65</v>
      </c>
      <c r="F66" s="8">
        <v>1470</v>
      </c>
      <c r="G66" s="5" t="s">
        <v>28</v>
      </c>
      <c r="H66" s="9">
        <v>44859</v>
      </c>
      <c r="I66" s="5" t="s">
        <v>13</v>
      </c>
      <c r="J66" s="9">
        <v>44866</v>
      </c>
      <c r="K66" s="10">
        <v>7</v>
      </c>
      <c r="L66" s="9">
        <v>44871</v>
      </c>
    </row>
    <row r="67" spans="1:12" hidden="1" x14ac:dyDescent="0.25">
      <c r="A67" s="3" t="s">
        <v>123</v>
      </c>
      <c r="B67" s="5" t="s">
        <v>124</v>
      </c>
      <c r="C67" s="3" t="s">
        <v>47</v>
      </c>
      <c r="D67" s="6">
        <v>193.2</v>
      </c>
      <c r="E67" s="6">
        <v>120</v>
      </c>
      <c r="F67" s="11">
        <v>550</v>
      </c>
      <c r="G67" s="5" t="s">
        <v>28</v>
      </c>
      <c r="H67" s="9">
        <v>44866</v>
      </c>
      <c r="I67" s="5" t="s">
        <v>8</v>
      </c>
      <c r="J67" s="9">
        <v>44868</v>
      </c>
      <c r="K67" s="10">
        <v>8</v>
      </c>
      <c r="L67" s="9">
        <v>44873</v>
      </c>
    </row>
    <row r="68" spans="1:12" hidden="1" x14ac:dyDescent="0.25">
      <c r="A68" s="3" t="s">
        <v>125</v>
      </c>
      <c r="B68" s="5" t="s">
        <v>5</v>
      </c>
      <c r="C68" s="3" t="s">
        <v>6</v>
      </c>
      <c r="D68" s="6">
        <v>5.74</v>
      </c>
      <c r="E68" s="6">
        <v>4.25</v>
      </c>
      <c r="F68" s="8">
        <v>17000</v>
      </c>
      <c r="G68" s="5" t="s">
        <v>7</v>
      </c>
      <c r="H68" s="9">
        <v>44864</v>
      </c>
      <c r="I68" s="5" t="s">
        <v>8</v>
      </c>
      <c r="J68" s="9">
        <v>44870</v>
      </c>
      <c r="K68" s="10">
        <v>5</v>
      </c>
      <c r="L68" s="9">
        <v>44878</v>
      </c>
    </row>
    <row r="69" spans="1:12" hidden="1" x14ac:dyDescent="0.25">
      <c r="A69" s="3" t="s">
        <v>126</v>
      </c>
      <c r="B69" s="5" t="s">
        <v>66</v>
      </c>
      <c r="C69" s="3" t="s">
        <v>41</v>
      </c>
      <c r="D69" s="6">
        <v>3.31</v>
      </c>
      <c r="E69" s="6">
        <v>2.4500000000000002</v>
      </c>
      <c r="F69" s="8">
        <v>1250</v>
      </c>
      <c r="G69" s="5" t="s">
        <v>12</v>
      </c>
      <c r="H69" s="9">
        <v>44862</v>
      </c>
      <c r="I69" s="5" t="s">
        <v>8</v>
      </c>
      <c r="J69" s="9">
        <v>44871</v>
      </c>
      <c r="K69" s="10">
        <v>8</v>
      </c>
      <c r="L69" s="9">
        <v>44880</v>
      </c>
    </row>
    <row r="70" spans="1:12" hidden="1" x14ac:dyDescent="0.25">
      <c r="A70" s="3" t="s">
        <v>127</v>
      </c>
      <c r="B70" s="5" t="s">
        <v>124</v>
      </c>
      <c r="C70" s="3" t="s">
        <v>47</v>
      </c>
      <c r="D70" s="6">
        <v>158.4</v>
      </c>
      <c r="E70" s="6">
        <v>120</v>
      </c>
      <c r="F70" s="11">
        <v>500</v>
      </c>
      <c r="G70" s="5" t="s">
        <v>28</v>
      </c>
      <c r="H70" s="9">
        <v>44869</v>
      </c>
      <c r="I70" s="5" t="s">
        <v>19</v>
      </c>
      <c r="J70" s="9">
        <v>44874</v>
      </c>
      <c r="K70" s="10">
        <v>6</v>
      </c>
      <c r="L70" s="9">
        <v>44879</v>
      </c>
    </row>
    <row r="71" spans="1:12" hidden="1" x14ac:dyDescent="0.25">
      <c r="A71" s="3" t="s">
        <v>128</v>
      </c>
      <c r="B71" s="5" t="s">
        <v>105</v>
      </c>
      <c r="C71" s="3" t="s">
        <v>106</v>
      </c>
      <c r="D71" s="6">
        <v>204.45</v>
      </c>
      <c r="E71" s="6">
        <v>145</v>
      </c>
      <c r="F71" s="11">
        <v>150</v>
      </c>
      <c r="G71" s="5" t="s">
        <v>18</v>
      </c>
      <c r="H71" s="9">
        <v>44871</v>
      </c>
      <c r="I71" s="5" t="s">
        <v>19</v>
      </c>
      <c r="J71" s="9">
        <v>44874</v>
      </c>
      <c r="K71" s="10">
        <v>8</v>
      </c>
      <c r="L71" s="9">
        <v>44885</v>
      </c>
    </row>
    <row r="72" spans="1:12" hidden="1" x14ac:dyDescent="0.25">
      <c r="A72" s="3" t="s">
        <v>129</v>
      </c>
      <c r="B72" s="5" t="s">
        <v>111</v>
      </c>
      <c r="C72" s="3" t="s">
        <v>27</v>
      </c>
      <c r="D72" s="6">
        <v>132.66</v>
      </c>
      <c r="E72" s="6">
        <v>100.5</v>
      </c>
      <c r="F72" s="11">
        <v>100</v>
      </c>
      <c r="G72" s="5" t="s">
        <v>85</v>
      </c>
      <c r="H72" s="9">
        <v>44868</v>
      </c>
      <c r="I72" s="5" t="s">
        <v>8</v>
      </c>
      <c r="J72" s="9">
        <v>44874</v>
      </c>
      <c r="K72" s="10">
        <v>7</v>
      </c>
      <c r="L72" s="9">
        <v>44883</v>
      </c>
    </row>
    <row r="73" spans="1:12" hidden="1" x14ac:dyDescent="0.25">
      <c r="A73" s="3" t="s">
        <v>130</v>
      </c>
      <c r="B73" s="5" t="s">
        <v>131</v>
      </c>
      <c r="C73" s="3" t="s">
        <v>132</v>
      </c>
      <c r="D73" s="6">
        <v>1.29</v>
      </c>
      <c r="E73" s="6">
        <v>1</v>
      </c>
      <c r="F73" s="11">
        <v>500</v>
      </c>
      <c r="G73" s="5" t="s">
        <v>7</v>
      </c>
      <c r="H73" s="9">
        <v>44868</v>
      </c>
      <c r="I73" s="5" t="s">
        <v>8</v>
      </c>
      <c r="J73" s="9">
        <v>44879</v>
      </c>
      <c r="K73" s="10">
        <v>5</v>
      </c>
      <c r="L73" s="9">
        <v>44886</v>
      </c>
    </row>
    <row r="74" spans="1:12" hidden="1" x14ac:dyDescent="0.25">
      <c r="A74" s="3" t="s">
        <v>133</v>
      </c>
      <c r="B74" s="5" t="s">
        <v>134</v>
      </c>
      <c r="C74" s="3" t="s">
        <v>11</v>
      </c>
      <c r="D74" s="6">
        <v>1.29</v>
      </c>
      <c r="E74" s="6">
        <v>1</v>
      </c>
      <c r="F74" s="8">
        <v>25000</v>
      </c>
      <c r="G74" s="5" t="s">
        <v>28</v>
      </c>
      <c r="H74" s="9">
        <v>44877</v>
      </c>
      <c r="I74" s="5" t="s">
        <v>21</v>
      </c>
      <c r="J74" s="9">
        <v>44884</v>
      </c>
      <c r="K74" s="10">
        <v>5</v>
      </c>
      <c r="L74" s="9">
        <v>44889</v>
      </c>
    </row>
    <row r="75" spans="1:12" hidden="1" x14ac:dyDescent="0.25">
      <c r="A75" s="3" t="s">
        <v>135</v>
      </c>
      <c r="B75" s="5" t="s">
        <v>5</v>
      </c>
      <c r="C75" s="3" t="s">
        <v>6</v>
      </c>
      <c r="D75" s="6">
        <v>5.31</v>
      </c>
      <c r="E75" s="6">
        <v>4.25</v>
      </c>
      <c r="F75" s="8">
        <v>17500</v>
      </c>
      <c r="G75" s="5" t="s">
        <v>7</v>
      </c>
      <c r="H75" s="9">
        <v>44882</v>
      </c>
      <c r="I75" s="5" t="s">
        <v>15</v>
      </c>
      <c r="J75" s="9">
        <v>44884</v>
      </c>
      <c r="K75" s="10">
        <v>6</v>
      </c>
      <c r="L75" s="9">
        <v>44893</v>
      </c>
    </row>
    <row r="76" spans="1:12" hidden="1" x14ac:dyDescent="0.25">
      <c r="A76" s="3" t="s">
        <v>136</v>
      </c>
      <c r="B76" s="5" t="s">
        <v>66</v>
      </c>
      <c r="C76" s="3" t="s">
        <v>41</v>
      </c>
      <c r="D76" s="6">
        <v>3.48</v>
      </c>
      <c r="E76" s="6">
        <v>2.4500000000000002</v>
      </c>
      <c r="F76" s="8">
        <v>1500</v>
      </c>
      <c r="G76" s="5" t="s">
        <v>12</v>
      </c>
      <c r="H76" s="9">
        <v>44878</v>
      </c>
      <c r="I76" s="5" t="s">
        <v>13</v>
      </c>
      <c r="J76" s="9">
        <v>44884</v>
      </c>
      <c r="K76" s="10">
        <v>7</v>
      </c>
      <c r="L76" s="9">
        <v>44892</v>
      </c>
    </row>
    <row r="77" spans="1:12" hidden="1" x14ac:dyDescent="0.25">
      <c r="A77" s="3" t="s">
        <v>137</v>
      </c>
      <c r="B77" s="5" t="s">
        <v>138</v>
      </c>
      <c r="C77" s="3" t="s">
        <v>139</v>
      </c>
      <c r="D77" s="6">
        <v>281.75</v>
      </c>
      <c r="E77" s="6">
        <v>175</v>
      </c>
      <c r="F77" s="11">
        <v>155</v>
      </c>
      <c r="G77" s="5" t="s">
        <v>12</v>
      </c>
      <c r="H77" s="9">
        <v>44875</v>
      </c>
      <c r="I77" s="5" t="s">
        <v>19</v>
      </c>
      <c r="J77" s="9">
        <v>44884</v>
      </c>
      <c r="K77" s="10">
        <v>8</v>
      </c>
      <c r="L77" s="9">
        <v>44893</v>
      </c>
    </row>
    <row r="78" spans="1:12" hidden="1" x14ac:dyDescent="0.25">
      <c r="A78" s="3" t="s">
        <v>140</v>
      </c>
      <c r="B78" s="5" t="s">
        <v>141</v>
      </c>
      <c r="C78" s="3" t="s">
        <v>142</v>
      </c>
      <c r="D78" s="6">
        <v>2.2999999999999998</v>
      </c>
      <c r="E78" s="6">
        <v>2</v>
      </c>
      <c r="F78" s="11">
        <v>150</v>
      </c>
      <c r="G78" s="5" t="s">
        <v>48</v>
      </c>
      <c r="H78" s="9">
        <v>44879</v>
      </c>
      <c r="I78" s="5" t="s">
        <v>21</v>
      </c>
      <c r="J78" s="9">
        <v>44884</v>
      </c>
      <c r="K78" s="10">
        <v>5</v>
      </c>
      <c r="L78" s="9">
        <v>44893</v>
      </c>
    </row>
    <row r="79" spans="1:12" hidden="1" x14ac:dyDescent="0.25">
      <c r="A79" s="3" t="s">
        <v>143</v>
      </c>
      <c r="B79" s="5" t="s">
        <v>144</v>
      </c>
      <c r="C79" s="3" t="s">
        <v>139</v>
      </c>
      <c r="D79" s="6">
        <v>224.25</v>
      </c>
      <c r="E79" s="6">
        <v>195</v>
      </c>
      <c r="F79" s="11">
        <v>130</v>
      </c>
      <c r="G79" s="5" t="s">
        <v>18</v>
      </c>
      <c r="H79" s="9">
        <v>44884</v>
      </c>
      <c r="I79" s="5" t="s">
        <v>19</v>
      </c>
      <c r="J79" s="9">
        <v>44887</v>
      </c>
      <c r="K79" s="10">
        <v>10</v>
      </c>
      <c r="L79" s="9">
        <v>44897</v>
      </c>
    </row>
    <row r="80" spans="1:12" hidden="1" x14ac:dyDescent="0.25">
      <c r="A80" s="3" t="s">
        <v>145</v>
      </c>
      <c r="B80" s="5" t="s">
        <v>105</v>
      </c>
      <c r="C80" s="3" t="s">
        <v>106</v>
      </c>
      <c r="D80" s="6">
        <v>181.25</v>
      </c>
      <c r="E80" s="6">
        <v>145</v>
      </c>
      <c r="F80" s="11">
        <v>120</v>
      </c>
      <c r="G80" s="5" t="s">
        <v>18</v>
      </c>
      <c r="H80" s="9">
        <v>44881</v>
      </c>
      <c r="I80" s="5" t="s">
        <v>15</v>
      </c>
      <c r="J80" s="9">
        <v>44887</v>
      </c>
      <c r="K80" s="10">
        <v>8</v>
      </c>
      <c r="L80" s="9">
        <v>44894</v>
      </c>
    </row>
    <row r="81" spans="1:12" hidden="1" x14ac:dyDescent="0.25">
      <c r="A81" s="3" t="s">
        <v>146</v>
      </c>
      <c r="B81" s="5" t="s">
        <v>115</v>
      </c>
      <c r="C81" s="3" t="s">
        <v>41</v>
      </c>
      <c r="D81" s="6">
        <v>3.96</v>
      </c>
      <c r="E81" s="6">
        <v>3</v>
      </c>
      <c r="F81" s="8">
        <v>1050</v>
      </c>
      <c r="G81" s="5" t="s">
        <v>42</v>
      </c>
      <c r="H81" s="9">
        <v>44884</v>
      </c>
      <c r="I81" s="5" t="s">
        <v>8</v>
      </c>
      <c r="J81" s="9">
        <v>44888</v>
      </c>
      <c r="K81" s="10">
        <v>7</v>
      </c>
      <c r="L81" s="9">
        <v>44900</v>
      </c>
    </row>
    <row r="82" spans="1:12" hidden="1" x14ac:dyDescent="0.25">
      <c r="A82" s="3" t="s">
        <v>147</v>
      </c>
      <c r="B82" s="5" t="s">
        <v>148</v>
      </c>
      <c r="C82" s="3" t="s">
        <v>139</v>
      </c>
      <c r="D82" s="6">
        <v>231.25</v>
      </c>
      <c r="E82" s="6">
        <v>185</v>
      </c>
      <c r="F82" s="11">
        <v>140</v>
      </c>
      <c r="G82" s="5" t="s">
        <v>48</v>
      </c>
      <c r="H82" s="9">
        <v>44877</v>
      </c>
      <c r="I82" s="5" t="s">
        <v>8</v>
      </c>
      <c r="J82" s="9">
        <v>44888</v>
      </c>
      <c r="K82" s="10">
        <v>7</v>
      </c>
      <c r="L82" s="9">
        <v>44894</v>
      </c>
    </row>
    <row r="83" spans="1:12" x14ac:dyDescent="0.25">
      <c r="A83" s="3" t="s">
        <v>149</v>
      </c>
      <c r="B83" s="5" t="s">
        <v>150</v>
      </c>
      <c r="C83" s="3" t="s">
        <v>151</v>
      </c>
      <c r="D83" s="6">
        <v>0.79</v>
      </c>
      <c r="E83" s="6">
        <v>0.55000000000000004</v>
      </c>
      <c r="F83" s="11">
        <v>150</v>
      </c>
      <c r="G83" s="5" t="s">
        <v>85</v>
      </c>
      <c r="H83" s="9">
        <v>44886</v>
      </c>
      <c r="I83" s="5" t="s">
        <v>19</v>
      </c>
      <c r="J83" s="9">
        <v>44891</v>
      </c>
      <c r="K83" s="10">
        <v>7</v>
      </c>
      <c r="L83" s="9">
        <v>44896</v>
      </c>
    </row>
    <row r="84" spans="1:12" x14ac:dyDescent="0.25">
      <c r="A84" s="3" t="s">
        <v>152</v>
      </c>
      <c r="B84" s="5" t="s">
        <v>153</v>
      </c>
      <c r="C84" s="3" t="s">
        <v>132</v>
      </c>
      <c r="D84" s="6">
        <v>1.1499999999999999</v>
      </c>
      <c r="E84" s="6">
        <v>1</v>
      </c>
      <c r="F84" s="11">
        <v>525</v>
      </c>
      <c r="G84" s="5" t="s">
        <v>85</v>
      </c>
      <c r="H84" s="9">
        <v>44884</v>
      </c>
      <c r="I84" s="5" t="s">
        <v>15</v>
      </c>
      <c r="J84" s="9">
        <v>44891</v>
      </c>
      <c r="K84" s="10">
        <v>8</v>
      </c>
      <c r="L84" s="9">
        <v>44897</v>
      </c>
    </row>
    <row r="85" spans="1:12" hidden="1" x14ac:dyDescent="0.25">
      <c r="A85" s="3" t="s">
        <v>154</v>
      </c>
      <c r="B85" s="5" t="s">
        <v>138</v>
      </c>
      <c r="C85" s="3" t="s">
        <v>139</v>
      </c>
      <c r="D85" s="6">
        <v>231</v>
      </c>
      <c r="E85" s="6">
        <v>175</v>
      </c>
      <c r="F85" s="11">
        <v>150</v>
      </c>
      <c r="G85" s="5" t="s">
        <v>12</v>
      </c>
      <c r="H85" s="9">
        <v>44889</v>
      </c>
      <c r="I85" s="5" t="s">
        <v>8</v>
      </c>
      <c r="J85" s="9">
        <v>44891</v>
      </c>
      <c r="K85" s="10">
        <v>5</v>
      </c>
      <c r="L85" s="9">
        <v>44899</v>
      </c>
    </row>
    <row r="86" spans="1:12" hidden="1" x14ac:dyDescent="0.25">
      <c r="A86" s="3" t="s">
        <v>155</v>
      </c>
      <c r="B86" s="5" t="s">
        <v>156</v>
      </c>
      <c r="C86" s="3" t="s">
        <v>27</v>
      </c>
      <c r="D86" s="6">
        <v>133.94999999999999</v>
      </c>
      <c r="E86" s="6">
        <v>95</v>
      </c>
      <c r="F86" s="11">
        <v>110</v>
      </c>
      <c r="G86" s="5" t="s">
        <v>12</v>
      </c>
      <c r="H86" s="9">
        <v>44885</v>
      </c>
      <c r="I86" s="5" t="s">
        <v>15</v>
      </c>
      <c r="J86" s="9">
        <v>44891</v>
      </c>
      <c r="K86" s="10">
        <v>5</v>
      </c>
      <c r="L86" s="9">
        <v>44902</v>
      </c>
    </row>
    <row r="87" spans="1:12" hidden="1" x14ac:dyDescent="0.25">
      <c r="A87" s="3" t="s">
        <v>157</v>
      </c>
      <c r="B87" s="5" t="s">
        <v>144</v>
      </c>
      <c r="C87" s="3" t="s">
        <v>139</v>
      </c>
      <c r="D87" s="6">
        <v>257.39999999999998</v>
      </c>
      <c r="E87" s="6">
        <v>195</v>
      </c>
      <c r="F87" s="11">
        <v>120</v>
      </c>
      <c r="G87" s="5" t="s">
        <v>18</v>
      </c>
      <c r="H87" s="9">
        <v>44883</v>
      </c>
      <c r="I87" s="5" t="s">
        <v>19</v>
      </c>
      <c r="J87" s="9">
        <v>44892</v>
      </c>
      <c r="K87" s="10">
        <v>6</v>
      </c>
      <c r="L87" s="9">
        <v>44903</v>
      </c>
    </row>
    <row r="88" spans="1:12" hidden="1" x14ac:dyDescent="0.25">
      <c r="A88" s="3" t="s">
        <v>158</v>
      </c>
      <c r="B88" s="5" t="s">
        <v>144</v>
      </c>
      <c r="C88" s="3" t="s">
        <v>139</v>
      </c>
      <c r="D88" s="6">
        <v>243.75</v>
      </c>
      <c r="E88" s="6">
        <v>195</v>
      </c>
      <c r="F88" s="11">
        <v>110</v>
      </c>
      <c r="G88" s="5" t="s">
        <v>18</v>
      </c>
      <c r="H88" s="9">
        <v>44890</v>
      </c>
      <c r="I88" s="5" t="s">
        <v>8</v>
      </c>
      <c r="J88" s="9">
        <v>44895</v>
      </c>
      <c r="K88" s="10">
        <v>5</v>
      </c>
      <c r="L88" s="9">
        <v>44907</v>
      </c>
    </row>
    <row r="89" spans="1:12" x14ac:dyDescent="0.25">
      <c r="A89" s="3" t="s">
        <v>159</v>
      </c>
      <c r="B89" s="5" t="s">
        <v>160</v>
      </c>
      <c r="C89" s="3" t="s">
        <v>151</v>
      </c>
      <c r="D89" s="6">
        <v>0.78</v>
      </c>
      <c r="E89" s="6">
        <v>0.55000000000000004</v>
      </c>
      <c r="F89" s="11">
        <v>125</v>
      </c>
      <c r="G89" s="5" t="s">
        <v>7</v>
      </c>
      <c r="H89" s="9">
        <v>44892</v>
      </c>
      <c r="I89" s="5" t="s">
        <v>13</v>
      </c>
      <c r="J89" s="9">
        <v>44895</v>
      </c>
      <c r="K89" s="10">
        <v>8</v>
      </c>
      <c r="L89" s="9">
        <v>44900</v>
      </c>
    </row>
    <row r="90" spans="1:12" x14ac:dyDescent="0.25">
      <c r="A90" s="3" t="s">
        <v>161</v>
      </c>
      <c r="B90" s="5" t="s">
        <v>162</v>
      </c>
      <c r="C90" s="3" t="s">
        <v>37</v>
      </c>
      <c r="D90" s="6">
        <v>1.2</v>
      </c>
      <c r="E90" s="6">
        <v>0.85</v>
      </c>
      <c r="F90" s="11">
        <v>550</v>
      </c>
      <c r="G90" s="5" t="s">
        <v>85</v>
      </c>
      <c r="H90" s="9">
        <v>44889</v>
      </c>
      <c r="I90" s="5" t="s">
        <v>13</v>
      </c>
      <c r="J90" s="9">
        <v>44895</v>
      </c>
      <c r="K90" s="10">
        <v>8</v>
      </c>
      <c r="L90" s="9">
        <v>44898</v>
      </c>
    </row>
    <row r="91" spans="1:12" hidden="1" x14ac:dyDescent="0.25">
      <c r="A91" s="3" t="s">
        <v>163</v>
      </c>
      <c r="B91" s="5" t="s">
        <v>138</v>
      </c>
      <c r="C91" s="3" t="s">
        <v>139</v>
      </c>
      <c r="D91" s="6">
        <v>281.75</v>
      </c>
      <c r="E91" s="6">
        <v>175</v>
      </c>
      <c r="F91" s="11">
        <v>175</v>
      </c>
      <c r="G91" s="5" t="s">
        <v>12</v>
      </c>
      <c r="H91" s="9">
        <v>44891</v>
      </c>
      <c r="I91" s="5" t="s">
        <v>8</v>
      </c>
      <c r="J91" s="9">
        <v>44895</v>
      </c>
      <c r="K91" s="10">
        <v>8</v>
      </c>
      <c r="L91" s="9">
        <v>44905</v>
      </c>
    </row>
    <row r="92" spans="1:12" hidden="1" x14ac:dyDescent="0.25">
      <c r="A92" s="3" t="s">
        <v>164</v>
      </c>
      <c r="B92" s="5" t="s">
        <v>156</v>
      </c>
      <c r="C92" s="3" t="s">
        <v>27</v>
      </c>
      <c r="D92" s="6">
        <v>136.80000000000001</v>
      </c>
      <c r="E92" s="6">
        <v>95</v>
      </c>
      <c r="F92" s="11">
        <v>105</v>
      </c>
      <c r="G92" s="5" t="s">
        <v>12</v>
      </c>
      <c r="H92" s="9">
        <v>44884</v>
      </c>
      <c r="I92" s="5" t="s">
        <v>19</v>
      </c>
      <c r="J92" s="9">
        <v>44895</v>
      </c>
      <c r="K92" s="10">
        <v>5</v>
      </c>
      <c r="L92" s="9">
        <v>44906</v>
      </c>
    </row>
    <row r="93" spans="1:12" hidden="1" x14ac:dyDescent="0.25">
      <c r="A93" s="3" t="s">
        <v>165</v>
      </c>
      <c r="B93" s="5" t="s">
        <v>61</v>
      </c>
      <c r="C93" s="3" t="s">
        <v>6</v>
      </c>
      <c r="D93" s="6">
        <v>6.84</v>
      </c>
      <c r="E93" s="6">
        <v>4.25</v>
      </c>
      <c r="F93" s="8">
        <v>10000</v>
      </c>
      <c r="G93" s="5" t="s">
        <v>48</v>
      </c>
      <c r="H93" s="9">
        <v>44798</v>
      </c>
      <c r="I93" s="5" t="s">
        <v>19</v>
      </c>
      <c r="J93" s="9">
        <v>44801</v>
      </c>
      <c r="K93" s="10">
        <v>5</v>
      </c>
      <c r="L93" s="9">
        <v>44814</v>
      </c>
    </row>
    <row r="94" spans="1:12" hidden="1" x14ac:dyDescent="0.25">
      <c r="A94" s="3" t="s">
        <v>166</v>
      </c>
      <c r="B94" s="5" t="s">
        <v>111</v>
      </c>
      <c r="C94" s="3" t="s">
        <v>27</v>
      </c>
      <c r="D94" s="6">
        <v>161.81</v>
      </c>
      <c r="E94" s="6">
        <v>100.5</v>
      </c>
      <c r="F94" s="11">
        <v>95</v>
      </c>
      <c r="G94" s="5" t="s">
        <v>85</v>
      </c>
      <c r="H94" s="9">
        <v>44874</v>
      </c>
      <c r="I94" s="5" t="s">
        <v>13</v>
      </c>
      <c r="J94" s="9">
        <v>44879</v>
      </c>
      <c r="K94" s="10">
        <v>7</v>
      </c>
      <c r="L94" s="9">
        <v>44888</v>
      </c>
    </row>
    <row r="95" spans="1:12" hidden="1" x14ac:dyDescent="0.25">
      <c r="A95" s="3" t="s">
        <v>167</v>
      </c>
      <c r="B95" s="5" t="s">
        <v>59</v>
      </c>
      <c r="C95" s="3" t="s">
        <v>31</v>
      </c>
      <c r="D95" s="6">
        <v>5.69</v>
      </c>
      <c r="E95" s="6">
        <v>3.95</v>
      </c>
      <c r="F95" s="8">
        <v>4500</v>
      </c>
      <c r="G95" s="5" t="s">
        <v>48</v>
      </c>
      <c r="H95" s="9">
        <v>44870</v>
      </c>
      <c r="I95" s="5" t="s">
        <v>15</v>
      </c>
      <c r="J95" s="9">
        <v>44874</v>
      </c>
      <c r="K95" s="10">
        <v>10</v>
      </c>
      <c r="L95" s="9">
        <v>44879</v>
      </c>
    </row>
    <row r="96" spans="1:12" hidden="1" x14ac:dyDescent="0.25">
      <c r="A96" s="2"/>
    </row>
  </sheetData>
  <autoFilter ref="A1:L96" xr:uid="{7884CA6D-454A-4F4E-AD95-05A295548DAC}">
    <filterColumn colId="3">
      <customFilters>
        <customFilter operator="lessThanOrEqual" val="3"/>
      </customFilters>
    </filterColumn>
    <filterColumn colId="10">
      <customFilters>
        <customFilter operator="greaterThanOrEqual" val="7"/>
      </customFilters>
    </filterColumn>
  </autoFilter>
  <conditionalFormatting sqref="S8">
    <cfRule type="cellIs" priority="2" operator="greaterThan">
      <formula>20000</formula>
    </cfRule>
  </conditionalFormatting>
  <conditionalFormatting sqref="F2:F95">
    <cfRule type="cellIs" dxfId="2" priority="1" operator="greaterThan">
      <formula>20000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E N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d E N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D c 1 Y o i k e 4 D g A A A B E A A A A T A B w A R m 9 y b X V s Y X M v U 2 V j d G l v b j E u b S C i G A A o o B Q A A A A A A A A A A A A A A A A A A A A A A A A A A A A r T k 0 u y c z P U w i G 0 I b W A F B L A Q I t A B Q A A g A I A H R D c 1 Z I s u X 4 p A A A A P Y A A A A S A A A A A A A A A A A A A A A A A A A A A A B D b 2 5 m a W c v U G F j a 2 F n Z S 5 4 b W x Q S w E C L Q A U A A I A C A B 0 Q 3 N W D 8 r p q 6 Q A A A D p A A A A E w A A A A A A A A A A A A A A A A D w A A A A W 0 N v b n R l b n R f V H l w Z X N d L n h t b F B L A Q I t A B Q A A g A I A H R D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h F M q K B T h T 7 2 D H + K B y G F k A A A A A A I A A A A A A B B m A A A A A Q A A I A A A A P B M 6 x t g 4 V 5 P I r T i 8 c Y G W T N S U / k 6 X 4 S + F N 7 2 C z w 6 t N g g A A A A A A 6 A A A A A A g A A I A A A A B k 9 U U P Q C y 9 j Q F / / Z + k 5 E o u Y b 4 P z I y 3 0 N X / + / z y f 2 w G e U A A A A C d K b F K V 5 7 A 8 u 0 l 6 u S c l o 6 l p L 9 / T Q b w 4 2 T B u Y J F T f j f M 1 B 7 + o 0 o 3 D w Q 8 d 6 B l v c V P r g f + 6 I Q 5 m H s 2 L 8 4 Q P K 2 c b Z 7 B 5 t J b H V A A d x Q F k x S 7 F H s U Q A A A A F I M N d U r c y a 5 X n K 6 d Z o S a g 7 N b r b X h T J + J N N 2 W o L 8 l P t / 5 9 O p v n 3 5 R G 1 b d l x E P j B 3 w p z w T a i W S M P 4 a F 6 W Z d b 6 X v k = < / D a t a M a s h u p > 
</file>

<file path=customXml/itemProps1.xml><?xml version="1.0" encoding="utf-8"?>
<ds:datastoreItem xmlns:ds="http://schemas.openxmlformats.org/officeDocument/2006/customXml" ds:itemID="{12D7E294-0875-48F1-92FD-85CBF2D913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Formula Info</vt:lpstr>
      <vt:lpstr>LookUp</vt:lpstr>
      <vt:lpstr>Pivot 1</vt:lpstr>
      <vt:lpstr>Pivot 2</vt:lpstr>
      <vt:lpstr>Pivot 3</vt:lpstr>
      <vt:lpstr>Filter 1</vt:lpstr>
      <vt:lpstr>Filter 2</vt:lpstr>
      <vt:lpstr>Filter 3</vt:lpstr>
      <vt:lpstr>AllOrders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Glenn</dc:creator>
  <cp:lastModifiedBy>Isaiah Glenn</cp:lastModifiedBy>
  <dcterms:created xsi:type="dcterms:W3CDTF">2023-03-19T12:22:07Z</dcterms:created>
  <dcterms:modified xsi:type="dcterms:W3CDTF">2023-03-19T13:55:12Z</dcterms:modified>
</cp:coreProperties>
</file>