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640" tabRatio="500" activeTab="6"/>
  </bookViews>
  <sheets>
    <sheet name="Precios" sheetId="1" r:id="rId1"/>
    <sheet name="Insumos" sheetId="2" r:id="rId2"/>
    <sheet name="Inventario" sheetId="4" r:id="rId3"/>
    <sheet name="Ventas" sheetId="3" r:id="rId4"/>
    <sheet name="Calculos" sheetId="5" r:id="rId5"/>
    <sheet name="Costos" sheetId="6" r:id="rId6"/>
    <sheet name="Clientes" sheetId="7" r:id="rId7"/>
  </sheets>
  <definedNames>
    <definedName name="_xlnm._FilterDatabase" localSheetId="3" hidden="1">Ventas!$B$3:$G$27</definedName>
    <definedName name="_xlnm.Criteria" localSheetId="3">Ventas!$G$4:$G$27</definedName>
    <definedName name="_xlnm.Extract" localSheetId="3">Ventas!#REF!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L5" i="6"/>
  <c r="F3" i="5"/>
  <c r="F4" i="5"/>
  <c r="F5" i="5"/>
  <c r="F6" i="5"/>
  <c r="F7" i="5"/>
  <c r="F8" i="5"/>
  <c r="F9" i="5"/>
  <c r="F10" i="5"/>
  <c r="F11" i="5"/>
  <c r="F12" i="5"/>
  <c r="E6" i="6"/>
  <c r="E4" i="6"/>
  <c r="E5" i="6"/>
  <c r="I3" i="5"/>
  <c r="C3" i="5"/>
  <c r="C4" i="5"/>
  <c r="C5" i="5"/>
  <c r="C6" i="5"/>
  <c r="C7" i="5"/>
  <c r="C8" i="5"/>
  <c r="C9" i="5"/>
  <c r="C10" i="5"/>
  <c r="C11" i="5"/>
  <c r="C12" i="5"/>
  <c r="B17" i="5"/>
  <c r="C12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<sst xmlns="http://schemas.openxmlformats.org/spreadsheetml/2006/main" count="196" uniqueCount="83">
  <si>
    <t>Ostion c/c (bolsa)</t>
  </si>
  <si>
    <t>Ostion s/c (Kg)</t>
  </si>
  <si>
    <t>Macha s/c (Kg)</t>
  </si>
  <si>
    <t>Loco (Kg)</t>
  </si>
  <si>
    <t>Camarón (Kg)</t>
  </si>
  <si>
    <t>Pinzas Jaiba (Kg)</t>
  </si>
  <si>
    <t>Blanquillo (Kg)</t>
  </si>
  <si>
    <t>Corvinilla (Kg)</t>
  </si>
  <si>
    <t>Macha c/c (bdja.)</t>
  </si>
  <si>
    <t>Precios Venta</t>
  </si>
  <si>
    <t>Precio Compra</t>
  </si>
  <si>
    <t>Compras</t>
  </si>
  <si>
    <t>Ventas</t>
  </si>
  <si>
    <t>Familia Tomás</t>
  </si>
  <si>
    <t>Producto</t>
  </si>
  <si>
    <t>Cantidad</t>
  </si>
  <si>
    <t>Fecha</t>
  </si>
  <si>
    <t>Estado Pago</t>
  </si>
  <si>
    <t>Inventario</t>
  </si>
  <si>
    <t>Cliente</t>
  </si>
  <si>
    <t>Estado Entrega</t>
  </si>
  <si>
    <t>Simone</t>
  </si>
  <si>
    <t>Orregos</t>
  </si>
  <si>
    <t>Avetikian</t>
  </si>
  <si>
    <t>Costos</t>
  </si>
  <si>
    <t>Bencina (L)</t>
  </si>
  <si>
    <t>Costo / unidad</t>
  </si>
  <si>
    <t>Papel etiqueta (pack 25)</t>
  </si>
  <si>
    <t>Viaje Tongoy</t>
  </si>
  <si>
    <t xml:space="preserve">Ostiones </t>
  </si>
  <si>
    <t>Costos Totales</t>
  </si>
  <si>
    <t>Ventas Totales</t>
  </si>
  <si>
    <t>Costos extra totales</t>
  </si>
  <si>
    <t>Total costo</t>
  </si>
  <si>
    <t>Total</t>
  </si>
  <si>
    <t xml:space="preserve">Profit = </t>
  </si>
  <si>
    <t>CLP</t>
  </si>
  <si>
    <t>Pamela Sauma</t>
  </si>
  <si>
    <t>Calculo bencina gastada:</t>
  </si>
  <si>
    <t>KM</t>
  </si>
  <si>
    <t>Litros</t>
  </si>
  <si>
    <t>Proveedor</t>
  </si>
  <si>
    <t>Tomas</t>
  </si>
  <si>
    <t>Macha s/c (1/2 Kg)</t>
  </si>
  <si>
    <t>Belén Torres</t>
  </si>
  <si>
    <t>Maca Cornejo</t>
  </si>
  <si>
    <t>chesterton 8181</t>
  </si>
  <si>
    <t>Rodrigo Quezada</t>
  </si>
  <si>
    <t>Clientes</t>
  </si>
  <si>
    <t>Nombre</t>
  </si>
  <si>
    <t>Dirección</t>
  </si>
  <si>
    <t>Teléfono</t>
  </si>
  <si>
    <t>Correo</t>
  </si>
  <si>
    <t>Benjamin subercaseaux 9863, casa c, La Reina</t>
  </si>
  <si>
    <t>Lota 2533 depto 22 Providencia</t>
  </si>
  <si>
    <t>scecchini@hotmail.com</t>
  </si>
  <si>
    <t>Onofre Jarpa 10221, La Reina</t>
  </si>
  <si>
    <t>Maria Monvel #?, La Reina</t>
  </si>
  <si>
    <t>francisco de villagra 327</t>
  </si>
  <si>
    <t>mackarena.cornejov@gmail.com</t>
  </si>
  <si>
    <t>Carol Nuñez</t>
  </si>
  <si>
    <t>carolq.nunezb@gmail.com</t>
  </si>
  <si>
    <t>monte olimpo 1405</t>
  </si>
  <si>
    <t>rbeneyto@gmail.com</t>
  </si>
  <si>
    <t>Dario Urzua 2161 depto 603</t>
  </si>
  <si>
    <t>iperez@typauditores.cl</t>
  </si>
  <si>
    <t>manuel novoa 591</t>
  </si>
  <si>
    <t>danielbyrnep@gmail.com</t>
  </si>
  <si>
    <t>las vertientes 958</t>
  </si>
  <si>
    <t>cantunez@aes.com</t>
  </si>
  <si>
    <t>julia bernstein 1001</t>
  </si>
  <si>
    <t>tomas@rosschile.com</t>
  </si>
  <si>
    <t>Francisca Morales</t>
  </si>
  <si>
    <t>Santos apostoles 2220</t>
  </si>
  <si>
    <t>fran.morales.r@gmail.com</t>
  </si>
  <si>
    <t>imirbal@gmail.com</t>
  </si>
  <si>
    <t>Charles Hamilton 10700</t>
  </si>
  <si>
    <t>Tomas Silva</t>
  </si>
  <si>
    <t>Cristian</t>
  </si>
  <si>
    <t>Daniel</t>
  </si>
  <si>
    <t>Ricardo</t>
  </si>
  <si>
    <t>Isabella</t>
  </si>
  <si>
    <t>Ricardo Beneyto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</si>
</sst>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2"/>
      <color indexed="206"/>
      <name val="Calibri"/>
      <family val="2"/>
    </font>
    <font>
      <b/>
      <sz val="14"/>
      <color rgb="FF000000"/>
      <name val="Calibri"/>
      <scheme val="minor"/>
    </font>
    <font>
      <sz val="24"/>
      <color theme="1"/>
      <name val="Calibri"/>
      <scheme val="minor"/>
    </font>
    <font>
      <b/>
      <sz val="24"/>
      <color theme="1"/>
      <name val="Calibri"/>
      <scheme val="minor"/>
    </font>
    <font>
      <sz val="13"/>
      <color rgb="FF222222"/>
      <name val="Arial"/>
      <family val="2"/>
    </font>
    <font>
      <sz val="13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  <xf numFmtId="0" fontId="4" fillId="0" borderId="0" xfId="0" applyFont="1"/>
    <xf numFmtId="0" fontId="0" fillId="0" borderId="1" xfId="0" applyBorder="1" applyAlignment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3" fillId="0" borderId="9" xfId="0" applyFont="1" applyBorder="1"/>
    <xf numFmtId="0" fontId="0" fillId="0" borderId="2" xfId="0" applyBorder="1"/>
    <xf numFmtId="14" fontId="0" fillId="0" borderId="2" xfId="0" applyNumberFormat="1" applyBorder="1"/>
    <xf numFmtId="0" fontId="0" fillId="0" borderId="10" xfId="0" applyBorder="1"/>
    <xf numFmtId="0" fontId="0" fillId="0" borderId="8" xfId="0" applyBorder="1"/>
    <xf numFmtId="0" fontId="3" fillId="0" borderId="5" xfId="0" applyFont="1" applyBorder="1"/>
    <xf numFmtId="14" fontId="3" fillId="0" borderId="5" xfId="0" applyNumberFormat="1" applyFont="1" applyBorder="1"/>
    <xf numFmtId="0" fontId="0" fillId="0" borderId="0" xfId="0" applyBorder="1"/>
    <xf numFmtId="0" fontId="5" fillId="0" borderId="0" xfId="0" applyFont="1"/>
    <xf numFmtId="0" fontId="0" fillId="0" borderId="9" xfId="0" applyBorder="1"/>
    <xf numFmtId="0" fontId="0" fillId="0" borderId="11" xfId="0" applyBorder="1"/>
    <xf numFmtId="0" fontId="3" fillId="3" borderId="2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14" fontId="0" fillId="0" borderId="0" xfId="0" applyNumberFormat="1"/>
    <xf numFmtId="0" fontId="6" fillId="0" borderId="1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NumberFormat="1" applyBorder="1"/>
    <xf numFmtId="14" fontId="0" fillId="0" borderId="0" xfId="0" applyNumberFormat="1" applyBorder="1"/>
    <xf numFmtId="0" fontId="1" fillId="0" borderId="0" xfId="185"/>
    <xf numFmtId="0" fontId="9" fillId="0" borderId="0" xfId="0" applyFont="1"/>
    <xf numFmtId="0" fontId="10" fillId="0" borderId="0" xfId="0" applyFont="1"/>
    <xf numFmtId="0" fontId="1" fillId="0" borderId="0" xfId="185" applyBorder="1"/>
    <xf numFmtId="0" fontId="3" fillId="3" borderId="9" xfId="0" applyFont="1" applyFill="1" applyBorder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/>
    <cellStyle name="Normal" xfId="0" builtinId="0"/>
  </cellStyles>
  <dxfs count="31">
    <dxf>
      <numFmt numFmtId="19" formatCode="m/d/yy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9" formatCode="m/d/yy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Compras" displayName="Compras" ref="B3:D12" totalsRowShown="0" headerRowBorderDxfId="30" tableBorderDxfId="29" totalsRowBorderDxfId="28">
  <autoFilter ref="B3:D12"/>
  <tableColumns count="3">
    <tableColumn id="1" name="Producto" dataDxfId="27"/>
    <tableColumn id="2" name="Cantidad" dataDxfId="26"/>
    <tableColumn id="3" name="Fecha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ventario" displayName="Inventario" ref="B3:C12" totalsRowShown="0" headerRowDxfId="24" headerRowBorderDxfId="23" tableBorderDxfId="22" totalsRowBorderDxfId="21">
  <autoFilter ref="B3:C12"/>
  <tableColumns count="2">
    <tableColumn id="1" name="Producto" dataDxfId="20"/>
    <tableColumn id="2" name="Cantidad" dataDxfId="19">
      <calculatedColumnFormula>SUMIF(Compras[Producto], Insumos!F4, Compras[Cantidad])-SUMIF(Ventas[Producto], Inventario!B4, Ventas[Cantidad])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Ventas" displayName="Ventas" ref="B3:G27" totalsRowShown="0" headerRowDxfId="18" headerRowBorderDxfId="17" tableBorderDxfId="16" totalsRowBorderDxfId="15">
  <autoFilter ref="B3:G27"/>
  <tableColumns count="6">
    <tableColumn id="1" name="Cliente" dataDxfId="14"/>
    <tableColumn id="2" name="Producto" dataDxfId="13"/>
    <tableColumn id="3" name="Cantidad" dataDxfId="12"/>
    <tableColumn id="4" name="Fecha" dataDxfId="11"/>
    <tableColumn id="5" name="Estado Pago" dataDxfId="10"/>
    <tableColumn id="6" name="Estado Entrega" dataDxfId="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H7" totalsRowShown="0" headerRowDxfId="8" headerRowBorderDxfId="7" tableBorderDxfId="6" totalsRowBorderDxfId="5">
  <autoFilter ref="B3:H7"/>
  <tableColumns count="7">
    <tableColumn id="1" name="Producto" dataDxfId="4"/>
    <tableColumn id="2" name="Cantidad" dataDxfId="3"/>
    <tableColumn id="3" name="Costo / unidad" dataDxfId="2"/>
    <tableColumn id="5" name="Total costo" dataDxfId="1">
      <calculatedColumnFormula>Table4[[#This Row],[Costo / unidad]]*Table4[[#This Row],[Cantidad]]</calculatedColumnFormula>
    </tableColumn>
    <tableColumn id="6" name="Estado Pago"/>
    <tableColumn id="7" name="Proveedor"/>
    <tableColumn id="4" name="Fecha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E17" totalsRowShown="0">
  <autoFilter ref="B3:E17"/>
  <tableColumns count="4">
    <tableColumn id="1" name="Nombre"/>
    <tableColumn id="2" name="Dirección"/>
    <tableColumn id="3" name="Teléfono"/>
    <tableColumn id="4" name="Corre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beneyto@gmail.com" TargetMode="External"/><Relationship Id="rId4" Type="http://schemas.openxmlformats.org/officeDocument/2006/relationships/hyperlink" Target="mailto:iperez@typauditores.cl" TargetMode="External"/><Relationship Id="rId5" Type="http://schemas.openxmlformats.org/officeDocument/2006/relationships/hyperlink" Target="mailto:danielbyrnep@gmail.com" TargetMode="External"/><Relationship Id="rId6" Type="http://schemas.openxmlformats.org/officeDocument/2006/relationships/hyperlink" Target="mailto:cantunez@aes.com" TargetMode="External"/><Relationship Id="rId7" Type="http://schemas.openxmlformats.org/officeDocument/2006/relationships/hyperlink" Target="mailto:tomas@rosschile.com" TargetMode="External"/><Relationship Id="rId8" Type="http://schemas.openxmlformats.org/officeDocument/2006/relationships/hyperlink" Target="mailto:fran.morales.r@gmail.com" TargetMode="External"/><Relationship Id="rId9" Type="http://schemas.openxmlformats.org/officeDocument/2006/relationships/hyperlink" Target="mailto:imirbal@gmail.com" TargetMode="External"/><Relationship Id="rId10" Type="http://schemas.openxmlformats.org/officeDocument/2006/relationships/table" Target="../tables/table5.xml"/><Relationship Id="rId1" Type="http://schemas.openxmlformats.org/officeDocument/2006/relationships/hyperlink" Target="mailto:mackarena.cornejov@gmail.com" TargetMode="External"/><Relationship Id="rId2" Type="http://schemas.openxmlformats.org/officeDocument/2006/relationships/hyperlink" Target="mailto:carolq.nunez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5" sqref="B15"/>
    </sheetView>
  </sheetViews>
  <sheetFormatPr baseColWidth="10" defaultRowHeight="15" x14ac:dyDescent="0"/>
  <cols>
    <col min="1" max="1" width="13.33203125" customWidth="1"/>
    <col min="2" max="2" width="19.6640625" customWidth="1"/>
    <col min="3" max="3" width="16.1640625" customWidth="1"/>
    <col min="4" max="4" width="14.1640625" customWidth="1"/>
    <col min="5" max="5" width="14.6640625" customWidth="1"/>
    <col min="7" max="7" width="12.1640625" customWidth="1"/>
    <col min="8" max="8" width="14.33203125" customWidth="1"/>
    <col min="9" max="9" width="12.6640625" customWidth="1"/>
    <col min="10" max="10" width="13" customWidth="1"/>
  </cols>
  <sheetData>
    <row r="1" spans="1:10">
      <c r="A1" t="s">
        <v>9</v>
      </c>
    </row>
    <row r="3" spans="1:10">
      <c r="B3" s="3" t="s">
        <v>1</v>
      </c>
      <c r="C3" s="13">
        <v>20900</v>
      </c>
      <c r="D3" s="27"/>
      <c r="E3" s="24"/>
      <c r="F3" s="24"/>
      <c r="G3" s="24"/>
      <c r="H3" s="24"/>
      <c r="I3" s="24"/>
      <c r="J3" s="24"/>
    </row>
    <row r="4" spans="1:10">
      <c r="B4" s="3" t="s">
        <v>0</v>
      </c>
      <c r="C4" s="3">
        <v>13900</v>
      </c>
    </row>
    <row r="5" spans="1:10">
      <c r="B5" s="3" t="s">
        <v>43</v>
      </c>
      <c r="C5" s="15">
        <v>10500</v>
      </c>
    </row>
    <row r="6" spans="1:10">
      <c r="B6" s="3" t="s">
        <v>8</v>
      </c>
      <c r="C6" s="15">
        <v>6900</v>
      </c>
    </row>
    <row r="7" spans="1:10">
      <c r="B7" s="3" t="s">
        <v>3</v>
      </c>
      <c r="C7" s="15">
        <v>20700</v>
      </c>
    </row>
    <row r="8" spans="1:10">
      <c r="B8" s="3" t="s">
        <v>4</v>
      </c>
      <c r="C8" s="15">
        <v>9900</v>
      </c>
    </row>
    <row r="9" spans="1:10">
      <c r="B9" s="3" t="s">
        <v>5</v>
      </c>
      <c r="C9" s="15">
        <v>16900</v>
      </c>
    </row>
    <row r="10" spans="1:10">
      <c r="B10" s="3" t="s">
        <v>6</v>
      </c>
      <c r="C10" s="15">
        <v>12900</v>
      </c>
    </row>
    <row r="11" spans="1:10">
      <c r="B11" s="3" t="s">
        <v>7</v>
      </c>
      <c r="C11" s="15">
        <v>6600</v>
      </c>
    </row>
    <row r="13" spans="1:10">
      <c r="A13" t="s">
        <v>10</v>
      </c>
    </row>
    <row r="15" spans="1:10">
      <c r="B15" s="3" t="s">
        <v>1</v>
      </c>
      <c r="C15" s="3">
        <v>12000</v>
      </c>
    </row>
    <row r="16" spans="1:10">
      <c r="B16" s="3" t="s">
        <v>0</v>
      </c>
      <c r="C16" s="3">
        <v>7500</v>
      </c>
    </row>
    <row r="17" spans="2:3">
      <c r="B17" s="3" t="s">
        <v>43</v>
      </c>
      <c r="C17" s="3">
        <v>6750</v>
      </c>
    </row>
    <row r="18" spans="2:3">
      <c r="B18" s="3" t="s">
        <v>8</v>
      </c>
      <c r="C18" s="3">
        <v>3500</v>
      </c>
    </row>
    <row r="19" spans="2:3">
      <c r="B19" s="3" t="s">
        <v>3</v>
      </c>
      <c r="C19" s="3">
        <v>12000</v>
      </c>
    </row>
    <row r="20" spans="2:3">
      <c r="B20" s="3" t="s">
        <v>4</v>
      </c>
      <c r="C20" s="3">
        <v>5500</v>
      </c>
    </row>
    <row r="21" spans="2:3">
      <c r="B21" s="3" t="s">
        <v>5</v>
      </c>
      <c r="C21" s="3">
        <v>8000</v>
      </c>
    </row>
    <row r="22" spans="2:3">
      <c r="B22" s="3" t="s">
        <v>6</v>
      </c>
      <c r="C22" s="3">
        <v>8500</v>
      </c>
    </row>
    <row r="23" spans="2:3">
      <c r="B23" s="3" t="s">
        <v>7</v>
      </c>
      <c r="C23" s="3">
        <v>3000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4" sqref="D14"/>
    </sheetView>
  </sheetViews>
  <sheetFormatPr baseColWidth="10" defaultRowHeight="15" x14ac:dyDescent="0"/>
  <cols>
    <col min="1" max="1" width="15.83203125" customWidth="1"/>
    <col min="2" max="2" width="16.5" customWidth="1"/>
    <col min="3" max="3" width="15.33203125" customWidth="1"/>
    <col min="4" max="4" width="13.33203125" customWidth="1"/>
    <col min="5" max="5" width="15.6640625" customWidth="1"/>
    <col min="6" max="6" width="16.5" customWidth="1"/>
    <col min="7" max="7" width="12" customWidth="1"/>
    <col min="8" max="8" width="14" customWidth="1"/>
    <col min="9" max="10" width="12.6640625" customWidth="1"/>
  </cols>
  <sheetData>
    <row r="1" spans="1:10" ht="18">
      <c r="A1" s="6" t="s">
        <v>11</v>
      </c>
    </row>
    <row r="3" spans="1:10">
      <c r="B3" s="14" t="s">
        <v>14</v>
      </c>
      <c r="C3" s="15" t="s">
        <v>15</v>
      </c>
      <c r="D3" s="21" t="s">
        <v>16</v>
      </c>
      <c r="F3" s="3" t="s">
        <v>14</v>
      </c>
    </row>
    <row r="4" spans="1:10">
      <c r="B4" s="11" t="s">
        <v>1</v>
      </c>
      <c r="C4" s="4">
        <v>10</v>
      </c>
      <c r="D4" s="23">
        <v>42831</v>
      </c>
      <c r="E4" s="1"/>
      <c r="F4" s="4" t="s">
        <v>1</v>
      </c>
      <c r="G4" s="1"/>
      <c r="H4" s="1"/>
      <c r="I4" s="1"/>
      <c r="J4" s="1"/>
    </row>
    <row r="5" spans="1:10">
      <c r="B5" s="11" t="s">
        <v>0</v>
      </c>
      <c r="C5" s="4">
        <v>10</v>
      </c>
      <c r="D5" s="23">
        <v>42831</v>
      </c>
      <c r="F5" s="4" t="s">
        <v>0</v>
      </c>
    </row>
    <row r="6" spans="1:10">
      <c r="B6" s="11" t="s">
        <v>43</v>
      </c>
      <c r="C6" s="3">
        <v>10</v>
      </c>
      <c r="D6" s="23">
        <v>42831</v>
      </c>
      <c r="F6" s="4" t="s">
        <v>43</v>
      </c>
    </row>
    <row r="7" spans="1:10">
      <c r="B7" s="11" t="s">
        <v>8</v>
      </c>
      <c r="C7" s="7">
        <v>10</v>
      </c>
      <c r="D7" s="23">
        <v>42831</v>
      </c>
      <c r="F7" s="4" t="s">
        <v>8</v>
      </c>
    </row>
    <row r="8" spans="1:10">
      <c r="B8" s="11" t="s">
        <v>3</v>
      </c>
      <c r="C8" s="3">
        <v>10</v>
      </c>
      <c r="D8" s="23">
        <v>42831</v>
      </c>
      <c r="F8" s="4" t="s">
        <v>3</v>
      </c>
    </row>
    <row r="9" spans="1:10">
      <c r="B9" s="11" t="s">
        <v>4</v>
      </c>
      <c r="C9" s="3">
        <v>15</v>
      </c>
      <c r="D9" s="23">
        <v>42831</v>
      </c>
      <c r="F9" s="4" t="s">
        <v>4</v>
      </c>
    </row>
    <row r="10" spans="1:10">
      <c r="B10" s="11" t="s">
        <v>5</v>
      </c>
      <c r="C10" s="3">
        <v>0</v>
      </c>
      <c r="D10" s="23">
        <v>42831</v>
      </c>
      <c r="F10" s="4" t="s">
        <v>5</v>
      </c>
    </row>
    <row r="11" spans="1:10">
      <c r="B11" s="11" t="s">
        <v>6</v>
      </c>
      <c r="C11" s="3">
        <v>5</v>
      </c>
      <c r="D11" s="23">
        <v>42831</v>
      </c>
      <c r="F11" s="4" t="s">
        <v>6</v>
      </c>
    </row>
    <row r="12" spans="1:10">
      <c r="B12" s="17" t="s">
        <v>7</v>
      </c>
      <c r="C12" s="3">
        <v>5</v>
      </c>
      <c r="D12" s="23">
        <v>42831</v>
      </c>
      <c r="F12" s="4" t="s">
        <v>7</v>
      </c>
    </row>
    <row r="13" spans="1:10">
      <c r="B13" s="9"/>
    </row>
    <row r="23" spans="2:10">
      <c r="B23" s="1"/>
      <c r="C23" s="1"/>
      <c r="D23" s="1"/>
      <c r="E23" s="1"/>
      <c r="F23" s="1"/>
      <c r="G23" s="1"/>
      <c r="H23" s="1"/>
      <c r="I23" s="1"/>
      <c r="J23" s="1"/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6" spans="2:10">
      <c r="B26" s="2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5" sqref="C5"/>
    </sheetView>
  </sheetViews>
  <sheetFormatPr baseColWidth="10" defaultRowHeight="15" x14ac:dyDescent="0"/>
  <cols>
    <col min="2" max="2" width="16.6640625" customWidth="1"/>
    <col min="3" max="3" width="11" customWidth="1"/>
  </cols>
  <sheetData>
    <row r="1" spans="1:6" ht="18">
      <c r="A1" s="6" t="s">
        <v>18</v>
      </c>
    </row>
    <row r="3" spans="1:6">
      <c r="B3" s="14" t="s">
        <v>14</v>
      </c>
      <c r="C3" s="21" t="s">
        <v>15</v>
      </c>
      <c r="F3" s="25"/>
    </row>
    <row r="4" spans="1:6">
      <c r="B4" s="11" t="s">
        <v>1</v>
      </c>
      <c r="C4" s="22">
        <f>SUMIF(Compras[Producto], Insumos!F4, Compras[Cantidad])-SUMIF(Ventas[Producto], Inventario!B4, Ventas[Cantidad])</f>
        <v>9</v>
      </c>
    </row>
    <row r="5" spans="1:6">
      <c r="B5" s="11" t="s">
        <v>0</v>
      </c>
      <c r="C5" s="22">
        <f>SUMIF(Compras[Producto], Insumos!F5, Compras[Cantidad])-SUMIF(Ventas[Producto], Inventario!B5, Ventas[Cantidad])</f>
        <v>7</v>
      </c>
    </row>
    <row r="6" spans="1:6">
      <c r="B6" s="11" t="s">
        <v>43</v>
      </c>
      <c r="C6" s="22">
        <f>SUMIF(Compras[Producto], Insumos!F6, Compras[Cantidad])-SUMIF(Ventas[Producto], Inventario!B6, Ventas[Cantidad])</f>
        <v>8</v>
      </c>
    </row>
    <row r="7" spans="1:6">
      <c r="B7" s="11" t="s">
        <v>8</v>
      </c>
      <c r="C7" s="22">
        <f>SUMIF(Compras[Producto], Insumos!F7, Compras[Cantidad])-SUMIF(Ventas[Producto], Inventario!B7, Ventas[Cantidad])</f>
        <v>0</v>
      </c>
    </row>
    <row r="8" spans="1:6">
      <c r="B8" s="11" t="s">
        <v>3</v>
      </c>
      <c r="C8" s="22">
        <f>SUMIF(Compras[Producto], Insumos!F8, Compras[Cantidad])-SUMIF(Ventas[Producto], Inventario!B8, Ventas[Cantidad])</f>
        <v>6</v>
      </c>
    </row>
    <row r="9" spans="1:6">
      <c r="B9" s="11" t="s">
        <v>4</v>
      </c>
      <c r="C9" s="22">
        <f>SUMIF(Compras[Producto], Insumos!F9, Compras[Cantidad])-SUMIF(Ventas[Producto], Inventario!B9, Ventas[Cantidad])</f>
        <v>10</v>
      </c>
    </row>
    <row r="10" spans="1:6">
      <c r="B10" s="11" t="s">
        <v>5</v>
      </c>
      <c r="C10" s="22">
        <f>SUMIF(Compras[Producto], Insumos!F10, Compras[Cantidad])-SUMIF(Ventas[Producto], Inventario!B10, Ventas[Cantidad])</f>
        <v>0</v>
      </c>
    </row>
    <row r="11" spans="1:6">
      <c r="B11" s="11" t="s">
        <v>6</v>
      </c>
      <c r="C11" s="22">
        <f>SUMIF(Compras[Producto], Insumos!F11, Compras[Cantidad])-SUMIF(Ventas[Producto], Inventario!B11, Ventas[Cantidad])</f>
        <v>3</v>
      </c>
    </row>
    <row r="12" spans="1:6">
      <c r="B12" s="17" t="s">
        <v>7</v>
      </c>
      <c r="C12" s="22">
        <f>SUMIF(Compras[Producto], Insumos!F12, Compras[Cantidad])-SUMIF(Ventas[Producto], Inventario!B12, Ventas[Cantidad])</f>
        <v>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6" workbookViewId="0">
      <selection activeCell="F20" sqref="F20"/>
    </sheetView>
  </sheetViews>
  <sheetFormatPr baseColWidth="10" defaultRowHeight="15" x14ac:dyDescent="0"/>
  <cols>
    <col min="1" max="1" width="13.33203125" customWidth="1"/>
    <col min="2" max="2" width="16.6640625" customWidth="1"/>
    <col min="3" max="3" width="16.5" customWidth="1"/>
    <col min="4" max="4" width="11" customWidth="1"/>
    <col min="6" max="6" width="13.6640625" customWidth="1"/>
    <col min="7" max="7" width="16" customWidth="1"/>
    <col min="9" max="9" width="13.1640625" customWidth="1"/>
    <col min="10" max="10" width="15.1640625" customWidth="1"/>
    <col min="16" max="16" width="21.6640625" customWidth="1"/>
    <col min="17" max="17" width="14.83203125" customWidth="1"/>
  </cols>
  <sheetData>
    <row r="1" spans="1:7" ht="18">
      <c r="A1" s="6" t="s">
        <v>12</v>
      </c>
    </row>
    <row r="3" spans="1:7">
      <c r="B3" s="14" t="s">
        <v>19</v>
      </c>
      <c r="C3" s="15" t="s">
        <v>14</v>
      </c>
      <c r="D3" s="15" t="s">
        <v>15</v>
      </c>
      <c r="E3" s="15" t="s">
        <v>16</v>
      </c>
      <c r="F3" s="15" t="s">
        <v>17</v>
      </c>
      <c r="G3" s="16" t="s">
        <v>20</v>
      </c>
    </row>
    <row r="4" spans="1:7">
      <c r="B4" s="10" t="s">
        <v>13</v>
      </c>
      <c r="C4" s="4" t="s">
        <v>6</v>
      </c>
      <c r="D4" s="3">
        <v>1</v>
      </c>
      <c r="E4" s="5">
        <v>42892</v>
      </c>
      <c r="F4" s="3">
        <v>0</v>
      </c>
      <c r="G4" s="12">
        <v>1</v>
      </c>
    </row>
    <row r="5" spans="1:7">
      <c r="B5" s="11" t="s">
        <v>21</v>
      </c>
      <c r="C5" s="3" t="s">
        <v>6</v>
      </c>
      <c r="D5" s="3">
        <v>1</v>
      </c>
      <c r="E5" s="5">
        <v>42922</v>
      </c>
      <c r="F5" s="3">
        <v>1</v>
      </c>
      <c r="G5" s="13">
        <v>1</v>
      </c>
    </row>
    <row r="6" spans="1:7">
      <c r="B6" s="11" t="s">
        <v>21</v>
      </c>
      <c r="C6" s="4" t="s">
        <v>8</v>
      </c>
      <c r="D6" s="3">
        <v>2</v>
      </c>
      <c r="E6" s="5">
        <v>42922</v>
      </c>
      <c r="F6" s="3">
        <v>1</v>
      </c>
      <c r="G6" s="13">
        <v>1</v>
      </c>
    </row>
    <row r="7" spans="1:7">
      <c r="B7" s="17" t="s">
        <v>21</v>
      </c>
      <c r="C7" s="8" t="s">
        <v>3</v>
      </c>
      <c r="D7" s="18">
        <v>1</v>
      </c>
      <c r="E7" s="19">
        <v>42922</v>
      </c>
      <c r="F7" s="18">
        <v>1</v>
      </c>
      <c r="G7" s="20">
        <v>1</v>
      </c>
    </row>
    <row r="8" spans="1:7">
      <c r="B8" s="17" t="s">
        <v>22</v>
      </c>
      <c r="C8" s="8" t="s">
        <v>8</v>
      </c>
      <c r="D8" s="18">
        <v>2</v>
      </c>
      <c r="E8" s="19">
        <v>42953</v>
      </c>
      <c r="F8" s="18">
        <v>1</v>
      </c>
      <c r="G8" s="20">
        <v>1</v>
      </c>
    </row>
    <row r="9" spans="1:7">
      <c r="B9" s="17" t="s">
        <v>23</v>
      </c>
      <c r="C9" s="11" t="s">
        <v>4</v>
      </c>
      <c r="D9" s="18">
        <v>1</v>
      </c>
      <c r="E9" s="19">
        <v>42953</v>
      </c>
      <c r="F9" s="18">
        <v>0</v>
      </c>
      <c r="G9" s="20">
        <v>1</v>
      </c>
    </row>
    <row r="10" spans="1:7">
      <c r="B10" s="17" t="s">
        <v>37</v>
      </c>
      <c r="C10" s="11" t="s">
        <v>4</v>
      </c>
      <c r="D10" s="18">
        <v>1</v>
      </c>
      <c r="E10" s="19">
        <v>42953</v>
      </c>
      <c r="F10" s="18">
        <v>1</v>
      </c>
      <c r="G10" s="20">
        <v>1</v>
      </c>
    </row>
    <row r="11" spans="1:7">
      <c r="B11" s="17" t="s">
        <v>37</v>
      </c>
      <c r="C11" s="30" t="s">
        <v>8</v>
      </c>
      <c r="D11" s="18">
        <v>1</v>
      </c>
      <c r="E11" s="19">
        <v>42953</v>
      </c>
      <c r="F11" s="18">
        <v>1</v>
      </c>
      <c r="G11" s="20">
        <v>1</v>
      </c>
    </row>
    <row r="12" spans="1:7">
      <c r="B12" s="17" t="s">
        <v>37</v>
      </c>
      <c r="C12" s="28" t="s">
        <v>3</v>
      </c>
      <c r="D12" s="18">
        <v>1</v>
      </c>
      <c r="E12" s="19">
        <v>42953</v>
      </c>
      <c r="F12" s="18">
        <v>1</v>
      </c>
      <c r="G12" s="20">
        <v>1</v>
      </c>
    </row>
    <row r="13" spans="1:7">
      <c r="B13" s="17" t="s">
        <v>37</v>
      </c>
      <c r="C13" s="28" t="s">
        <v>0</v>
      </c>
      <c r="D13" s="18">
        <v>1</v>
      </c>
      <c r="E13" s="19">
        <v>42953</v>
      </c>
      <c r="F13" s="18">
        <v>1</v>
      </c>
      <c r="G13" s="20">
        <v>1</v>
      </c>
    </row>
    <row r="14" spans="1:7">
      <c r="B14" s="17" t="s">
        <v>13</v>
      </c>
      <c r="C14" s="8" t="s">
        <v>0</v>
      </c>
      <c r="D14" s="18">
        <v>2</v>
      </c>
      <c r="E14" s="19">
        <v>43014</v>
      </c>
      <c r="F14" s="18">
        <v>0</v>
      </c>
      <c r="G14" s="20">
        <v>1</v>
      </c>
    </row>
    <row r="15" spans="1:7">
      <c r="B15" s="17" t="s">
        <v>44</v>
      </c>
      <c r="C15" s="8" t="s">
        <v>3</v>
      </c>
      <c r="D15" s="18">
        <v>1</v>
      </c>
      <c r="E15" s="19">
        <v>43014</v>
      </c>
      <c r="F15" s="18">
        <v>0</v>
      </c>
      <c r="G15" s="20">
        <v>1</v>
      </c>
    </row>
    <row r="16" spans="1:7">
      <c r="B16" s="17" t="s">
        <v>44</v>
      </c>
      <c r="C16" s="3" t="s">
        <v>7</v>
      </c>
      <c r="D16" s="18">
        <v>1</v>
      </c>
      <c r="E16" s="19">
        <v>43014</v>
      </c>
      <c r="F16" s="18">
        <v>0</v>
      </c>
      <c r="G16" s="20">
        <v>1</v>
      </c>
    </row>
    <row r="17" spans="2:7">
      <c r="B17" s="17" t="s">
        <v>45</v>
      </c>
      <c r="C17" s="3" t="s">
        <v>43</v>
      </c>
      <c r="D17" s="18">
        <v>1</v>
      </c>
      <c r="E17" s="19">
        <v>43014</v>
      </c>
      <c r="F17" s="18">
        <v>0</v>
      </c>
      <c r="G17" s="20">
        <v>0</v>
      </c>
    </row>
    <row r="18" spans="2:7">
      <c r="B18" s="17" t="s">
        <v>13</v>
      </c>
      <c r="C18" s="8" t="s">
        <v>8</v>
      </c>
      <c r="D18" s="18">
        <v>2</v>
      </c>
      <c r="E18" s="19">
        <v>43014</v>
      </c>
      <c r="F18" s="18">
        <v>0</v>
      </c>
      <c r="G18" s="20">
        <v>1</v>
      </c>
    </row>
    <row r="19" spans="2:7">
      <c r="B19" s="17" t="s">
        <v>47</v>
      </c>
      <c r="C19" s="8" t="s">
        <v>4</v>
      </c>
      <c r="D19" s="18">
        <v>1</v>
      </c>
      <c r="E19" s="19">
        <v>43014</v>
      </c>
      <c r="F19" s="18">
        <v>1</v>
      </c>
      <c r="G19" s="20">
        <v>1</v>
      </c>
    </row>
    <row r="20" spans="2:7">
      <c r="B20" s="17" t="s">
        <v>82</v>
      </c>
      <c r="C20" s="8" t="s">
        <v>3</v>
      </c>
      <c r="D20" s="18">
        <v>1</v>
      </c>
      <c r="E20" s="19">
        <v>43014</v>
      </c>
      <c r="F20" s="18">
        <v>0</v>
      </c>
      <c r="G20" s="20">
        <v>1</v>
      </c>
    </row>
    <row r="21" spans="2:7">
      <c r="B21" s="29" t="s">
        <v>82</v>
      </c>
      <c r="C21" s="8" t="s">
        <v>43</v>
      </c>
      <c r="D21" s="18">
        <v>1</v>
      </c>
      <c r="E21" s="19">
        <v>43014</v>
      </c>
      <c r="F21" s="18">
        <v>0</v>
      </c>
      <c r="G21" s="20">
        <v>1</v>
      </c>
    </row>
    <row r="22" spans="2:7">
      <c r="B22" s="29" t="s">
        <v>82</v>
      </c>
      <c r="C22" s="3" t="s">
        <v>1</v>
      </c>
      <c r="D22" s="18">
        <v>1</v>
      </c>
      <c r="E22" s="19">
        <v>43014</v>
      </c>
      <c r="F22" s="18">
        <v>0</v>
      </c>
      <c r="G22" s="20">
        <v>1</v>
      </c>
    </row>
    <row r="23" spans="2:7">
      <c r="B23" s="29" t="s">
        <v>82</v>
      </c>
      <c r="C23" s="8" t="s">
        <v>4</v>
      </c>
      <c r="D23" s="18">
        <v>1</v>
      </c>
      <c r="E23" s="19">
        <v>43014</v>
      </c>
      <c r="F23" s="18">
        <v>0</v>
      </c>
      <c r="G23" s="20">
        <v>1</v>
      </c>
    </row>
    <row r="24" spans="2:7">
      <c r="B24" s="17" t="s">
        <v>72</v>
      </c>
      <c r="C24" s="8" t="s">
        <v>7</v>
      </c>
      <c r="D24" s="18">
        <v>1</v>
      </c>
      <c r="E24" s="19">
        <v>43045</v>
      </c>
      <c r="F24" s="18">
        <v>1</v>
      </c>
      <c r="G24" s="20">
        <v>1</v>
      </c>
    </row>
    <row r="25" spans="2:7">
      <c r="B25" s="29" t="s">
        <v>72</v>
      </c>
      <c r="C25" s="8" t="s">
        <v>8</v>
      </c>
      <c r="D25" s="18">
        <v>2</v>
      </c>
      <c r="E25" s="19">
        <v>43045</v>
      </c>
      <c r="F25" s="18">
        <v>1</v>
      </c>
      <c r="G25" s="20">
        <v>1</v>
      </c>
    </row>
    <row r="26" spans="2:7">
      <c r="B26" s="29" t="s">
        <v>72</v>
      </c>
      <c r="C26" s="8" t="s">
        <v>4</v>
      </c>
      <c r="D26" s="18">
        <v>1</v>
      </c>
      <c r="E26" s="19">
        <v>43045</v>
      </c>
      <c r="F26" s="18">
        <v>1</v>
      </c>
      <c r="G26" s="20">
        <v>1</v>
      </c>
    </row>
    <row r="27" spans="2:7">
      <c r="B27" s="41" t="s">
        <v>81</v>
      </c>
      <c r="C27" s="8" t="s">
        <v>8</v>
      </c>
      <c r="D27" s="18">
        <v>1</v>
      </c>
      <c r="E27" s="19">
        <v>43045</v>
      </c>
      <c r="F27" s="18">
        <v>0</v>
      </c>
      <c r="G27" s="20">
        <v>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2" sqref="G12"/>
    </sheetView>
  </sheetViews>
  <sheetFormatPr baseColWidth="10" defaultRowHeight="15" x14ac:dyDescent="0"/>
  <cols>
    <col min="1" max="1" width="19.83203125" customWidth="1"/>
    <col min="2" max="2" width="24.6640625" customWidth="1"/>
    <col min="4" max="4" width="18.5" customWidth="1"/>
    <col min="5" max="5" width="15.33203125" customWidth="1"/>
    <col min="8" max="8" width="25.33203125" customWidth="1"/>
  </cols>
  <sheetData>
    <row r="1" spans="1:9" ht="18">
      <c r="A1" s="6" t="s">
        <v>30</v>
      </c>
      <c r="D1" s="6" t="s">
        <v>31</v>
      </c>
      <c r="H1" s="6" t="s">
        <v>32</v>
      </c>
    </row>
    <row r="3" spans="1:9">
      <c r="B3" s="3" t="s">
        <v>29</v>
      </c>
      <c r="C3" s="3">
        <f>SUMIF(Compras[Producto],Precios!B15,Compras[Cantidad])*Precios!C15</f>
        <v>120000</v>
      </c>
      <c r="E3" s="3" t="s">
        <v>29</v>
      </c>
      <c r="F3" s="3">
        <f>SUMIF(Ventas[Producto],Calculos!E3,Ventas[Cantidad])*Precios!C3</f>
        <v>0</v>
      </c>
      <c r="I3" s="3">
        <f>SUM(Table4[Total costo])</f>
        <v>52875</v>
      </c>
    </row>
    <row r="4" spans="1:9">
      <c r="B4" s="4" t="s">
        <v>0</v>
      </c>
      <c r="C4" s="3">
        <f>SUMIF(Compras[Producto],Precios!B16,Compras[Cantidad])*Precios!C16</f>
        <v>75000</v>
      </c>
      <c r="E4" s="4" t="s">
        <v>0</v>
      </c>
      <c r="F4" s="3">
        <f>SUMIF(Ventas[Producto],Calculos!E4,Ventas[Cantidad])*Precios!C4</f>
        <v>41700</v>
      </c>
    </row>
    <row r="5" spans="1:9">
      <c r="B5" s="4" t="s">
        <v>2</v>
      </c>
      <c r="C5" s="3">
        <f>SUMIF(Compras[Producto],Precios!B17,Compras[Cantidad])*Precios!C17</f>
        <v>67500</v>
      </c>
      <c r="E5" s="4" t="s">
        <v>2</v>
      </c>
      <c r="F5" s="3">
        <f>SUMIF(Ventas[Producto],Calculos!E5,Ventas[Cantidad])*Precios!C5</f>
        <v>0</v>
      </c>
    </row>
    <row r="6" spans="1:9">
      <c r="B6" s="4" t="s">
        <v>8</v>
      </c>
      <c r="C6" s="3">
        <f>SUMIF(Compras[Producto],Precios!B18,Compras[Cantidad])*Precios!C18</f>
        <v>35000</v>
      </c>
      <c r="E6" s="4" t="s">
        <v>8</v>
      </c>
      <c r="F6" s="3">
        <f>SUMIF(Ventas[Producto],Calculos!E6,Ventas[Cantidad])*Precios!C6</f>
        <v>69000</v>
      </c>
    </row>
    <row r="7" spans="1:9">
      <c r="B7" s="4" t="s">
        <v>3</v>
      </c>
      <c r="C7" s="3">
        <f>SUMIF(Compras[Producto],Precios!B19,Compras[Cantidad])*Precios!C19</f>
        <v>120000</v>
      </c>
      <c r="E7" s="4" t="s">
        <v>3</v>
      </c>
      <c r="F7" s="3">
        <f>SUMIF(Ventas[Producto],Calculos!E7,Ventas[Cantidad])*Precios!C7</f>
        <v>82800</v>
      </c>
    </row>
    <row r="8" spans="1:9">
      <c r="B8" s="4" t="s">
        <v>4</v>
      </c>
      <c r="C8" s="3">
        <f>SUMIF(Compras[Producto],Precios!B20,Compras[Cantidad])*Precios!C20</f>
        <v>82500</v>
      </c>
      <c r="E8" s="4" t="s">
        <v>4</v>
      </c>
      <c r="F8" s="3">
        <f>SUMIF(Ventas[Producto],Calculos!E8,Ventas[Cantidad])*Precios!C8</f>
        <v>49500</v>
      </c>
    </row>
    <row r="9" spans="1:9">
      <c r="B9" s="4" t="s">
        <v>5</v>
      </c>
      <c r="C9" s="3">
        <f>SUMIF(Compras[Producto],Precios!B21,Compras[Cantidad])*Precios!C21</f>
        <v>0</v>
      </c>
      <c r="E9" s="4" t="s">
        <v>5</v>
      </c>
      <c r="F9" s="3">
        <f>SUMIF(Ventas[Producto],Calculos!E9,Ventas[Cantidad])*Precios!C9</f>
        <v>0</v>
      </c>
    </row>
    <row r="10" spans="1:9">
      <c r="B10" s="4" t="s">
        <v>6</v>
      </c>
      <c r="C10" s="3">
        <f>SUMIF(Compras[Producto],Precios!B22,Compras[Cantidad])*Precios!C22</f>
        <v>42500</v>
      </c>
      <c r="E10" s="4" t="s">
        <v>6</v>
      </c>
      <c r="F10" s="3">
        <f>SUMIF(Ventas[Producto],Calculos!E10,Ventas[Cantidad])*Precios!C10</f>
        <v>25800</v>
      </c>
    </row>
    <row r="11" spans="1:9">
      <c r="B11" s="4" t="s">
        <v>7</v>
      </c>
      <c r="C11" s="3">
        <f>SUMIF(Compras[Producto],Precios!B23,Compras[Cantidad])*Precios!C23</f>
        <v>15000</v>
      </c>
      <c r="E11" s="4" t="s">
        <v>7</v>
      </c>
      <c r="F11" s="3">
        <f>SUMIF(Ventas[Producto],Calculos!E11,Ventas[Cantidad])*Precios!C11</f>
        <v>13200</v>
      </c>
    </row>
    <row r="12" spans="1:9" ht="18">
      <c r="B12" s="32" t="s">
        <v>34</v>
      </c>
      <c r="C12" s="3">
        <f>SUM(C3:C11)</f>
        <v>557500</v>
      </c>
      <c r="E12" s="32" t="s">
        <v>34</v>
      </c>
      <c r="F12" s="3">
        <f>SUM(F3:F11)</f>
        <v>282000</v>
      </c>
    </row>
    <row r="17" spans="1:3" ht="30">
      <c r="A17" s="34" t="s">
        <v>35</v>
      </c>
      <c r="B17" s="33">
        <f>F12-C12-I3</f>
        <v>-328375</v>
      </c>
      <c r="C1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18" sqref="E18"/>
    </sheetView>
  </sheetViews>
  <sheetFormatPr baseColWidth="10" defaultRowHeight="15" x14ac:dyDescent="0"/>
  <cols>
    <col min="2" max="2" width="24.5" customWidth="1"/>
    <col min="3" max="3" width="11.6640625" customWidth="1"/>
    <col min="4" max="4" width="16.33203125" customWidth="1"/>
    <col min="5" max="5" width="14.83203125" customWidth="1"/>
    <col min="6" max="6" width="14.5" customWidth="1"/>
    <col min="7" max="7" width="13.5" customWidth="1"/>
    <col min="8" max="8" width="12.6640625" customWidth="1"/>
    <col min="9" max="9" width="16" customWidth="1"/>
    <col min="10" max="10" width="25.6640625" customWidth="1"/>
  </cols>
  <sheetData>
    <row r="1" spans="1:12" ht="18">
      <c r="A1" s="6" t="s">
        <v>24</v>
      </c>
    </row>
    <row r="3" spans="1:12" ht="18">
      <c r="B3" s="14" t="s">
        <v>14</v>
      </c>
      <c r="C3" s="15" t="s">
        <v>15</v>
      </c>
      <c r="D3" s="21" t="s">
        <v>26</v>
      </c>
      <c r="E3" s="15" t="s">
        <v>33</v>
      </c>
      <c r="F3" s="15" t="s">
        <v>17</v>
      </c>
      <c r="G3" s="15" t="s">
        <v>41</v>
      </c>
      <c r="H3" s="15" t="s">
        <v>16</v>
      </c>
      <c r="J3" s="6" t="s">
        <v>38</v>
      </c>
    </row>
    <row r="4" spans="1:12">
      <c r="B4" s="10" t="s">
        <v>28</v>
      </c>
      <c r="C4" s="3">
        <v>1</v>
      </c>
      <c r="D4" s="13">
        <v>40000</v>
      </c>
      <c r="E4">
        <f>Table4[[#This Row],[Costo / unidad]]*Table4[[#This Row],[Cantidad]]</f>
        <v>40000</v>
      </c>
      <c r="F4">
        <v>0</v>
      </c>
      <c r="G4" t="s">
        <v>42</v>
      </c>
      <c r="H4" s="31">
        <v>42831</v>
      </c>
      <c r="K4" s="3" t="s">
        <v>39</v>
      </c>
      <c r="L4" s="3"/>
    </row>
    <row r="5" spans="1:12">
      <c r="B5" s="26" t="s">
        <v>27</v>
      </c>
      <c r="C5" s="18">
        <v>1</v>
      </c>
      <c r="D5" s="20">
        <v>5000</v>
      </c>
      <c r="E5">
        <f>Table4[[#This Row],[Costo / unidad]]*Table4[[#This Row],[Cantidad]]</f>
        <v>5000</v>
      </c>
      <c r="F5">
        <v>0</v>
      </c>
      <c r="G5" t="s">
        <v>42</v>
      </c>
      <c r="H5" s="31">
        <v>42892</v>
      </c>
      <c r="K5" s="3" t="s">
        <v>40</v>
      </c>
      <c r="L5" s="3">
        <f>L4/10</f>
        <v>0</v>
      </c>
    </row>
    <row r="6" spans="1:12">
      <c r="B6" s="26" t="s">
        <v>25</v>
      </c>
      <c r="C6" s="18">
        <v>2.5</v>
      </c>
      <c r="D6" s="20">
        <v>750</v>
      </c>
      <c r="E6">
        <f>Table4[[#This Row],[Costo / unidad]]*Table4[[#This Row],[Cantidad]]</f>
        <v>1875</v>
      </c>
      <c r="F6">
        <v>0</v>
      </c>
      <c r="G6" t="s">
        <v>42</v>
      </c>
      <c r="H6" s="31">
        <v>42953</v>
      </c>
    </row>
    <row r="7" spans="1:12">
      <c r="B7" s="26" t="s">
        <v>25</v>
      </c>
      <c r="C7" s="18">
        <v>8</v>
      </c>
      <c r="D7" s="20">
        <v>750</v>
      </c>
      <c r="E7" s="35">
        <f>Table4[[#This Row],[Costo / unidad]]*Table4[[#This Row],[Cantidad]]</f>
        <v>6000</v>
      </c>
      <c r="F7" s="24">
        <v>0</v>
      </c>
      <c r="G7" s="24" t="s">
        <v>42</v>
      </c>
      <c r="H7" s="36">
        <v>43014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22" sqref="E22"/>
    </sheetView>
  </sheetViews>
  <sheetFormatPr baseColWidth="10" defaultRowHeight="15" x14ac:dyDescent="0"/>
  <cols>
    <col min="2" max="2" width="18.5" customWidth="1"/>
    <col min="3" max="3" width="43.1640625" customWidth="1"/>
    <col min="4" max="4" width="13.5" customWidth="1"/>
    <col min="5" max="5" width="30.1640625" customWidth="1"/>
  </cols>
  <sheetData>
    <row r="1" spans="1:5" ht="18">
      <c r="A1" s="6" t="s">
        <v>48</v>
      </c>
    </row>
    <row r="3" spans="1:5">
      <c r="B3" t="s">
        <v>49</v>
      </c>
      <c r="C3" t="s">
        <v>50</v>
      </c>
      <c r="D3" t="s">
        <v>51</v>
      </c>
      <c r="E3" t="s">
        <v>52</v>
      </c>
    </row>
    <row r="4" spans="1:5">
      <c r="B4" t="s">
        <v>13</v>
      </c>
      <c r="C4" t="s">
        <v>53</v>
      </c>
      <c r="D4">
        <v>5622751654</v>
      </c>
      <c r="E4" s="37"/>
    </row>
    <row r="5" spans="1:5" ht="16">
      <c r="B5" t="s">
        <v>21</v>
      </c>
      <c r="C5" s="38" t="s">
        <v>54</v>
      </c>
      <c r="D5">
        <v>56992255106</v>
      </c>
      <c r="E5" s="39" t="s">
        <v>55</v>
      </c>
    </row>
    <row r="6" spans="1:5">
      <c r="B6" t="s">
        <v>22</v>
      </c>
      <c r="C6" t="s">
        <v>56</v>
      </c>
    </row>
    <row r="7" spans="1:5">
      <c r="B7" s="24" t="s">
        <v>23</v>
      </c>
      <c r="C7" s="24" t="s">
        <v>57</v>
      </c>
      <c r="D7" s="24"/>
      <c r="E7" s="24"/>
    </row>
    <row r="8" spans="1:5">
      <c r="B8" s="24" t="s">
        <v>37</v>
      </c>
      <c r="C8" s="24"/>
      <c r="D8" s="24">
        <v>56966459117</v>
      </c>
      <c r="E8" s="24"/>
    </row>
    <row r="9" spans="1:5">
      <c r="B9" s="24" t="s">
        <v>44</v>
      </c>
      <c r="C9" s="24" t="s">
        <v>64</v>
      </c>
      <c r="D9" s="24">
        <v>56977489239</v>
      </c>
      <c r="E9" s="40" t="s">
        <v>65</v>
      </c>
    </row>
    <row r="10" spans="1:5">
      <c r="B10" s="24" t="s">
        <v>45</v>
      </c>
      <c r="C10" s="24" t="s">
        <v>58</v>
      </c>
      <c r="D10" s="24">
        <v>56952088520</v>
      </c>
      <c r="E10" s="40" t="s">
        <v>59</v>
      </c>
    </row>
    <row r="11" spans="1:5">
      <c r="B11" s="24" t="s">
        <v>60</v>
      </c>
      <c r="C11" s="24" t="s">
        <v>46</v>
      </c>
      <c r="D11" s="24">
        <v>56982834821</v>
      </c>
      <c r="E11" s="40" t="s">
        <v>61</v>
      </c>
    </row>
    <row r="12" spans="1:5">
      <c r="B12" s="24" t="s">
        <v>80</v>
      </c>
      <c r="C12" s="24" t="s">
        <v>62</v>
      </c>
      <c r="D12" s="24">
        <v>56990409538</v>
      </c>
      <c r="E12" s="40" t="s">
        <v>63</v>
      </c>
    </row>
    <row r="13" spans="1:5">
      <c r="B13" s="24" t="s">
        <v>79</v>
      </c>
      <c r="C13" s="24" t="s">
        <v>66</v>
      </c>
      <c r="D13" s="24">
        <v>56981298296</v>
      </c>
      <c r="E13" s="40" t="s">
        <v>67</v>
      </c>
    </row>
    <row r="14" spans="1:5">
      <c r="B14" s="24" t="s">
        <v>78</v>
      </c>
      <c r="C14" s="24" t="s">
        <v>68</v>
      </c>
      <c r="D14" s="24">
        <v>569996791190</v>
      </c>
      <c r="E14" s="40" t="s">
        <v>69</v>
      </c>
    </row>
    <row r="15" spans="1:5">
      <c r="B15" s="24" t="s">
        <v>77</v>
      </c>
      <c r="C15" s="24" t="s">
        <v>70</v>
      </c>
      <c r="D15" s="24">
        <v>56992762484</v>
      </c>
      <c r="E15" s="40" t="s">
        <v>71</v>
      </c>
    </row>
    <row r="16" spans="1:5">
      <c r="B16" s="24" t="s">
        <v>72</v>
      </c>
      <c r="C16" s="24" t="s">
        <v>73</v>
      </c>
      <c r="D16" s="24">
        <v>56984411207</v>
      </c>
      <c r="E16" s="40" t="s">
        <v>74</v>
      </c>
    </row>
    <row r="17" spans="2:5">
      <c r="B17" s="24" t="s">
        <v>81</v>
      </c>
      <c r="C17" s="24" t="s">
        <v>76</v>
      </c>
      <c r="D17" s="24"/>
      <c r="E17" s="40" t="s">
        <v>75</v>
      </c>
    </row>
  </sheetData>
  <hyperlinks>
    <hyperlink ref="E10" r:id="rId1"/>
    <hyperlink ref="E11" r:id="rId2"/>
    <hyperlink ref="E12" r:id="rId3"/>
    <hyperlink ref="E9" r:id="rId4"/>
    <hyperlink ref="E13" r:id="rId5"/>
    <hyperlink ref="E14" r:id="rId6"/>
    <hyperlink ref="E15" r:id="rId7"/>
    <hyperlink ref="E16" r:id="rId8"/>
    <hyperlink ref="E17" r:id="rId9"/>
  </hyperlinks>
  <pageMargins left="0.75" right="0.75" top="1" bottom="1" header="0.5" footer="0.5"/>
  <pageSetup orientation="portrait" horizontalDpi="4294967292" verticalDpi="4294967292"/>
  <tableParts count="1"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Precios</vt:lpstr>
      <vt:lpstr>Insumos</vt:lpstr>
      <vt:lpstr>Inventario</vt:lpstr>
      <vt:lpstr>Ventas</vt:lpstr>
      <vt:lpstr>Calculos</vt:lpstr>
      <vt:lpstr>Costos</vt:lpstr>
      <vt:lpstr>Clientes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Morales</dc:creator>
  <cp:lastModifiedBy>Tomas Morales</cp:lastModifiedBy>
  <dcterms:created xsi:type="dcterms:W3CDTF">2017-06-05T05:02:14Z</dcterms:created>
  <dcterms:modified xsi:type="dcterms:W3CDTF">2017-06-11T20:09:04Z</dcterms:modified>
</cp:coreProperties>
</file>