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16725\Downloads\"/>
    </mc:Choice>
  </mc:AlternateContent>
  <xr:revisionPtr revIDLastSave="0" documentId="8_{0E532DB7-4967-4A14-8C2C-5B1990C9582A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DRE" sheetId="4" r:id="rId1"/>
    <sheet name="Controller" sheetId="5" r:id="rId2"/>
    <sheet name="Dashboard" sheetId="6" r:id="rId3"/>
  </sheets>
  <definedNames>
    <definedName name="SegmentaçãodeDados_Conta">#N/A</definedName>
  </definedNames>
  <calcPr calcId="191028"/>
  <pivotCaches>
    <pivotCache cacheId="249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B12" i="4"/>
  <c r="C5" i="4"/>
  <c r="C7" i="4" s="1"/>
  <c r="C11" i="4" s="1"/>
  <c r="C15" i="4" s="1"/>
  <c r="C16" i="4" s="1"/>
  <c r="C18" i="4" s="1"/>
  <c r="C20" i="4" s="1"/>
  <c r="D5" i="4"/>
  <c r="D7" i="4" s="1"/>
  <c r="D11" i="4" s="1"/>
  <c r="D15" i="4" s="1"/>
  <c r="D16" i="4" s="1"/>
  <c r="D18" i="4" s="1"/>
  <c r="D20" i="4" s="1"/>
  <c r="B5" i="4"/>
  <c r="B7" i="4" s="1"/>
  <c r="B11" i="4" s="1"/>
  <c r="B15" i="4" s="1"/>
  <c r="B16" i="4" s="1"/>
  <c r="B18" i="4" s="1"/>
  <c r="B20" i="4" s="1"/>
</calcChain>
</file>

<file path=xl/sharedStrings.xml><?xml version="1.0" encoding="utf-8"?>
<sst xmlns="http://schemas.openxmlformats.org/spreadsheetml/2006/main" count="31" uniqueCount="29">
  <si>
    <t>Conta</t>
  </si>
  <si>
    <t>2021</t>
  </si>
  <si>
    <t>2022</t>
  </si>
  <si>
    <t>2023</t>
  </si>
  <si>
    <t>Receita Operacional Bruta</t>
  </si>
  <si>
    <t>Devoluções e Abatimentos</t>
  </si>
  <si>
    <t>Impostos e Taxas</t>
  </si>
  <si>
    <t>Receita Operacional Líquida</t>
  </si>
  <si>
    <t>Custos Operacionais</t>
  </si>
  <si>
    <t>Resultado Bruto</t>
  </si>
  <si>
    <t>Despesas Operacionais</t>
  </si>
  <si>
    <t>Depreciação</t>
  </si>
  <si>
    <t>Outras Receitas</t>
  </si>
  <si>
    <t>Resultado Operacional antes do Resultado Financeiro</t>
  </si>
  <si>
    <t>Resultado Financeiro</t>
  </si>
  <si>
    <t>Receitas Financeiras</t>
  </si>
  <si>
    <t>Despesas Financeiras</t>
  </si>
  <si>
    <t>Resultado Operacional antes Efeito Inflacionário</t>
  </si>
  <si>
    <t>Resultado Operacional Líquido</t>
  </si>
  <si>
    <t>Equivalência Patrimonial</t>
  </si>
  <si>
    <t>Resultado Antes do IR e CS</t>
  </si>
  <si>
    <t>IR e CS</t>
  </si>
  <si>
    <t>Resultado Líquido do Exercício</t>
  </si>
  <si>
    <t>Soma de 2021</t>
  </si>
  <si>
    <t>Soma de 2022</t>
  </si>
  <si>
    <t>Soma de 2023</t>
  </si>
  <si>
    <t>Total Geral</t>
  </si>
  <si>
    <t>CRTL + clique para selecionar a conta a ser visualizada</t>
  </si>
  <si>
    <t>tb_flx_cx (1) 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</si>
</sst>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C2D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3">
    <dxf>
      <numFmt numFmtId="164" formatCode="&quot;R$&quot;\ #,##0.00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colors>
    <mruColors>
      <color rgb="FFA9C2D7"/>
      <color rgb="FFFFFFFF"/>
      <color rgb="FF000000"/>
      <color rgb="FF186E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[tb_flx_cx (1) 1.xlsx]Controller!Tabela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DEBF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F75B5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CE4D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F75B5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F2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F75B5"/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Soma de 2021</c:v>
                </c:pt>
              </c:strCache>
            </c:strRef>
          </c:tx>
          <c:spPr>
            <a:solidFill>
              <a:srgbClr val="DDEBF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F75B5"/>
                    </a:solidFill>
                    <a:latin typeface="Book Antiqua"/>
                    <a:ea typeface="Book Antiqua"/>
                    <a:cs typeface="Book Antiqu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Controller!$C$6:$C$7</c:f>
              <c:strCache>
                <c:ptCount val="1"/>
                <c:pt idx="0">
                  <c:v>Despesas Financeiras</c:v>
                </c:pt>
              </c:strCache>
            </c:strRef>
          </c:cat>
          <c:val>
            <c:numRef>
              <c:f>Controller!$D$6:$D$7</c:f>
              <c:numCache>
                <c:formatCode>General</c:formatCode>
                <c:ptCount val="1"/>
                <c:pt idx="0">
                  <c:v>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4498-981D-BDE1B28A4EED}"/>
            </c:ext>
          </c:extLst>
        </c:ser>
        <c:ser>
          <c:idx val="1"/>
          <c:order val="1"/>
          <c:tx>
            <c:strRef>
              <c:f>Controller!$E$5</c:f>
              <c:strCache>
                <c:ptCount val="1"/>
                <c:pt idx="0">
                  <c:v>Soma de 2022</c:v>
                </c:pt>
              </c:strCache>
            </c:strRef>
          </c:tx>
          <c:spPr>
            <a:solidFill>
              <a:srgbClr val="FCE4D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F75B5"/>
                    </a:solidFill>
                    <a:latin typeface="Book Antiqua"/>
                    <a:ea typeface="Book Antiqua"/>
                    <a:cs typeface="Book Antiqu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Controller!$C$6:$C$7</c:f>
              <c:strCache>
                <c:ptCount val="1"/>
                <c:pt idx="0">
                  <c:v>Despesas Financeiras</c:v>
                </c:pt>
              </c:strCache>
            </c:strRef>
          </c:cat>
          <c:val>
            <c:numRef>
              <c:f>Controller!$E$6:$E$7</c:f>
              <c:numCache>
                <c:formatCode>General</c:formatCode>
                <c:ptCount val="1"/>
                <c:pt idx="0">
                  <c:v>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7-4498-981D-BDE1B28A4EED}"/>
            </c:ext>
          </c:extLst>
        </c:ser>
        <c:ser>
          <c:idx val="2"/>
          <c:order val="2"/>
          <c:tx>
            <c:strRef>
              <c:f>Controller!$F$5</c:f>
              <c:strCache>
                <c:ptCount val="1"/>
                <c:pt idx="0">
                  <c:v>Soma de 2023</c:v>
                </c:pt>
              </c:strCache>
            </c:strRef>
          </c:tx>
          <c:spPr>
            <a:solidFill>
              <a:srgbClr val="FFF2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F75B5"/>
                    </a:solidFill>
                    <a:latin typeface="Book Antiqua"/>
                    <a:ea typeface="Book Antiqua"/>
                    <a:cs typeface="Book Antiqu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Controller!$C$6:$C$7</c:f>
              <c:strCache>
                <c:ptCount val="1"/>
                <c:pt idx="0">
                  <c:v>Despesas Financeiras</c:v>
                </c:pt>
              </c:strCache>
            </c:strRef>
          </c:cat>
          <c:val>
            <c:numRef>
              <c:f>Controller!$F$6:$F$7</c:f>
              <c:numCache>
                <c:formatCode>General</c:formatCode>
                <c:ptCount val="1"/>
                <c:pt idx="0">
                  <c:v>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7-4498-981D-BDE1B28A4E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27"/>
        <c:axId val="1900523527"/>
        <c:axId val="1900528647"/>
      </c:barChart>
      <c:catAx>
        <c:axId val="19005235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2F75B5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900528647"/>
        <c:crosses val="autoZero"/>
        <c:auto val="1"/>
        <c:lblAlgn val="ctr"/>
        <c:lblOffset val="100"/>
        <c:noMultiLvlLbl val="0"/>
      </c:catAx>
      <c:valAx>
        <c:axId val="1900528647"/>
        <c:scaling>
          <c:orientation val="minMax"/>
          <c:max val="400000"/>
          <c:min val="-20000"/>
        </c:scaling>
        <c:delete val="1"/>
        <c:axPos val="l"/>
        <c:numFmt formatCode="#,##0.00" sourceLinked="0"/>
        <c:majorTickMark val="none"/>
        <c:minorTickMark val="none"/>
        <c:tickLblPos val="none"/>
        <c:crossAx val="1900523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[tb_flx_cx (1) 1.xlsx]Controller!Tabela dinâmica1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Soma de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Controller!$C$6:$C$7</c:f>
              <c:strCache>
                <c:ptCount val="1"/>
                <c:pt idx="0">
                  <c:v>Despesas Financeiras</c:v>
                </c:pt>
              </c:strCache>
            </c:strRef>
          </c:cat>
          <c:val>
            <c:numRef>
              <c:f>Controller!$D$6:$D$7</c:f>
              <c:numCache>
                <c:formatCode>General</c:formatCode>
                <c:ptCount val="1"/>
                <c:pt idx="0">
                  <c:v>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B-43CE-BFCB-89371978ED18}"/>
            </c:ext>
          </c:extLst>
        </c:ser>
        <c:ser>
          <c:idx val="1"/>
          <c:order val="1"/>
          <c:tx>
            <c:strRef>
              <c:f>Controller!$E$5</c:f>
              <c:strCache>
                <c:ptCount val="1"/>
                <c:pt idx="0">
                  <c:v>Soma de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Controller!$C$6:$C$7</c:f>
              <c:strCache>
                <c:ptCount val="1"/>
                <c:pt idx="0">
                  <c:v>Despesas Financeiras</c:v>
                </c:pt>
              </c:strCache>
            </c:strRef>
          </c:cat>
          <c:val>
            <c:numRef>
              <c:f>Controller!$E$6:$E$7</c:f>
              <c:numCache>
                <c:formatCode>General</c:formatCode>
                <c:ptCount val="1"/>
                <c:pt idx="0">
                  <c:v>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B-43CE-BFCB-89371978ED18}"/>
            </c:ext>
          </c:extLst>
        </c:ser>
        <c:ser>
          <c:idx val="2"/>
          <c:order val="2"/>
          <c:tx>
            <c:strRef>
              <c:f>Controller!$F$5</c:f>
              <c:strCache>
                <c:ptCount val="1"/>
                <c:pt idx="0">
                  <c:v>Soma de 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Controller!$C$6:$C$7</c:f>
              <c:strCache>
                <c:ptCount val="1"/>
                <c:pt idx="0">
                  <c:v>Despesas Financeiras</c:v>
                </c:pt>
              </c:strCache>
            </c:strRef>
          </c:cat>
          <c:val>
            <c:numRef>
              <c:f>Controller!$F$6:$F$7</c:f>
              <c:numCache>
                <c:formatCode>General</c:formatCode>
                <c:ptCount val="1"/>
                <c:pt idx="0">
                  <c:v>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B-43CE-BFCB-89371978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523527"/>
        <c:axId val="1900528647"/>
      </c:barChart>
      <c:catAx>
        <c:axId val="1900523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8647"/>
        <c:crosses val="autoZero"/>
        <c:auto val="1"/>
        <c:lblAlgn val="ctr"/>
        <c:lblOffset val="100"/>
        <c:noMultiLvlLbl val="0"/>
      </c:catAx>
      <c:valAx>
        <c:axId val="1900528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3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5</xdr:row>
      <xdr:rowOff>19050</xdr:rowOff>
    </xdr:from>
    <xdr:to>
      <xdr:col>11</xdr:col>
      <xdr:colOff>295275</xdr:colOff>
      <xdr:row>13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nta">
              <a:extLst>
                <a:ext uri="{FF2B5EF4-FFF2-40B4-BE49-F238E27FC236}">
                  <a16:creationId xmlns:a16="http://schemas.microsoft.com/office/drawing/2014/main" id="{97552524-F944-31FF-0E63-1C757618C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971550"/>
              <a:ext cx="1990725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9525</xdr:rowOff>
    </xdr:from>
    <xdr:to>
      <xdr:col>13</xdr:col>
      <xdr:colOff>161925</xdr:colOff>
      <xdr:row>17</xdr:row>
      <xdr:rowOff>9525</xdr:rowOff>
    </xdr:to>
    <xdr:sp macro="" textlink="">
      <xdr:nvSpPr>
        <xdr:cNvPr id="3" name="Retângulo com Canto Diagonal Arredondado 2">
          <a:extLst>
            <a:ext uri="{FF2B5EF4-FFF2-40B4-BE49-F238E27FC236}">
              <a16:creationId xmlns:a16="http://schemas.microsoft.com/office/drawing/2014/main" id="{45F344D7-5889-5030-8036-7988C92FE155}"/>
            </a:ext>
            <a:ext uri="{147F2762-F138-4A5C-976F-8EAC2B608ADB}">
              <a16:predDERef xmlns:a16="http://schemas.microsoft.com/office/drawing/2014/main" pred="{335BE50D-C850-426D-9A28-CCA1E24BFE8B}"/>
            </a:ext>
          </a:extLst>
        </xdr:cNvPr>
        <xdr:cNvSpPr/>
      </xdr:nvSpPr>
      <xdr:spPr>
        <a:xfrm>
          <a:off x="523875" y="200025"/>
          <a:ext cx="8258175" cy="3048000"/>
        </a:xfrm>
        <a:prstGeom prst="round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6</xdr:row>
      <xdr:rowOff>171450</xdr:rowOff>
    </xdr:from>
    <xdr:to>
      <xdr:col>15</xdr:col>
      <xdr:colOff>66675</xdr:colOff>
      <xdr:row>39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5BE50D-C850-426D-9A28-CCA1E24BFE8B}"/>
            </a:ext>
            <a:ext uri="{147F2762-F138-4A5C-976F-8EAC2B608ADB}">
              <a16:predDERef xmlns:a16="http://schemas.microsoft.com/office/drawing/2014/main" pred="{45F344D7-5889-5030-8036-7988C92FE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2</xdr:row>
      <xdr:rowOff>114300</xdr:rowOff>
    </xdr:from>
    <xdr:to>
      <xdr:col>12</xdr:col>
      <xdr:colOff>447675</xdr:colOff>
      <xdr:row>6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570914-AABF-D872-1DFA-0B14E983C79E}"/>
            </a:ext>
            <a:ext uri="{147F2762-F138-4A5C-976F-8EAC2B608ADB}">
              <a16:predDERef xmlns:a16="http://schemas.microsoft.com/office/drawing/2014/main" pred="{335BE50D-C850-426D-9A28-CCA1E24BFE8B}"/>
            </a:ext>
          </a:extLst>
        </xdr:cNvPr>
        <xdr:cNvSpPr txBox="1"/>
      </xdr:nvSpPr>
      <xdr:spPr>
        <a:xfrm>
          <a:off x="1895475" y="495300"/>
          <a:ext cx="6562725" cy="8191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600" b="0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Book Antiqua" panose="02040602050305030304" pitchFamily="18" charset="0"/>
            </a:rPr>
            <a:t>Acompanhamento da DRE de 2021 a 2023</a:t>
          </a:r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16384</xdr:col>
      <xdr:colOff>3667125</xdr:colOff>
      <xdr:row>13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3EF1D1-D719-42BD-8C59-FFA3BADD76C9}"/>
            </a:ext>
            <a:ext uri="{147F2762-F138-4A5C-976F-8EAC2B608ADB}">
              <a16:predDERef xmlns:a16="http://schemas.microsoft.com/office/drawing/2014/main" pred="{5B570914-AABF-D872-1DFA-0B14E983C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41</xdr:row>
      <xdr:rowOff>123825</xdr:rowOff>
    </xdr:from>
    <xdr:to>
      <xdr:col>4</xdr:col>
      <xdr:colOff>476250</xdr:colOff>
      <xdr:row>44</xdr:row>
      <xdr:rowOff>104775</xdr:rowOff>
    </xdr:to>
    <xdr:sp macro="" textlink="">
      <xdr:nvSpPr>
        <xdr:cNvPr id="9" name="Seta para Baixo 6">
          <a:extLst>
            <a:ext uri="{FF2B5EF4-FFF2-40B4-BE49-F238E27FC236}">
              <a16:creationId xmlns:a16="http://schemas.microsoft.com/office/drawing/2014/main" id="{FD1DABDB-8048-9F5D-ABB0-4CAEAD63743F}"/>
            </a:ext>
            <a:ext uri="{147F2762-F138-4A5C-976F-8EAC2B608ADB}">
              <a16:predDERef xmlns:a16="http://schemas.microsoft.com/office/drawing/2014/main" pred="{2F3EF1D1-D719-42BD-8C59-FFA3BADD76C9}"/>
            </a:ext>
          </a:extLst>
        </xdr:cNvPr>
        <xdr:cNvSpPr/>
      </xdr:nvSpPr>
      <xdr:spPr>
        <a:xfrm>
          <a:off x="3333750" y="7934325"/>
          <a:ext cx="276225" cy="5524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2.56990509259" createdVersion="8" refreshedVersion="8" minRefreshableVersion="3" recordCount="19" xr:uid="{664EA138-30FB-4593-82E1-BE0A99183865}">
  <cacheSource type="worksheet">
    <worksheetSource name="Tabela1"/>
  </cacheSource>
  <cacheFields count="4">
    <cacheField name="Conta" numFmtId="0">
      <sharedItems count="19">
        <s v="Receita Operacional Bruta"/>
        <s v="Devoluções e Abatimentos"/>
        <s v="Impostos e Taxas"/>
        <s v="Receita Operacional Líquida"/>
        <s v="Custos Operacionais"/>
        <s v="Resultado Bruto"/>
        <s v="Despesas Operacionais"/>
        <s v="Depreciação"/>
        <s v="Outras Receitas"/>
        <s v="Resultado Operacional antes do Resultado Financeiro"/>
        <s v="Resultado Financeiro"/>
        <s v="Receitas Financeiras"/>
        <s v="Despesas Financeiras"/>
        <s v="Resultado Operacional antes Efeito Inflacionário"/>
        <s v="Resultado Operacional Líquido"/>
        <s v="Equivalência Patrimonial"/>
        <s v="Resultado Antes do IR e CS"/>
        <s v="IR e CS"/>
        <s v="Resultado Líquido do Exercício"/>
      </sharedItems>
    </cacheField>
    <cacheField name="2021" numFmtId="164">
      <sharedItems containsSemiMixedTypes="0" containsString="0" containsNumber="1" containsInteger="1" minValue="-22710" maxValue="313000" count="18">
        <n v="313000"/>
        <n v="-3300"/>
        <n v="-22710"/>
        <n v="286990"/>
        <n v="225787"/>
        <n v="61203"/>
        <n v="49507"/>
        <n v="2524"/>
        <n v="863"/>
        <n v="10035"/>
        <n v="-4366"/>
        <n v="1921"/>
        <n v="6287"/>
        <n v="5669"/>
        <n v="137"/>
        <n v="5806"/>
        <n v="1461"/>
        <n v="4345"/>
      </sharedItems>
    </cacheField>
    <cacheField name="2022" numFmtId="164">
      <sharedItems containsSemiMixedTypes="0" containsString="0" containsNumber="1" containsInteger="1" minValue="-23263" maxValue="329516" count="17">
        <n v="329516"/>
        <n v="-3060"/>
        <n v="-23263"/>
        <n v="303193"/>
        <n v="236346"/>
        <n v="66847"/>
        <n v="60129"/>
        <n v="2849"/>
        <n v="234"/>
        <n v="4103"/>
        <n v="-2607"/>
        <n v="1595"/>
        <n v="4202"/>
        <n v="1496"/>
        <n v="-4945"/>
        <n v="-3449"/>
        <n v="0"/>
      </sharedItems>
    </cacheField>
    <cacheField name="2023" numFmtId="164">
      <sharedItems containsSemiMixedTypes="0" containsString="0" containsNumber="1" containsInteger="1" minValue="-27688" maxValue="396975" count="17">
        <n v="396975"/>
        <n v="-4035"/>
        <n v="-27688"/>
        <n v="365252"/>
        <n v="308443"/>
        <n v="56809"/>
        <n v="58734"/>
        <n v="7357"/>
        <n v="752"/>
        <n v="-8530"/>
        <n v="-6769"/>
        <n v="1874"/>
        <n v="8643"/>
        <n v="-15299"/>
        <n v="-3472"/>
        <n v="-18771"/>
        <n v="0"/>
      </sharedItems>
    </cacheField>
  </cacheFields>
  <extLst>
    <ext xmlns:x14="http://schemas.microsoft.com/office/spreadsheetml/2009/9/main" uri="{725AE2AE-9491-48be-B2B4-4EB974FC3084}">
      <x14:pivotCacheDefinition pivotCacheId="12630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3"/>
    <x v="13"/>
    <x v="13"/>
  </r>
  <r>
    <x v="15"/>
    <x v="14"/>
    <x v="14"/>
    <x v="14"/>
  </r>
  <r>
    <x v="16"/>
    <x v="15"/>
    <x v="15"/>
    <x v="15"/>
  </r>
  <r>
    <x v="17"/>
    <x v="16"/>
    <x v="16"/>
    <x v="16"/>
  </r>
  <r>
    <x v="18"/>
    <x v="17"/>
    <x v="1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65A28-7CD5-45EB-A52D-3FA89E2866F6}" name="Tabela dinâmica1" cacheId="249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C5:F7" firstHeaderRow="0" firstDataRow="1" firstDataCol="1"/>
  <pivotFields count="4">
    <pivotField axis="axisRow" compact="0" outline="0" multipleItemSelectionAllowed="1" showAll="0">
      <items count="20">
        <item h="1" x="4"/>
        <item h="1" x="7"/>
        <item x="12"/>
        <item h="1" x="6"/>
        <item h="1" x="1"/>
        <item h="1" x="15"/>
        <item h="1" x="2"/>
        <item h="1" x="17"/>
        <item h="1" x="8"/>
        <item h="1" x="0"/>
        <item h="1" x="3"/>
        <item h="1" x="11"/>
        <item h="1" x="16"/>
        <item h="1" x="5"/>
        <item h="1" x="10"/>
        <item h="1" x="18"/>
        <item h="1" x="9"/>
        <item h="1" x="13"/>
        <item h="1" x="14"/>
        <item t="default"/>
      </items>
    </pivotField>
    <pivotField dataField="1" compact="0" outline="0" showAll="0">
      <items count="19">
        <item x="2"/>
        <item x="10"/>
        <item x="1"/>
        <item x="14"/>
        <item x="8"/>
        <item x="16"/>
        <item x="11"/>
        <item x="7"/>
        <item x="17"/>
        <item x="13"/>
        <item x="15"/>
        <item x="12"/>
        <item x="9"/>
        <item x="6"/>
        <item x="5"/>
        <item x="4"/>
        <item x="3"/>
        <item x="0"/>
        <item t="default"/>
      </items>
    </pivotField>
    <pivotField dataField="1" compact="0" outline="0" showAll="0">
      <items count="18">
        <item x="2"/>
        <item x="14"/>
        <item x="15"/>
        <item x="1"/>
        <item x="10"/>
        <item x="16"/>
        <item x="8"/>
        <item x="13"/>
        <item x="11"/>
        <item x="7"/>
        <item x="9"/>
        <item x="12"/>
        <item x="6"/>
        <item x="5"/>
        <item x="4"/>
        <item x="3"/>
        <item x="0"/>
        <item t="default"/>
      </items>
    </pivotField>
    <pivotField dataField="1" compact="0" outline="0" showAll="0">
      <items count="18">
        <item x="2"/>
        <item x="15"/>
        <item x="13"/>
        <item x="9"/>
        <item x="10"/>
        <item x="1"/>
        <item x="14"/>
        <item x="16"/>
        <item x="8"/>
        <item x="11"/>
        <item x="7"/>
        <item x="12"/>
        <item x="5"/>
        <item x="6"/>
        <item x="4"/>
        <item x="3"/>
        <item x="0"/>
        <item t="default"/>
      </items>
    </pivotField>
  </pivotFields>
  <rowFields count="1">
    <field x="0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2021" fld="1" baseField="0" baseItem="0"/>
    <dataField name="Soma de 2022" fld="2" baseField="0" baseItem="0"/>
    <dataField name="Soma de 2023" fld="3" baseField="0" baseItem="0"/>
  </dataFields>
  <chartFormats count="27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a" xr10:uid="{E8E4B2FF-5BA3-4DB8-8518-422007EFAFBC}" sourceName="Conta">
  <pivotTables>
    <pivotTable tabId="5" name="Tabela dinâmica1"/>
  </pivotTables>
  <data>
    <tabular pivotCacheId="126301088">
      <items count="19">
        <i x="4"/>
        <i x="7"/>
        <i x="12" s="1"/>
        <i x="6"/>
        <i x="1"/>
        <i x="15"/>
        <i x="2"/>
        <i x="17"/>
        <i x="8"/>
        <i x="0"/>
        <i x="3"/>
        <i x="11"/>
        <i x="16"/>
        <i x="5"/>
        <i x="10"/>
        <i x="18"/>
        <i x="9"/>
        <i x="13"/>
        <i x="1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a" xr10:uid="{EC0A49F1-5206-4AA2-8995-C5ABF99361D4}" cache="SegmentaçãodeDados_Conta" caption="Conta" showCaption="0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A87FE0-ADDF-4C09-853B-DEFC32694B81}" name="Tabela1" displayName="Tabela1" ref="A1:D20" totalsRowShown="0">
  <autoFilter ref="A1:D20" xr:uid="{D1A87FE0-ADDF-4C09-853B-DEFC32694B81}"/>
  <tableColumns count="4">
    <tableColumn id="1" xr3:uid="{41DEBB72-A9C5-423F-82C2-CEE05EE4E82F}" name="Conta"/>
    <tableColumn id="2" xr3:uid="{7EE638A0-436D-4994-A9D4-1B63694C14BC}" name="2021" dataDxfId="2"/>
    <tableColumn id="3" xr3:uid="{053FF028-9C97-46EE-83D7-1E5C2AF22793}" name="2022" dataDxfId="1"/>
    <tableColumn id="4" xr3:uid="{A4BB8416-66DD-41F8-B2F3-F2D0EFE13466}" name="20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1drv.ms/x/c/5c56a3bdf5f719fb/EZL7fusr2_JFnz08vul_DNcB9PtGT9ECNfXpPwXtTq3DhA?e=nBHPFT&amp;nav=MTVfezEwOEQyOUIyLTYwNUQtNEE0RC05ODgyLUM0NDA5N0I1RUY5Q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E0D9-EFB8-444E-AB60-30C973944F3D}">
  <dimension ref="A1:D20"/>
  <sheetViews>
    <sheetView workbookViewId="0">
      <selection activeCell="C8" sqref="C8"/>
    </sheetView>
  </sheetViews>
  <sheetFormatPr defaultRowHeight="15"/>
  <cols>
    <col min="1" max="1" width="47.28515625" bestFit="1" customWidth="1"/>
    <col min="2" max="4" width="13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3">
        <v>313000</v>
      </c>
      <c r="C2" s="3">
        <v>329516</v>
      </c>
      <c r="D2" s="3">
        <v>396975</v>
      </c>
    </row>
    <row r="3" spans="1:4">
      <c r="A3" t="s">
        <v>5</v>
      </c>
      <c r="B3" s="3">
        <v>-3300</v>
      </c>
      <c r="C3" s="3">
        <v>-3060</v>
      </c>
      <c r="D3" s="3">
        <v>-4035</v>
      </c>
    </row>
    <row r="4" spans="1:4">
      <c r="A4" t="s">
        <v>6</v>
      </c>
      <c r="B4" s="3">
        <v>-22710</v>
      </c>
      <c r="C4" s="3">
        <v>-23263</v>
      </c>
      <c r="D4" s="3">
        <v>-27688</v>
      </c>
    </row>
    <row r="5" spans="1:4">
      <c r="A5" t="s">
        <v>7</v>
      </c>
      <c r="B5" s="3">
        <f>SUM(B2:B4)</f>
        <v>286990</v>
      </c>
      <c r="C5" s="3">
        <f t="shared" ref="C5:D5" si="0">SUM(C2:C4)</f>
        <v>303193</v>
      </c>
      <c r="D5" s="3">
        <f t="shared" si="0"/>
        <v>365252</v>
      </c>
    </row>
    <row r="6" spans="1:4">
      <c r="A6" t="s">
        <v>8</v>
      </c>
      <c r="B6" s="3">
        <v>225787</v>
      </c>
      <c r="C6" s="3">
        <v>236346</v>
      </c>
      <c r="D6" s="3">
        <v>308443</v>
      </c>
    </row>
    <row r="7" spans="1:4">
      <c r="A7" t="s">
        <v>9</v>
      </c>
      <c r="B7" s="3">
        <f>(B5-B6)</f>
        <v>61203</v>
      </c>
      <c r="C7" s="3">
        <f t="shared" ref="C7:D7" si="1">(C5-C6)</f>
        <v>66847</v>
      </c>
      <c r="D7" s="3">
        <f t="shared" si="1"/>
        <v>56809</v>
      </c>
    </row>
    <row r="8" spans="1:4">
      <c r="A8" t="s">
        <v>10</v>
      </c>
      <c r="B8" s="3">
        <v>49507</v>
      </c>
      <c r="C8" s="3">
        <v>60129</v>
      </c>
      <c r="D8" s="3">
        <v>58734</v>
      </c>
    </row>
    <row r="9" spans="1:4">
      <c r="A9" t="s">
        <v>11</v>
      </c>
      <c r="B9" s="3">
        <v>2524</v>
      </c>
      <c r="C9" s="3">
        <v>2849</v>
      </c>
      <c r="D9" s="3">
        <v>7357</v>
      </c>
    </row>
    <row r="10" spans="1:4">
      <c r="A10" t="s">
        <v>12</v>
      </c>
      <c r="B10" s="3">
        <v>863</v>
      </c>
      <c r="C10" s="3">
        <v>234</v>
      </c>
      <c r="D10" s="3">
        <v>752</v>
      </c>
    </row>
    <row r="11" spans="1:4">
      <c r="A11" t="s">
        <v>13</v>
      </c>
      <c r="B11" s="3">
        <f>(B7-B8-B9+B10)</f>
        <v>10035</v>
      </c>
      <c r="C11" s="3">
        <f t="shared" ref="C11:D11" si="2">(C7-C8-C9+C10)</f>
        <v>4103</v>
      </c>
      <c r="D11" s="3">
        <f t="shared" si="2"/>
        <v>-8530</v>
      </c>
    </row>
    <row r="12" spans="1:4">
      <c r="A12" t="s">
        <v>14</v>
      </c>
      <c r="B12" s="3">
        <f>SUM(B13-B14)</f>
        <v>-4366</v>
      </c>
      <c r="C12" s="3">
        <f t="shared" ref="C12:D12" si="3">SUM(C13-C14)</f>
        <v>-2607</v>
      </c>
      <c r="D12" s="3">
        <f t="shared" si="3"/>
        <v>-6769</v>
      </c>
    </row>
    <row r="13" spans="1:4">
      <c r="A13" t="s">
        <v>15</v>
      </c>
      <c r="B13" s="3">
        <v>1921</v>
      </c>
      <c r="C13" s="3">
        <v>1595</v>
      </c>
      <c r="D13" s="3">
        <v>1874</v>
      </c>
    </row>
    <row r="14" spans="1:4">
      <c r="A14" t="s">
        <v>16</v>
      </c>
      <c r="B14" s="3">
        <v>6287</v>
      </c>
      <c r="C14" s="3">
        <v>4202</v>
      </c>
      <c r="D14" s="3">
        <v>8643</v>
      </c>
    </row>
    <row r="15" spans="1:4">
      <c r="A15" t="s">
        <v>17</v>
      </c>
      <c r="B15" s="3">
        <f>(B11+B12)</f>
        <v>5669</v>
      </c>
      <c r="C15" s="3">
        <f t="shared" ref="C15:D15" si="4">(C11+C12)</f>
        <v>1496</v>
      </c>
      <c r="D15" s="3">
        <f t="shared" si="4"/>
        <v>-15299</v>
      </c>
    </row>
    <row r="16" spans="1:4">
      <c r="A16" t="s">
        <v>18</v>
      </c>
      <c r="B16" s="3">
        <f>B15</f>
        <v>5669</v>
      </c>
      <c r="C16" s="3">
        <f t="shared" ref="C16:D16" si="5">C15</f>
        <v>1496</v>
      </c>
      <c r="D16" s="3">
        <f t="shared" si="5"/>
        <v>-15299</v>
      </c>
    </row>
    <row r="17" spans="1:4">
      <c r="A17" t="s">
        <v>19</v>
      </c>
      <c r="B17" s="3">
        <v>137</v>
      </c>
      <c r="C17" s="3">
        <v>-4945</v>
      </c>
      <c r="D17" s="3">
        <v>-3472</v>
      </c>
    </row>
    <row r="18" spans="1:4">
      <c r="A18" t="s">
        <v>20</v>
      </c>
      <c r="B18" s="3">
        <f>(B16+B17)</f>
        <v>5806</v>
      </c>
      <c r="C18" s="3">
        <f t="shared" ref="C18:D18" si="6">(C16+C17)</f>
        <v>-3449</v>
      </c>
      <c r="D18" s="3">
        <f t="shared" si="6"/>
        <v>-18771</v>
      </c>
    </row>
    <row r="19" spans="1:4">
      <c r="A19" t="s">
        <v>21</v>
      </c>
      <c r="B19" s="3">
        <v>1461</v>
      </c>
      <c r="C19" s="3">
        <v>0</v>
      </c>
      <c r="D19" s="3">
        <v>0</v>
      </c>
    </row>
    <row r="20" spans="1:4">
      <c r="A20" t="s">
        <v>22</v>
      </c>
      <c r="B20" s="3">
        <f>(B18-B19)</f>
        <v>4345</v>
      </c>
      <c r="C20" s="3">
        <f t="shared" ref="C20:D20" si="7">(C18-C19)</f>
        <v>-3449</v>
      </c>
      <c r="D20" s="3">
        <f t="shared" si="7"/>
        <v>-18771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29B2-605D-4A4D-9882-C44097B5EF9C}">
  <dimension ref="C5:F7"/>
  <sheetViews>
    <sheetView tabSelected="1" workbookViewId="0">
      <selection activeCell="M11" sqref="M11"/>
    </sheetView>
  </sheetViews>
  <sheetFormatPr defaultRowHeight="15"/>
  <cols>
    <col min="3" max="3" width="19.28515625" bestFit="1" customWidth="1"/>
    <col min="4" max="6" width="13.42578125" bestFit="1" customWidth="1"/>
    <col min="7" max="9" width="7.42578125" bestFit="1" customWidth="1"/>
    <col min="10" max="10" width="10.7109375" bestFit="1" customWidth="1"/>
    <col min="11" max="11" width="12.42578125" bestFit="1" customWidth="1"/>
    <col min="12" max="12" width="9.28515625" bestFit="1" customWidth="1"/>
    <col min="13" max="13" width="12.42578125" bestFit="1" customWidth="1"/>
    <col min="14" max="14" width="9.28515625" bestFit="1" customWidth="1"/>
    <col min="15" max="15" width="12.42578125" bestFit="1" customWidth="1"/>
    <col min="16" max="16" width="10.7109375" bestFit="1" customWidth="1"/>
    <col min="17" max="18" width="12.42578125" bestFit="1" customWidth="1"/>
    <col min="19" max="19" width="9.28515625" bestFit="1" customWidth="1"/>
    <col min="20" max="21" width="12.42578125" bestFit="1" customWidth="1"/>
    <col min="22" max="22" width="10.7109375" bestFit="1" customWidth="1"/>
  </cols>
  <sheetData>
    <row r="5" spans="3:6">
      <c r="C5" s="1" t="s">
        <v>0</v>
      </c>
      <c r="D5" t="s">
        <v>23</v>
      </c>
      <c r="E5" t="s">
        <v>24</v>
      </c>
      <c r="F5" t="s">
        <v>25</v>
      </c>
    </row>
    <row r="6" spans="3:6">
      <c r="C6" t="s">
        <v>16</v>
      </c>
      <c r="D6" s="2">
        <v>6287</v>
      </c>
      <c r="E6" s="2">
        <v>4202</v>
      </c>
      <c r="F6" s="2">
        <v>8643</v>
      </c>
    </row>
    <row r="7" spans="3:6">
      <c r="C7" t="s">
        <v>26</v>
      </c>
      <c r="D7" s="2">
        <v>6287</v>
      </c>
      <c r="E7" s="2">
        <v>4202</v>
      </c>
      <c r="F7" s="2">
        <v>8643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19BC-6DA9-4F15-97A5-223E067DC646}">
  <dimension ref="A1:F44"/>
  <sheetViews>
    <sheetView topLeftCell="A21" workbookViewId="0">
      <selection activeCell="Q1" sqref="Q1:XFD1048576"/>
    </sheetView>
  </sheetViews>
  <sheetFormatPr defaultColWidth="0" defaultRowHeight="15"/>
  <cols>
    <col min="1" max="1" width="19.5703125" style="4" customWidth="1"/>
    <col min="2" max="16" width="9.140625" customWidth="1"/>
  </cols>
  <sheetData>
    <row r="1" spans="1:1" s="5" customFormat="1">
      <c r="A1" s="4"/>
    </row>
    <row r="2" spans="1:1" s="5" customFormat="1">
      <c r="A2" s="4"/>
    </row>
    <row r="3" spans="1:1" s="5" customFormat="1">
      <c r="A3" s="4"/>
    </row>
    <row r="4" spans="1:1" s="5" customFormat="1">
      <c r="A4" s="4"/>
    </row>
    <row r="43" spans="6:6">
      <c r="F43" t="s">
        <v>27</v>
      </c>
    </row>
    <row r="44" spans="6:6">
      <c r="F44" s="6" t="s">
        <v>28</v>
      </c>
    </row>
  </sheetData>
  <hyperlinks>
    <hyperlink ref="F44" r:id="rId1" xr:uid="{35085C68-76A6-421C-AD94-FD908562E73F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/>
</file>

<file path=customXml/itemProps2.xml><?xml version="1.0" encoding="utf-8"?>
<ds:datastoreItem xmlns:ds="http://schemas.openxmlformats.org/officeDocument/2006/customXml" ds:itemID="{8FD9E30B-54D8-4CE8-A6E5-E0A6CC213332}"/>
</file>

<file path=customXml/itemProps3.xml><?xml version="1.0" encoding="utf-8"?>
<ds:datastoreItem xmlns:ds="http://schemas.openxmlformats.org/officeDocument/2006/customXml" ds:itemID="{4963D8E4-1D6C-4FCF-8D1D-F56D49A3BA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/>
  <cp:revision/>
  <dcterms:created xsi:type="dcterms:W3CDTF">2015-06-05T18:19:34Z</dcterms:created>
  <dcterms:modified xsi:type="dcterms:W3CDTF">2025-01-15T16:52:09Z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2025-01-13T14:15:25Z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a2b17d0f-e990-4b89-83ca-8abd690c82fe</vt:lpwstr>
  </property>
  <property fmtid="{D5CDD505-2E9C-101B-9397-08002B2CF9AE}" pid="10" name="MSIP_Label_fde7aacd-7cc4-4c31-9e6f-7ef306428f09_ContentBits">
    <vt:lpwstr>1</vt:lpwstr>
  </property>
</Properties>
</file>