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izhuma\Documents\Code\DMM\Lecture_4\"/>
    </mc:Choice>
  </mc:AlternateContent>
  <bookViews>
    <workbookView xWindow="137" yWindow="463" windowWidth="17623" windowHeight="16577" tabRatio="500"/>
  </bookViews>
  <sheets>
    <sheet name="Sheet1" sheetId="1" r:id="rId1"/>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P34" i="1" l="1"/>
  <c r="P33" i="1"/>
  <c r="P32" i="1"/>
  <c r="P27" i="1"/>
  <c r="P28" i="1"/>
  <c r="P26" i="1"/>
  <c r="F32" i="1"/>
  <c r="F33" i="1"/>
  <c r="F34" i="1"/>
  <c r="F27" i="1"/>
  <c r="F28" i="1"/>
  <c r="F26" i="1"/>
  <c r="S19" i="1"/>
  <c r="S18" i="1"/>
  <c r="S17" i="1"/>
  <c r="S12" i="1"/>
  <c r="S13" i="1"/>
  <c r="S11" i="1"/>
  <c r="O17" i="1" a="1"/>
  <c r="O17" i="1"/>
  <c r="P17" i="1"/>
  <c r="Q17" i="1"/>
  <c r="R17" i="1"/>
  <c r="O18" i="1"/>
  <c r="P18" i="1"/>
  <c r="Q18" i="1"/>
  <c r="R18" i="1"/>
  <c r="O19" i="1"/>
  <c r="P19" i="1"/>
  <c r="Q19" i="1"/>
  <c r="R19" i="1"/>
  <c r="S20" i="1"/>
  <c r="R20" i="1"/>
  <c r="O11" i="1" a="1"/>
  <c r="O11" i="1"/>
  <c r="P11" i="1"/>
  <c r="Q11" i="1"/>
  <c r="R11" i="1"/>
  <c r="O12" i="1"/>
  <c r="P12" i="1"/>
  <c r="Q12" i="1"/>
  <c r="R12" i="1"/>
  <c r="O13" i="1"/>
  <c r="P13" i="1"/>
  <c r="Q13" i="1"/>
  <c r="R13" i="1"/>
  <c r="S14" i="1"/>
  <c r="R14" i="1"/>
  <c r="I19" i="1"/>
  <c r="I18" i="1"/>
  <c r="I17" i="1"/>
  <c r="E17" i="1" a="1"/>
  <c r="E17" i="1"/>
  <c r="F17" i="1"/>
  <c r="G17" i="1"/>
  <c r="H17" i="1"/>
  <c r="E18" i="1"/>
  <c r="F18" i="1"/>
  <c r="G18" i="1"/>
  <c r="H18" i="1"/>
  <c r="E19" i="1"/>
  <c r="F19" i="1"/>
  <c r="G19" i="1"/>
  <c r="H19" i="1"/>
  <c r="I20" i="1"/>
  <c r="H20" i="1"/>
  <c r="I14" i="1"/>
  <c r="I12" i="1"/>
  <c r="I13" i="1"/>
  <c r="I11" i="1"/>
  <c r="H14" i="1"/>
  <c r="H11" i="1"/>
  <c r="H13" i="1"/>
  <c r="H12" i="1"/>
  <c r="E11" i="1" a="1"/>
  <c r="E11" i="1"/>
  <c r="F11" i="1"/>
  <c r="G11" i="1"/>
  <c r="E12" i="1"/>
  <c r="F12" i="1"/>
  <c r="G12" i="1"/>
  <c r="E13" i="1"/>
  <c r="F13" i="1"/>
  <c r="G13" i="1"/>
  <c r="V40" i="1"/>
  <c r="V39" i="1"/>
  <c r="V38" i="1"/>
  <c r="V37" i="1"/>
  <c r="U40" i="1"/>
  <c r="U39" i="1"/>
  <c r="U38" i="1"/>
  <c r="U37" i="1"/>
  <c r="R37" i="1" a="1"/>
  <c r="R37" i="1"/>
  <c r="S37" i="1"/>
  <c r="T37" i="1"/>
  <c r="R38" i="1"/>
  <c r="S38" i="1"/>
  <c r="T38" i="1"/>
  <c r="R39" i="1"/>
  <c r="S39" i="1"/>
  <c r="T39" i="1"/>
  <c r="L23" i="1"/>
  <c r="L32" i="1"/>
  <c r="M23" i="1"/>
  <c r="M32" i="1"/>
  <c r="N23" i="1"/>
  <c r="N32" i="1"/>
  <c r="O32" i="1"/>
  <c r="L33" i="1"/>
  <c r="M33" i="1"/>
  <c r="N33" i="1"/>
  <c r="O33" i="1"/>
  <c r="L34" i="1"/>
  <c r="M34" i="1"/>
  <c r="N34" i="1"/>
  <c r="O34" i="1"/>
  <c r="C23" i="1"/>
  <c r="B34" i="1"/>
  <c r="D23" i="1"/>
  <c r="C34" i="1"/>
  <c r="E23" i="1"/>
  <c r="D34" i="1"/>
  <c r="E34" i="1"/>
  <c r="B33" i="1"/>
  <c r="C33" i="1"/>
  <c r="D33" i="1"/>
  <c r="E33" i="1"/>
  <c r="B32" i="1"/>
  <c r="C32" i="1"/>
  <c r="D32" i="1"/>
  <c r="E32" i="1"/>
  <c r="L22" i="1"/>
  <c r="L28" i="1"/>
  <c r="M22" i="1"/>
  <c r="M28" i="1"/>
  <c r="N22" i="1"/>
  <c r="N28" i="1"/>
  <c r="O28" i="1"/>
  <c r="L27" i="1"/>
  <c r="M27" i="1"/>
  <c r="N27" i="1"/>
  <c r="O27" i="1"/>
  <c r="L26" i="1"/>
  <c r="M26" i="1"/>
  <c r="N26" i="1"/>
  <c r="O26" i="1"/>
  <c r="C22" i="1"/>
  <c r="B28" i="1"/>
  <c r="D22" i="1"/>
  <c r="C28" i="1"/>
  <c r="E22" i="1"/>
  <c r="D28" i="1"/>
  <c r="E28" i="1"/>
  <c r="B27" i="1"/>
  <c r="C27" i="1"/>
  <c r="D27" i="1"/>
  <c r="E27" i="1"/>
  <c r="B26" i="1"/>
  <c r="C26" i="1"/>
  <c r="D26" i="1"/>
  <c r="E26" i="1"/>
  <c r="D7" i="1"/>
  <c r="B38" i="1"/>
  <c r="O29" i="1"/>
  <c r="O35" i="1"/>
  <c r="E35" i="1"/>
  <c r="E29" i="1"/>
  <c r="B39" i="1"/>
  <c r="D3" i="1"/>
  <c r="N7" i="1"/>
  <c r="L39" i="1"/>
  <c r="D4" i="1"/>
  <c r="D44" i="1"/>
  <c r="L38" i="1"/>
  <c r="D43" i="1"/>
  <c r="B29" i="1"/>
  <c r="C29" i="1"/>
  <c r="L29" i="1"/>
  <c r="M29" i="1"/>
  <c r="B35" i="1"/>
  <c r="C35" i="1"/>
  <c r="L35" i="1"/>
  <c r="M35" i="1"/>
  <c r="D8" i="1"/>
  <c r="C38" i="1"/>
  <c r="N8" i="1"/>
  <c r="M38" i="1"/>
  <c r="C39" i="1"/>
  <c r="M39" i="1"/>
  <c r="B40" i="1"/>
  <c r="C40" i="1"/>
  <c r="L40" i="1"/>
  <c r="M40" i="1"/>
  <c r="E43" i="1"/>
  <c r="F43" i="1"/>
  <c r="D45" i="1"/>
  <c r="E45" i="1"/>
  <c r="F45" i="1"/>
  <c r="E44" i="1"/>
  <c r="F44" i="1"/>
  <c r="E4" i="1"/>
  <c r="E3" i="1"/>
  <c r="O8" i="1"/>
  <c r="O7" i="1"/>
  <c r="E8" i="1"/>
  <c r="E7" i="1"/>
</calcChain>
</file>

<file path=xl/sharedStrings.xml><?xml version="1.0" encoding="utf-8"?>
<sst xmlns="http://schemas.openxmlformats.org/spreadsheetml/2006/main" count="119" uniqueCount="24">
  <si>
    <t>A</t>
  </si>
  <si>
    <t>Y</t>
  </si>
  <si>
    <t>W</t>
  </si>
  <si>
    <t>B</t>
  </si>
  <si>
    <t>C</t>
  </si>
  <si>
    <t>1.     Kevin and June Park (K and J) are in the process of buying a new house. Three houses, A. B, and C are available. The Parks have agreed on two criteria for the selection of the house: yard work (V) and proximity to work (W), and have developed the following comparison matrices. Rank the three houses in order of priority, and compute the consistency ratio for each matrix.</t>
  </si>
  <si>
    <t>KY</t>
  </si>
  <si>
    <t>KW</t>
  </si>
  <si>
    <t>JY</t>
  </si>
  <si>
    <t>JW</t>
  </si>
  <si>
    <t>Kevin</t>
  </si>
  <si>
    <t>Jane</t>
  </si>
  <si>
    <t>Yard</t>
  </si>
  <si>
    <t>Work</t>
  </si>
  <si>
    <t>Normalized</t>
  </si>
  <si>
    <t>KY-sum</t>
  </si>
  <si>
    <t>JY-sum</t>
  </si>
  <si>
    <t>KW-sum</t>
  </si>
  <si>
    <t>JW-sum</t>
  </si>
  <si>
    <t xml:space="preserve">Kevin </t>
  </si>
  <si>
    <t>sum</t>
  </si>
  <si>
    <t>CI</t>
  </si>
  <si>
    <t>eigenv</t>
  </si>
  <si>
    <t>quadratic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</si>
</sst>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6" x14ac:knownFonts="1">
    <font>
      <sz val="12"/>
      <color theme="1"/>
      <name val="Calibri"/>
      <family val="2"/>
      <scheme val="minor"/>
    </font>
    <font>
      <sz val="12"/>
      <color rgb="FF000000"/>
      <name val="Times New Roman"/>
      <family val="1"/>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s>
  <fills count="7">
    <fill>
      <patternFill patternType="none"/>
    </fill>
    <fill>
      <patternFill patternType="gray125"/>
    </fill>
    <fill>
      <patternFill patternType="solid">
        <fgColor theme="9"/>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s>
  <cellStyleXfs count="4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Fill="1" applyBorder="1"/>
    <xf numFmtId="0" fontId="4" fillId="0" borderId="0" xfId="0" applyFont="1"/>
    <xf numFmtId="0" fontId="0" fillId="2" borderId="1" xfId="0" applyFill="1" applyBorder="1"/>
    <xf numFmtId="0" fontId="5" fillId="3" borderId="1" xfId="0" applyFont="1" applyFill="1" applyBorder="1"/>
    <xf numFmtId="0" fontId="0" fillId="4" borderId="1" xfId="0" applyFill="1" applyBorder="1"/>
    <xf numFmtId="0" fontId="0" fillId="0" borderId="0" xfId="0" applyBorder="1"/>
    <xf numFmtId="0" fontId="0" fillId="0" borderId="0" xfId="0" applyFill="1" applyBorder="1"/>
    <xf numFmtId="164" fontId="0" fillId="0" borderId="0" xfId="0" applyNumberFormat="1"/>
    <xf numFmtId="0" fontId="1" fillId="0" borderId="0" xfId="0" applyFont="1" applyAlignment="1">
      <alignment horizontal="justify" vertical="center" wrapText="1"/>
    </xf>
    <xf numFmtId="0" fontId="0" fillId="0" borderId="0" xfId="0" applyFont="1" applyAlignment="1"/>
    <xf numFmtId="0" fontId="0" fillId="0" borderId="0" xfId="0" applyAlignment="1"/>
    <xf numFmtId="0" fontId="0" fillId="5" borderId="0" xfId="0" applyFill="1"/>
    <xf numFmtId="0" fontId="0" fillId="6" borderId="0" xfId="0" applyFill="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tabSelected="1" topLeftCell="A4" zoomScale="55" zoomScaleNormal="55" workbookViewId="0">
      <selection activeCell="H26" sqref="H26"/>
    </sheetView>
  </sheetViews>
  <sheetFormatPr defaultColWidth="7.140625" defaultRowHeight="15.9" x14ac:dyDescent="0.45"/>
  <cols>
    <col min="5" max="5" width="6.140625" customWidth="1"/>
    <col min="6" max="6" width="8.35546875" customWidth="1"/>
    <col min="7" max="9" width="9.28515625" customWidth="1"/>
    <col min="15" max="15" width="15.5" customWidth="1"/>
    <col min="16" max="16" width="7.140625" customWidth="1"/>
    <col min="18" max="18" width="7.85546875" bestFit="1" customWidth="1"/>
    <col min="20" max="20" width="7.85546875" bestFit="1" customWidth="1"/>
  </cols>
  <sheetData>
    <row r="1" spans="1:19" ht="96" customHeight="1" x14ac:dyDescent="0.45">
      <c r="A1" s="13" t="s">
        <v>5</v>
      </c>
      <c r="B1" s="14"/>
      <c r="C1" s="14"/>
      <c r="D1" s="14"/>
      <c r="E1" s="14"/>
      <c r="F1" s="14"/>
      <c r="G1" s="14"/>
      <c r="H1" s="14"/>
      <c r="I1" s="14"/>
      <c r="J1" s="14"/>
      <c r="K1" s="14"/>
      <c r="L1" s="14"/>
      <c r="M1" s="15"/>
      <c r="N1" s="15"/>
    </row>
    <row r="2" spans="1:19" ht="16.3" thickBot="1" x14ac:dyDescent="0.5">
      <c r="A2" s="3" t="s">
        <v>0</v>
      </c>
      <c r="B2" s="3" t="s">
        <v>10</v>
      </c>
      <c r="C2" s="3" t="s">
        <v>11</v>
      </c>
      <c r="D2" s="5" t="s">
        <v>14</v>
      </c>
    </row>
    <row r="3" spans="1:19" x14ac:dyDescent="0.45">
      <c r="A3" s="2" t="s">
        <v>10</v>
      </c>
      <c r="B3" s="2">
        <v>1</v>
      </c>
      <c r="C3" s="2">
        <v>2</v>
      </c>
      <c r="D3">
        <f>B3/SUM($B$3:$B$4)</f>
        <v>0.66666666666666663</v>
      </c>
      <c r="E3">
        <f>C3/(SUM($C$3:$C$4))</f>
        <v>0.66666666666666663</v>
      </c>
    </row>
    <row r="4" spans="1:19" x14ac:dyDescent="0.45">
      <c r="A4" s="1" t="s">
        <v>11</v>
      </c>
      <c r="B4" s="1">
        <v>0.5</v>
      </c>
      <c r="C4" s="1">
        <v>1</v>
      </c>
      <c r="D4">
        <f>B4/SUM($B$3:$B$4)</f>
        <v>0.33333333333333331</v>
      </c>
      <c r="E4">
        <f>C4/(SUM($C$3:$C$4))</f>
        <v>0.33333333333333331</v>
      </c>
    </row>
    <row r="5" spans="1:19" ht="16.3" thickBot="1" x14ac:dyDescent="0.5"/>
    <row r="6" spans="1:19" ht="16.3" thickBot="1" x14ac:dyDescent="0.5">
      <c r="A6" s="4" t="s">
        <v>10</v>
      </c>
      <c r="B6" s="4" t="s">
        <v>12</v>
      </c>
      <c r="C6" s="4" t="s">
        <v>13</v>
      </c>
      <c r="D6" s="5" t="s">
        <v>14</v>
      </c>
      <c r="K6" s="4" t="s">
        <v>11</v>
      </c>
      <c r="L6" s="4" t="s">
        <v>12</v>
      </c>
      <c r="M6" s="4" t="s">
        <v>13</v>
      </c>
      <c r="N6" s="5" t="s">
        <v>14</v>
      </c>
    </row>
    <row r="7" spans="1:19" ht="16.3" thickBot="1" x14ac:dyDescent="0.5">
      <c r="A7" s="4" t="s">
        <v>12</v>
      </c>
      <c r="B7" s="4">
        <v>1</v>
      </c>
      <c r="C7" s="4">
        <v>0.33300000000000002</v>
      </c>
      <c r="D7">
        <f>B7/SUM($B$7:$B$8)</f>
        <v>0.25</v>
      </c>
      <c r="E7">
        <f>C7/SUM($C$7:$C$8)</f>
        <v>0.24981245311327835</v>
      </c>
      <c r="K7" s="4" t="s">
        <v>12</v>
      </c>
      <c r="L7" s="4">
        <v>1</v>
      </c>
      <c r="M7" s="4">
        <v>4</v>
      </c>
      <c r="N7">
        <f>L7/SUM($L$7:$L$8)</f>
        <v>0.8</v>
      </c>
      <c r="O7">
        <f>M7/SUM($M$7:$M$8)</f>
        <v>0.8</v>
      </c>
    </row>
    <row r="8" spans="1:19" ht="16.3" thickBot="1" x14ac:dyDescent="0.5">
      <c r="A8" s="4" t="s">
        <v>13</v>
      </c>
      <c r="B8" s="4">
        <v>3</v>
      </c>
      <c r="C8" s="4">
        <v>1</v>
      </c>
      <c r="D8">
        <f>B8/SUM($B$7:$B$8)</f>
        <v>0.75</v>
      </c>
      <c r="E8">
        <f>C8/SUM($C$7:$C$8)</f>
        <v>0.75018754688672173</v>
      </c>
      <c r="K8" s="4" t="s">
        <v>13</v>
      </c>
      <c r="L8" s="4">
        <v>0.25</v>
      </c>
      <c r="M8" s="4">
        <v>1</v>
      </c>
      <c r="N8">
        <f>L8/SUM($L$7:$L$8)</f>
        <v>0.2</v>
      </c>
      <c r="O8">
        <f>M8/SUM($M$7:$M$8)</f>
        <v>0.2</v>
      </c>
    </row>
    <row r="9" spans="1:19" ht="16.3" thickBot="1" x14ac:dyDescent="0.5"/>
    <row r="10" spans="1:19" ht="16.3" thickBot="1" x14ac:dyDescent="0.5">
      <c r="A10" s="4" t="s">
        <v>6</v>
      </c>
      <c r="B10" s="4" t="s">
        <v>0</v>
      </c>
      <c r="C10" s="4" t="s">
        <v>3</v>
      </c>
      <c r="D10" s="4" t="s">
        <v>4</v>
      </c>
      <c r="E10" s="5" t="s">
        <v>23</v>
      </c>
      <c r="H10" t="s">
        <v>20</v>
      </c>
      <c r="I10" s="17" t="s">
        <v>22</v>
      </c>
      <c r="K10" s="4" t="s">
        <v>7</v>
      </c>
      <c r="L10" s="4" t="s">
        <v>0</v>
      </c>
      <c r="M10" s="4" t="s">
        <v>3</v>
      </c>
      <c r="N10" s="4" t="s">
        <v>4</v>
      </c>
      <c r="O10" s="5" t="s">
        <v>23</v>
      </c>
      <c r="R10" t="s">
        <v>20</v>
      </c>
      <c r="S10" s="17" t="s">
        <v>22</v>
      </c>
    </row>
    <row r="11" spans="1:19" ht="16.3" thickBot="1" x14ac:dyDescent="0.5">
      <c r="A11" s="4" t="s">
        <v>0</v>
      </c>
      <c r="B11" s="4">
        <v>1</v>
      </c>
      <c r="C11" s="4">
        <v>2</v>
      </c>
      <c r="D11" s="4">
        <v>3</v>
      </c>
      <c r="E11">
        <f t="array" ref="E11:G13">MMULT(B11:D13,B11:D13)</f>
        <v>2.9990000000000001</v>
      </c>
      <c r="F11">
        <v>5.5</v>
      </c>
      <c r="G11">
        <v>10</v>
      </c>
      <c r="H11">
        <f>SUM(E11:G11)</f>
        <v>18.499000000000002</v>
      </c>
      <c r="I11" s="17">
        <f>H11/$H$14</f>
        <v>0.54017987502190035</v>
      </c>
      <c r="K11" s="4" t="s">
        <v>0</v>
      </c>
      <c r="L11" s="4">
        <v>1</v>
      </c>
      <c r="M11" s="4">
        <v>2</v>
      </c>
      <c r="N11" s="4">
        <v>0.5</v>
      </c>
      <c r="O11">
        <f t="array" ref="O11:Q13">MMULT(L11:N13,L11:N13)</f>
        <v>3</v>
      </c>
      <c r="P11">
        <v>5.5</v>
      </c>
      <c r="Q11">
        <v>1.6659999999999999</v>
      </c>
      <c r="R11">
        <f>SUM(O11:Q11)</f>
        <v>10.166</v>
      </c>
      <c r="S11" s="17">
        <f>R11/$R$14</f>
        <v>0.2968521871167436</v>
      </c>
    </row>
    <row r="12" spans="1:19" ht="16.3" thickBot="1" x14ac:dyDescent="0.5">
      <c r="A12" s="4" t="s">
        <v>3</v>
      </c>
      <c r="B12" s="4">
        <v>0.5</v>
      </c>
      <c r="C12" s="4">
        <v>1</v>
      </c>
      <c r="D12" s="4">
        <v>2</v>
      </c>
      <c r="E12">
        <v>1.6659999999999999</v>
      </c>
      <c r="F12">
        <v>3</v>
      </c>
      <c r="G12">
        <v>5.5</v>
      </c>
      <c r="H12">
        <f>SUM(E12:G12)</f>
        <v>10.166</v>
      </c>
      <c r="I12" s="17">
        <f t="shared" ref="I12:I13" si="0">H12/$H$14</f>
        <v>0.29685218711674355</v>
      </c>
      <c r="K12" s="4" t="s">
        <v>3</v>
      </c>
      <c r="L12" s="4">
        <v>0.5</v>
      </c>
      <c r="M12" s="4">
        <v>1</v>
      </c>
      <c r="N12" s="4">
        <v>0.33300000000000002</v>
      </c>
      <c r="O12">
        <v>1.6659999999999999</v>
      </c>
      <c r="P12">
        <v>2.9990000000000001</v>
      </c>
      <c r="Q12">
        <v>0.91599999999999993</v>
      </c>
      <c r="R12">
        <f>SUM(O12:Q12)</f>
        <v>5.5809999999999995</v>
      </c>
      <c r="S12" s="17">
        <f t="shared" ref="S12:S13" si="1">R12/$R$14</f>
        <v>0.16296793786135608</v>
      </c>
    </row>
    <row r="13" spans="1:19" ht="16.3" thickBot="1" x14ac:dyDescent="0.5">
      <c r="A13" s="4" t="s">
        <v>4</v>
      </c>
      <c r="B13" s="4">
        <v>0.33300000000000002</v>
      </c>
      <c r="C13" s="4">
        <v>0.5</v>
      </c>
      <c r="D13" s="4">
        <v>1</v>
      </c>
      <c r="E13">
        <v>0.91599999999999993</v>
      </c>
      <c r="F13">
        <v>1.6659999999999999</v>
      </c>
      <c r="G13">
        <v>2.9990000000000001</v>
      </c>
      <c r="H13">
        <f>SUM(E13:G13)</f>
        <v>5.5809999999999995</v>
      </c>
      <c r="I13" s="17">
        <f t="shared" si="0"/>
        <v>0.16296793786135605</v>
      </c>
      <c r="K13" s="4" t="s">
        <v>4</v>
      </c>
      <c r="L13" s="4">
        <v>2</v>
      </c>
      <c r="M13" s="4">
        <v>3</v>
      </c>
      <c r="N13" s="4">
        <v>1</v>
      </c>
      <c r="O13">
        <v>5.5</v>
      </c>
      <c r="P13">
        <v>10</v>
      </c>
      <c r="Q13">
        <v>2.9990000000000001</v>
      </c>
      <c r="R13">
        <f>SUM(O13:Q13)</f>
        <v>18.498999999999999</v>
      </c>
      <c r="S13" s="17">
        <f t="shared" si="1"/>
        <v>0.54017987502190046</v>
      </c>
    </row>
    <row r="14" spans="1:19" x14ac:dyDescent="0.45">
      <c r="H14">
        <f>SUM(H11:H13)</f>
        <v>34.246000000000002</v>
      </c>
      <c r="I14" s="17">
        <f>SUM(I11:I13)</f>
        <v>1</v>
      </c>
      <c r="R14">
        <f>SUM(R11:R13)</f>
        <v>34.245999999999995</v>
      </c>
      <c r="S14" s="17">
        <f>SUM(S11:S13)</f>
        <v>1</v>
      </c>
    </row>
    <row r="15" spans="1:19" ht="16.3" thickBot="1" x14ac:dyDescent="0.5"/>
    <row r="16" spans="1:19" ht="16.3" thickBot="1" x14ac:dyDescent="0.5">
      <c r="A16" s="4" t="s">
        <v>8</v>
      </c>
      <c r="B16" s="4" t="s">
        <v>0</v>
      </c>
      <c r="C16" s="4" t="s">
        <v>3</v>
      </c>
      <c r="D16" s="4" t="s">
        <v>4</v>
      </c>
      <c r="E16" s="5" t="s">
        <v>23</v>
      </c>
      <c r="H16" t="s">
        <v>20</v>
      </c>
      <c r="I16" s="17" t="s">
        <v>22</v>
      </c>
      <c r="K16" s="4" t="s">
        <v>9</v>
      </c>
      <c r="L16" s="4" t="s">
        <v>0</v>
      </c>
      <c r="M16" s="4" t="s">
        <v>3</v>
      </c>
      <c r="N16" s="4" t="s">
        <v>4</v>
      </c>
      <c r="O16" s="5" t="s">
        <v>23</v>
      </c>
      <c r="R16" t="s">
        <v>20</v>
      </c>
      <c r="S16" s="17" t="s">
        <v>22</v>
      </c>
    </row>
    <row r="17" spans="1:20" ht="16.3" thickBot="1" x14ac:dyDescent="0.5">
      <c r="A17" s="4" t="s">
        <v>0</v>
      </c>
      <c r="B17" s="4">
        <v>1</v>
      </c>
      <c r="C17" s="4">
        <v>4</v>
      </c>
      <c r="D17" s="4">
        <v>2</v>
      </c>
      <c r="E17">
        <f t="array" ref="E17:G19">MMULT(B17:D19,B17:D19)</f>
        <v>3</v>
      </c>
      <c r="F17">
        <v>8.6660000000000004</v>
      </c>
      <c r="G17">
        <v>16</v>
      </c>
      <c r="H17">
        <f>SUM(E17:G17)</f>
        <v>27.666</v>
      </c>
      <c r="I17" s="17">
        <f>H17/$H$20</f>
        <v>0.60257115320740751</v>
      </c>
      <c r="K17" s="4" t="s">
        <v>0</v>
      </c>
      <c r="L17" s="4">
        <v>1</v>
      </c>
      <c r="M17" s="4">
        <v>0.5</v>
      </c>
      <c r="N17" s="4">
        <v>4</v>
      </c>
      <c r="O17">
        <f t="array" ref="O17:Q19">MMULT(L17:N19,L17:N19)</f>
        <v>2.25</v>
      </c>
      <c r="P17">
        <v>2.3319999999999999</v>
      </c>
      <c r="Q17">
        <v>9.5</v>
      </c>
      <c r="R17">
        <f>SUM(O17:Q17)</f>
        <v>14.082000000000001</v>
      </c>
      <c r="S17" s="17">
        <f>R17/$R$20</f>
        <v>0.46113794514940648</v>
      </c>
    </row>
    <row r="18" spans="1:20" ht="16.3" thickBot="1" x14ac:dyDescent="0.5">
      <c r="A18" s="4" t="s">
        <v>3</v>
      </c>
      <c r="B18" s="4">
        <v>0.25</v>
      </c>
      <c r="C18" s="4">
        <v>1</v>
      </c>
      <c r="D18" s="4">
        <v>3</v>
      </c>
      <c r="E18">
        <v>2</v>
      </c>
      <c r="F18">
        <v>2.9990000000000001</v>
      </c>
      <c r="G18">
        <v>6.5</v>
      </c>
      <c r="H18">
        <f>SUM(E18:G18)</f>
        <v>11.499000000000001</v>
      </c>
      <c r="I18" s="17">
        <f>H18/$H$20</f>
        <v>0.25045057799219184</v>
      </c>
      <c r="K18" s="4" t="s">
        <v>3</v>
      </c>
      <c r="L18" s="4">
        <v>0.5</v>
      </c>
      <c r="M18" s="4">
        <v>1</v>
      </c>
      <c r="N18" s="4">
        <v>3</v>
      </c>
      <c r="O18">
        <v>1.75</v>
      </c>
      <c r="P18">
        <v>2.2490000000000001</v>
      </c>
      <c r="Q18">
        <v>8</v>
      </c>
      <c r="R18">
        <f>SUM(O18:Q18)</f>
        <v>11.999000000000001</v>
      </c>
      <c r="S18" s="17">
        <f>R18/$R$20</f>
        <v>0.39292672943102741</v>
      </c>
    </row>
    <row r="19" spans="1:20" ht="16.3" thickBot="1" x14ac:dyDescent="0.5">
      <c r="A19" s="4" t="s">
        <v>4</v>
      </c>
      <c r="B19" s="4">
        <v>0.5</v>
      </c>
      <c r="C19" s="4">
        <v>0.33300000000000002</v>
      </c>
      <c r="D19" s="4">
        <v>1</v>
      </c>
      <c r="E19">
        <v>1.08325</v>
      </c>
      <c r="F19">
        <v>2.6660000000000004</v>
      </c>
      <c r="G19">
        <v>2.9990000000000001</v>
      </c>
      <c r="H19">
        <f>SUM(E19:G19)</f>
        <v>6.7482500000000005</v>
      </c>
      <c r="I19" s="17">
        <f>H19/$H$20</f>
        <v>0.14697826880040077</v>
      </c>
      <c r="K19" s="4" t="s">
        <v>4</v>
      </c>
      <c r="L19" s="4">
        <v>0.25</v>
      </c>
      <c r="M19" s="4">
        <v>0.33300000000000002</v>
      </c>
      <c r="N19" s="4">
        <v>1</v>
      </c>
      <c r="O19">
        <v>0.66649999999999998</v>
      </c>
      <c r="P19">
        <v>0.79100000000000004</v>
      </c>
      <c r="Q19">
        <v>2.9990000000000001</v>
      </c>
      <c r="R19">
        <f>SUM(O19:Q19)</f>
        <v>4.4565000000000001</v>
      </c>
      <c r="S19" s="17">
        <f>R19/$R$20</f>
        <v>0.14593532541956611</v>
      </c>
    </row>
    <row r="20" spans="1:20" x14ac:dyDescent="0.45">
      <c r="C20" s="10"/>
      <c r="H20">
        <f>SUM(H17:H19)</f>
        <v>45.913249999999998</v>
      </c>
      <c r="I20" s="17">
        <f>SUM(I17:I19)</f>
        <v>1</v>
      </c>
      <c r="R20">
        <f>SUM(R17:R19)</f>
        <v>30.537500000000001</v>
      </c>
      <c r="S20" s="17">
        <f>SUM(S17:S19)</f>
        <v>1</v>
      </c>
    </row>
    <row r="21" spans="1:20" x14ac:dyDescent="0.45">
      <c r="B21" s="1"/>
      <c r="C21" s="1" t="s">
        <v>0</v>
      </c>
      <c r="D21" s="1" t="s">
        <v>3</v>
      </c>
      <c r="E21" s="1" t="s">
        <v>4</v>
      </c>
      <c r="F21" s="10"/>
      <c r="G21" s="10"/>
      <c r="H21" s="10"/>
      <c r="I21" s="10"/>
      <c r="K21" s="1"/>
      <c r="L21" s="1" t="s">
        <v>0</v>
      </c>
      <c r="M21" s="1" t="s">
        <v>3</v>
      </c>
      <c r="N21" s="1" t="s">
        <v>4</v>
      </c>
    </row>
    <row r="22" spans="1:20" x14ac:dyDescent="0.45">
      <c r="B22" s="1" t="s">
        <v>15</v>
      </c>
      <c r="C22" s="1">
        <f>SUM(B11:B13)</f>
        <v>1.833</v>
      </c>
      <c r="D22" s="1">
        <f>SUM(C11:C13)</f>
        <v>3.5</v>
      </c>
      <c r="E22" s="1">
        <f>SUM(D11:D13)</f>
        <v>6</v>
      </c>
      <c r="F22" s="10"/>
      <c r="G22" s="10"/>
      <c r="H22" s="10"/>
      <c r="I22" s="10"/>
      <c r="K22" s="1" t="s">
        <v>17</v>
      </c>
      <c r="L22" s="1">
        <f>SUM(L11:L13)</f>
        <v>3.5</v>
      </c>
      <c r="M22" s="1">
        <f>SUM(M11:M13)</f>
        <v>6</v>
      </c>
      <c r="N22" s="1">
        <f>SUM(N11:N13)</f>
        <v>1.833</v>
      </c>
    </row>
    <row r="23" spans="1:20" x14ac:dyDescent="0.45">
      <c r="B23" s="1" t="s">
        <v>16</v>
      </c>
      <c r="C23" s="1">
        <f>SUM(B17:B19)</f>
        <v>1.75</v>
      </c>
      <c r="D23" s="1">
        <f>SUM(C17:C19)</f>
        <v>5.3330000000000002</v>
      </c>
      <c r="E23" s="1">
        <f>SUM(D17:D19)</f>
        <v>6</v>
      </c>
      <c r="F23" s="10"/>
      <c r="G23" s="10"/>
      <c r="H23" s="10"/>
      <c r="I23" s="10"/>
      <c r="K23" s="1" t="s">
        <v>18</v>
      </c>
      <c r="L23" s="1">
        <f>SUM(L17:L19)</f>
        <v>1.75</v>
      </c>
      <c r="M23" s="1">
        <f>SUM(M17:M19)</f>
        <v>1.833</v>
      </c>
      <c r="N23" s="1">
        <f>SUM(N17:N19)</f>
        <v>8</v>
      </c>
    </row>
    <row r="24" spans="1:20" ht="16.3" thickBot="1" x14ac:dyDescent="0.5"/>
    <row r="25" spans="1:20" ht="16.3" thickBot="1" x14ac:dyDescent="0.5">
      <c r="A25" s="4" t="s">
        <v>6</v>
      </c>
      <c r="B25" s="4" t="s">
        <v>0</v>
      </c>
      <c r="C25" s="4" t="s">
        <v>3</v>
      </c>
      <c r="D25" s="4" t="s">
        <v>4</v>
      </c>
      <c r="K25" s="4" t="s">
        <v>7</v>
      </c>
      <c r="L25" s="4" t="s">
        <v>0</v>
      </c>
      <c r="M25" s="4" t="s">
        <v>3</v>
      </c>
      <c r="N25" s="4" t="s">
        <v>4</v>
      </c>
    </row>
    <row r="26" spans="1:20" ht="16.3" thickBot="1" x14ac:dyDescent="0.5">
      <c r="A26" s="4" t="s">
        <v>0</v>
      </c>
      <c r="B26" s="4">
        <f>B11/C$22</f>
        <v>0.54555373704309873</v>
      </c>
      <c r="C26" s="4">
        <f t="shared" ref="B26:D28" si="2">C11/D$22</f>
        <v>0.5714285714285714</v>
      </c>
      <c r="D26" s="4">
        <f t="shared" si="2"/>
        <v>0.5</v>
      </c>
      <c r="E26" s="16">
        <f>SUM(B26:D26)/3</f>
        <v>0.53899410282389004</v>
      </c>
      <c r="F26">
        <f>E26-I11</f>
        <v>-1.1857721980103042E-3</v>
      </c>
      <c r="K26" s="4" t="s">
        <v>0</v>
      </c>
      <c r="L26" s="4">
        <f t="shared" ref="L26:N28" si="3">L11/L$22</f>
        <v>0.2857142857142857</v>
      </c>
      <c r="M26" s="4">
        <f t="shared" si="3"/>
        <v>0.33333333333333331</v>
      </c>
      <c r="N26" s="4">
        <f t="shared" si="3"/>
        <v>0.27277686852154936</v>
      </c>
      <c r="O26" s="16">
        <f>SUM(L26:N26)/3</f>
        <v>0.29727482918972281</v>
      </c>
      <c r="P26">
        <f>O26-S11</f>
        <v>4.2264207297920686E-4</v>
      </c>
    </row>
    <row r="27" spans="1:20" ht="16.3" thickBot="1" x14ac:dyDescent="0.5">
      <c r="A27" s="4" t="s">
        <v>3</v>
      </c>
      <c r="B27" s="4">
        <f t="shared" si="2"/>
        <v>0.27277686852154936</v>
      </c>
      <c r="C27" s="4">
        <f t="shared" si="2"/>
        <v>0.2857142857142857</v>
      </c>
      <c r="D27" s="4">
        <f t="shared" si="2"/>
        <v>0.33333333333333331</v>
      </c>
      <c r="E27" s="16">
        <f>SUM(B27:D27)/3</f>
        <v>0.29727482918972276</v>
      </c>
      <c r="F27">
        <f t="shared" ref="F27:F34" si="4">E27-I12</f>
        <v>4.2264207297920686E-4</v>
      </c>
      <c r="K27" s="4" t="s">
        <v>3</v>
      </c>
      <c r="L27" s="4">
        <f t="shared" si="3"/>
        <v>0.14285714285714285</v>
      </c>
      <c r="M27" s="4">
        <f t="shared" si="3"/>
        <v>0.16666666666666666</v>
      </c>
      <c r="N27" s="4">
        <f t="shared" si="3"/>
        <v>0.18166939443535191</v>
      </c>
      <c r="O27" s="16">
        <f>SUM(L27:N27)/3</f>
        <v>0.16373106798638715</v>
      </c>
      <c r="P27">
        <f t="shared" ref="P27:P35" si="5">O27-S12</f>
        <v>7.6313012503106958E-4</v>
      </c>
    </row>
    <row r="28" spans="1:20" ht="16.3" thickBot="1" x14ac:dyDescent="0.5">
      <c r="A28" s="4" t="s">
        <v>4</v>
      </c>
      <c r="B28" s="4">
        <f t="shared" si="2"/>
        <v>0.18166939443535191</v>
      </c>
      <c r="C28" s="4">
        <f t="shared" si="2"/>
        <v>0.14285714285714285</v>
      </c>
      <c r="D28" s="4">
        <f t="shared" si="2"/>
        <v>0.16666666666666666</v>
      </c>
      <c r="E28" s="16">
        <f>SUM(B28:D28)/3</f>
        <v>0.16373106798638715</v>
      </c>
      <c r="F28">
        <f t="shared" si="4"/>
        <v>7.6313012503109734E-4</v>
      </c>
      <c r="K28" s="4" t="s">
        <v>4</v>
      </c>
      <c r="L28" s="4">
        <f t="shared" si="3"/>
        <v>0.5714285714285714</v>
      </c>
      <c r="M28" s="4">
        <f t="shared" si="3"/>
        <v>0.5</v>
      </c>
      <c r="N28" s="4">
        <f t="shared" si="3"/>
        <v>0.54555373704309873</v>
      </c>
      <c r="O28" s="16">
        <f>SUM(L28:N28)/3</f>
        <v>0.53899410282389004</v>
      </c>
      <c r="P28">
        <f t="shared" si="5"/>
        <v>-1.1857721980104152E-3</v>
      </c>
      <c r="R28">
        <v>1</v>
      </c>
      <c r="S28">
        <v>0.5</v>
      </c>
      <c r="T28">
        <v>3</v>
      </c>
    </row>
    <row r="29" spans="1:20" x14ac:dyDescent="0.45">
      <c r="A29" s="11" t="s">
        <v>20</v>
      </c>
      <c r="B29">
        <f>SUM(B26:B28)</f>
        <v>1</v>
      </c>
      <c r="C29">
        <f>SUM(C26:C28)</f>
        <v>1</v>
      </c>
      <c r="D29" s="6">
        <v>1</v>
      </c>
      <c r="E29" s="12">
        <f>SUM(E26:E28)</f>
        <v>0.99999999999999989</v>
      </c>
      <c r="G29" s="12"/>
      <c r="H29" s="12"/>
      <c r="I29" s="12"/>
      <c r="K29" s="11" t="s">
        <v>20</v>
      </c>
      <c r="L29">
        <f>SUM(L26:L28)</f>
        <v>1</v>
      </c>
      <c r="M29">
        <f>SUM(M26:M28)</f>
        <v>1</v>
      </c>
      <c r="N29" s="6">
        <v>1</v>
      </c>
      <c r="O29" s="12">
        <f>SUM(O26:O28)</f>
        <v>1</v>
      </c>
      <c r="R29">
        <v>2</v>
      </c>
      <c r="S29">
        <v>1</v>
      </c>
      <c r="T29">
        <v>4</v>
      </c>
    </row>
    <row r="30" spans="1:20" ht="16.3" thickBot="1" x14ac:dyDescent="0.5">
      <c r="R30">
        <v>0.33300000000000002</v>
      </c>
      <c r="S30">
        <v>0.25</v>
      </c>
      <c r="T30">
        <v>1</v>
      </c>
    </row>
    <row r="31" spans="1:20" ht="16.3" thickBot="1" x14ac:dyDescent="0.5">
      <c r="A31" s="4" t="s">
        <v>8</v>
      </c>
      <c r="B31" s="4" t="s">
        <v>0</v>
      </c>
      <c r="C31" s="4" t="s">
        <v>3</v>
      </c>
      <c r="D31" s="4" t="s">
        <v>4</v>
      </c>
      <c r="K31" s="4" t="s">
        <v>9</v>
      </c>
      <c r="L31" s="4" t="s">
        <v>0</v>
      </c>
      <c r="M31" s="4" t="s">
        <v>3</v>
      </c>
      <c r="N31" s="4" t="s">
        <v>4</v>
      </c>
    </row>
    <row r="32" spans="1:20" ht="16.3" thickBot="1" x14ac:dyDescent="0.5">
      <c r="A32" s="4" t="s">
        <v>0</v>
      </c>
      <c r="B32" s="4">
        <f t="shared" ref="B32:D34" si="6">B17/C$23</f>
        <v>0.5714285714285714</v>
      </c>
      <c r="C32" s="4">
        <f t="shared" si="6"/>
        <v>0.75004687792987057</v>
      </c>
      <c r="D32" s="4">
        <f t="shared" si="6"/>
        <v>0.33333333333333331</v>
      </c>
      <c r="E32" s="16">
        <f>SUM(B32:D32)/3</f>
        <v>0.55160292756392504</v>
      </c>
      <c r="F32">
        <f>E32-I17</f>
        <v>-5.0968225643482468E-2</v>
      </c>
      <c r="K32" s="4" t="s">
        <v>0</v>
      </c>
      <c r="L32" s="4">
        <f t="shared" ref="L32:N34" si="7">L17/L$23</f>
        <v>0.5714285714285714</v>
      </c>
      <c r="M32" s="4">
        <f t="shared" si="7"/>
        <v>0.27277686852154936</v>
      </c>
      <c r="N32" s="4">
        <f t="shared" si="7"/>
        <v>0.5</v>
      </c>
      <c r="O32" s="16">
        <f>SUM(L32:N32)/3</f>
        <v>0.44806847998337362</v>
      </c>
      <c r="P32">
        <f>O32-S17</f>
        <v>-1.3069465166032856E-2</v>
      </c>
    </row>
    <row r="33" spans="1:22" ht="16.3" thickBot="1" x14ac:dyDescent="0.5">
      <c r="A33" s="4" t="s">
        <v>3</v>
      </c>
      <c r="B33" s="4">
        <f t="shared" si="6"/>
        <v>0.14285714285714285</v>
      </c>
      <c r="C33" s="4">
        <f t="shared" si="6"/>
        <v>0.18751171948246764</v>
      </c>
      <c r="D33" s="4">
        <f t="shared" si="6"/>
        <v>0.5</v>
      </c>
      <c r="E33" s="16">
        <f>SUM(B33:D33)/3</f>
        <v>0.27678962077987018</v>
      </c>
      <c r="F33">
        <f t="shared" si="4"/>
        <v>2.6339042787678346E-2</v>
      </c>
      <c r="K33" s="4" t="s">
        <v>3</v>
      </c>
      <c r="L33" s="4">
        <f t="shared" si="7"/>
        <v>0.2857142857142857</v>
      </c>
      <c r="M33" s="4">
        <f t="shared" si="7"/>
        <v>0.54555373704309873</v>
      </c>
      <c r="N33" s="4">
        <f t="shared" si="7"/>
        <v>0.375</v>
      </c>
      <c r="O33" s="16">
        <f>SUM(L33:N33)/3</f>
        <v>0.40208934091912818</v>
      </c>
      <c r="P33">
        <f>O33-S18</f>
        <v>9.1626114881007692E-3</v>
      </c>
      <c r="R33">
        <v>1</v>
      </c>
      <c r="S33">
        <v>0.5</v>
      </c>
      <c r="T33">
        <v>3</v>
      </c>
    </row>
    <row r="34" spans="1:22" ht="16.3" thickBot="1" x14ac:dyDescent="0.5">
      <c r="A34" s="4" t="s">
        <v>4</v>
      </c>
      <c r="B34" s="4">
        <f t="shared" si="6"/>
        <v>0.2857142857142857</v>
      </c>
      <c r="C34" s="4">
        <f t="shared" si="6"/>
        <v>6.2441402587661732E-2</v>
      </c>
      <c r="D34" s="4">
        <f t="shared" si="6"/>
        <v>0.16666666666666666</v>
      </c>
      <c r="E34" s="16">
        <f>SUM(B34:D34)/3</f>
        <v>0.1716074516562047</v>
      </c>
      <c r="F34">
        <f t="shared" si="4"/>
        <v>2.4629182855803927E-2</v>
      </c>
      <c r="K34" s="4" t="s">
        <v>4</v>
      </c>
      <c r="L34" s="4">
        <f t="shared" si="7"/>
        <v>0.14285714285714285</v>
      </c>
      <c r="M34" s="4">
        <f t="shared" si="7"/>
        <v>0.18166939443535191</v>
      </c>
      <c r="N34" s="4">
        <f t="shared" si="7"/>
        <v>0.125</v>
      </c>
      <c r="O34" s="16">
        <f>SUM(L34:N34)/3</f>
        <v>0.14984217909749825</v>
      </c>
      <c r="P34">
        <f>O34-S19</f>
        <v>3.9068536779321428E-3</v>
      </c>
      <c r="R34">
        <v>2</v>
      </c>
      <c r="S34">
        <v>1</v>
      </c>
      <c r="T34">
        <v>4</v>
      </c>
    </row>
    <row r="35" spans="1:22" x14ac:dyDescent="0.45">
      <c r="A35" s="11" t="s">
        <v>20</v>
      </c>
      <c r="B35">
        <f>SUM(B32:B34)</f>
        <v>0.99999999999999989</v>
      </c>
      <c r="C35">
        <f>SUM(C32:C34)</f>
        <v>0.99999999999999989</v>
      </c>
      <c r="D35" s="6">
        <v>1</v>
      </c>
      <c r="E35" s="12">
        <f>SUM(E32:E34)</f>
        <v>1</v>
      </c>
      <c r="F35" s="12"/>
      <c r="G35" s="12"/>
      <c r="H35" s="12"/>
      <c r="I35" s="12"/>
      <c r="K35" s="11" t="s">
        <v>20</v>
      </c>
      <c r="L35">
        <f>SUM(L32:L34)</f>
        <v>1</v>
      </c>
      <c r="M35">
        <f>SUM(M32:M34)</f>
        <v>1</v>
      </c>
      <c r="N35" s="6">
        <v>1</v>
      </c>
      <c r="O35" s="12">
        <f>SUM(O32:O34)</f>
        <v>1</v>
      </c>
      <c r="R35">
        <v>0.33300000000000002</v>
      </c>
      <c r="S35">
        <v>0.25</v>
      </c>
      <c r="T35">
        <v>1</v>
      </c>
    </row>
    <row r="36" spans="1:22" x14ac:dyDescent="0.45">
      <c r="O36" s="12"/>
    </row>
    <row r="37" spans="1:22" x14ac:dyDescent="0.45">
      <c r="A37" s="1" t="s">
        <v>19</v>
      </c>
      <c r="B37" s="1" t="s">
        <v>1</v>
      </c>
      <c r="C37" s="1" t="s">
        <v>2</v>
      </c>
      <c r="K37" s="1" t="s">
        <v>11</v>
      </c>
      <c r="L37" s="1" t="s">
        <v>1</v>
      </c>
      <c r="M37" s="1" t="s">
        <v>2</v>
      </c>
      <c r="R37">
        <f t="array" ref="R37:T39">MMULT(R28:T30,R33:T35)</f>
        <v>2.9990000000000001</v>
      </c>
      <c r="S37">
        <v>1.75</v>
      </c>
      <c r="T37">
        <v>8</v>
      </c>
      <c r="U37">
        <f>SUM(R37:T37)</f>
        <v>12.749000000000001</v>
      </c>
      <c r="V37">
        <f>U37/$U$40</f>
        <v>0.31942373943000313</v>
      </c>
    </row>
    <row r="38" spans="1:22" x14ac:dyDescent="0.45">
      <c r="A38" s="1" t="s">
        <v>0</v>
      </c>
      <c r="B38" s="1">
        <f>B26*$D$7</f>
        <v>0.13638843426077468</v>
      </c>
      <c r="C38" s="1">
        <f>L26*$D$8</f>
        <v>0.21428571428571427</v>
      </c>
      <c r="K38" s="1" t="s">
        <v>0</v>
      </c>
      <c r="L38" s="1">
        <f>B32*$N$7</f>
        <v>0.45714285714285713</v>
      </c>
      <c r="M38" s="1">
        <f>L32*$N$8</f>
        <v>0.11428571428571428</v>
      </c>
      <c r="R38">
        <v>5.3319999999999999</v>
      </c>
      <c r="S38">
        <v>3</v>
      </c>
      <c r="T38">
        <v>14</v>
      </c>
      <c r="U38">
        <f>SUM(R38:T38)</f>
        <v>22.332000000000001</v>
      </c>
      <c r="V38">
        <f>U38/$U$40</f>
        <v>0.55952395865956783</v>
      </c>
    </row>
    <row r="39" spans="1:22" x14ac:dyDescent="0.45">
      <c r="A39" s="1" t="s">
        <v>3</v>
      </c>
      <c r="B39" s="1">
        <f>B27*$D$7</f>
        <v>6.8194217130387341E-2</v>
      </c>
      <c r="C39" s="1">
        <f>L27*$D$8</f>
        <v>0.10714285714285714</v>
      </c>
      <c r="K39" s="1" t="s">
        <v>3</v>
      </c>
      <c r="L39" s="1">
        <f>B33*$N$7</f>
        <v>0.11428571428571428</v>
      </c>
      <c r="M39" s="1">
        <f>L33*$N$8</f>
        <v>5.7142857142857141E-2</v>
      </c>
      <c r="R39">
        <v>1.1659999999999999</v>
      </c>
      <c r="S39">
        <v>0.66649999999999998</v>
      </c>
      <c r="T39">
        <v>2.9990000000000001</v>
      </c>
      <c r="U39">
        <f>SUM(R39:T39)</f>
        <v>4.8315000000000001</v>
      </c>
      <c r="V39">
        <f>U39/$U$40</f>
        <v>0.12105230191042907</v>
      </c>
    </row>
    <row r="40" spans="1:22" x14ac:dyDescent="0.45">
      <c r="A40" s="1" t="s">
        <v>4</v>
      </c>
      <c r="B40" s="1">
        <f>B28*$D$7</f>
        <v>4.5417348608837976E-2</v>
      </c>
      <c r="C40" s="1">
        <f>L28*$D$8</f>
        <v>0.42857142857142855</v>
      </c>
      <c r="K40" s="1" t="s">
        <v>4</v>
      </c>
      <c r="L40" s="1">
        <f>B34*$N$7</f>
        <v>0.22857142857142856</v>
      </c>
      <c r="M40" s="1">
        <f>L34*$N$8</f>
        <v>2.8571428571428571E-2</v>
      </c>
      <c r="U40">
        <f>SUM(U37:U39)</f>
        <v>39.912500000000001</v>
      </c>
      <c r="V40">
        <f>SUM(V37:V39)</f>
        <v>1</v>
      </c>
    </row>
    <row r="42" spans="1:22" x14ac:dyDescent="0.45">
      <c r="C42" s="1"/>
      <c r="D42" s="1" t="s">
        <v>1</v>
      </c>
      <c r="E42" s="1" t="s">
        <v>2</v>
      </c>
      <c r="F42" s="1"/>
      <c r="G42" s="1"/>
      <c r="H42" s="1"/>
      <c r="I42" s="1"/>
    </row>
    <row r="43" spans="1:22" x14ac:dyDescent="0.45">
      <c r="C43" s="1" t="s">
        <v>0</v>
      </c>
      <c r="D43" s="1">
        <f>B38*$D$3+L38*$D$4</f>
        <v>0.24330657522146881</v>
      </c>
      <c r="E43" s="1">
        <f>C38*$D$3+M38*$D$4</f>
        <v>0.18095238095238095</v>
      </c>
      <c r="F43" s="7">
        <f>SUM(D43:E43)</f>
        <v>0.42425895617384979</v>
      </c>
      <c r="G43" s="1"/>
      <c r="H43" s="1"/>
      <c r="I43" s="1"/>
    </row>
    <row r="44" spans="1:22" x14ac:dyDescent="0.45">
      <c r="C44" s="1" t="s">
        <v>3</v>
      </c>
      <c r="D44" s="1">
        <f>B39*$D$3+L39*$D$4</f>
        <v>8.3558049515496308E-2</v>
      </c>
      <c r="E44" s="1">
        <f>C39*$D$3+M39*$D$4</f>
        <v>9.0476190476190474E-2</v>
      </c>
      <c r="F44" s="8">
        <f>SUM(D44:E44)</f>
        <v>0.17403423999168677</v>
      </c>
      <c r="G44" s="1"/>
      <c r="H44" s="1"/>
      <c r="I44" s="1"/>
    </row>
    <row r="45" spans="1:22" x14ac:dyDescent="0.45">
      <c r="C45" s="1" t="s">
        <v>4</v>
      </c>
      <c r="D45" s="1">
        <f>B40*$D$3+L40*$D$4</f>
        <v>0.10646870859636817</v>
      </c>
      <c r="E45" s="1">
        <f>C40*$D$3+M40*$D$4</f>
        <v>0.29523809523809524</v>
      </c>
      <c r="F45" s="9">
        <f>SUM(D45:E45)</f>
        <v>0.40170680383446344</v>
      </c>
      <c r="G45" s="1"/>
      <c r="H45" s="1"/>
      <c r="I45" s="1"/>
    </row>
    <row r="48" spans="1:22" x14ac:dyDescent="0.45">
      <c r="B48" t="s">
        <v>21</v>
      </c>
    </row>
  </sheetData>
  <mergeCells count="1">
    <mergeCell ref="A1:N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Bizhumanova, Alina</cp:lastModifiedBy>
  <dcterms:created xsi:type="dcterms:W3CDTF">2018-10-22T13:28:15Z</dcterms:created>
  <dcterms:modified xsi:type="dcterms:W3CDTF">2018-12-06T17:12:33Z</dcterms:modified>
</cp:coreProperties>
</file>