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marissachilds/Stanford/Research/YFV/data/raw/EIP/"/>
    </mc:Choice>
  </mc:AlternateContent>
  <xr:revisionPtr revIDLastSave="0" documentId="13_ncr:1_{7BA1E24E-2FDD-AB4B-BF63-0B64C11091A6}" xr6:coauthVersionLast="43" xr6:coauthVersionMax="43" xr10:uidLastSave="{00000000-0000-0000-0000-000000000000}"/>
  <bookViews>
    <workbookView xWindow="520" yWindow="460" windowWidth="28280" windowHeight="16480" activeTab="3" xr2:uid="{45D6C3FB-F30C-674D-8308-3960C7BF55C2}"/>
  </bookViews>
  <sheets>
    <sheet name="Papers" sheetId="1" r:id="rId1"/>
    <sheet name="Criteria" sheetId="3" r:id="rId2"/>
    <sheet name="Data collection" sheetId="2" r:id="rId3"/>
    <sheet name="Cleaned data" sheetId="4" r:id="rId4"/>
    <sheet name="Papers used" sheetId="7" r:id="rId5"/>
    <sheet name="Cleaned data metadata" sheetId="6" r:id="rId6"/>
    <sheet name="notes on data clean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4" l="1"/>
  <c r="A111" i="4" l="1"/>
  <c r="A110" i="4"/>
  <c r="A109" i="4"/>
  <c r="A108" i="4"/>
  <c r="A106" i="4"/>
  <c r="A107" i="4"/>
  <c r="A105" i="4"/>
  <c r="A104" i="4"/>
  <c r="A103" i="4"/>
  <c r="A102" i="4"/>
  <c r="A101" i="4"/>
  <c r="A100" i="4"/>
  <c r="A99" i="4"/>
  <c r="A98" i="4"/>
  <c r="A97" i="4"/>
  <c r="A96" i="4"/>
  <c r="A95" i="4"/>
  <c r="A94" i="4"/>
  <c r="J95" i="4"/>
  <c r="G111" i="4"/>
  <c r="G109" i="4"/>
  <c r="G107" i="4"/>
  <c r="G105" i="4"/>
  <c r="G104" i="4"/>
  <c r="G103" i="4"/>
  <c r="G101" i="4"/>
  <c r="G99" i="4"/>
  <c r="G97" i="4"/>
  <c r="G95" i="4"/>
  <c r="G93" i="4"/>
  <c r="A3" i="4"/>
  <c r="J69" i="4" l="1"/>
  <c r="J68" i="4"/>
  <c r="J67" i="4"/>
  <c r="J66" i="4"/>
  <c r="J96" i="4"/>
  <c r="J94" i="4"/>
  <c r="J93" i="4"/>
  <c r="J92" i="4"/>
  <c r="J91" i="4"/>
  <c r="J90" i="4"/>
  <c r="J89" i="4"/>
  <c r="J88" i="4"/>
  <c r="J87" i="4"/>
  <c r="J86" i="4"/>
  <c r="J85" i="4"/>
  <c r="J84" i="4"/>
  <c r="J83" i="4"/>
  <c r="J82" i="4"/>
  <c r="I82" i="4"/>
  <c r="H82" i="4"/>
  <c r="J81" i="4"/>
  <c r="I81" i="4"/>
  <c r="H81" i="4"/>
  <c r="J80" i="4"/>
  <c r="I80" i="4"/>
  <c r="H80" i="4"/>
  <c r="J79" i="4"/>
  <c r="I79" i="4"/>
  <c r="H79" i="4"/>
  <c r="J78" i="4"/>
  <c r="I78" i="4"/>
  <c r="H78" i="4"/>
  <c r="J77" i="4"/>
  <c r="I77" i="4"/>
  <c r="H77" i="4"/>
  <c r="A93" i="4"/>
  <c r="A92" i="4"/>
  <c r="A91" i="4"/>
  <c r="G89" i="4"/>
  <c r="G91" i="4"/>
  <c r="A90" i="4"/>
  <c r="A89" i="4"/>
  <c r="A88" i="4"/>
  <c r="J16" i="4"/>
  <c r="J15" i="4"/>
  <c r="J14" i="4"/>
  <c r="J13" i="4"/>
  <c r="J12" i="4"/>
  <c r="J11" i="4"/>
  <c r="J10" i="4"/>
  <c r="J9" i="4"/>
  <c r="J8" i="4"/>
  <c r="J7" i="4"/>
  <c r="J6" i="4"/>
  <c r="J5" i="4"/>
  <c r="J4" i="4"/>
  <c r="J3" i="4"/>
  <c r="J2" i="4"/>
  <c r="A2"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alcChain>
</file>

<file path=xl/sharedStrings.xml><?xml version="1.0" encoding="utf-8"?>
<sst xmlns="http://schemas.openxmlformats.org/spreadsheetml/2006/main" count="2017" uniqueCount="303">
  <si>
    <r>
      <t xml:space="preserve">ANDERSON, C R, and E OSORNO-MESA. 1946. “The Laboratory Transmission of Yellow Fever Virus by Haemagogus Splendens.” </t>
    </r>
    <r>
      <rPr>
        <i/>
        <sz val="12"/>
        <color theme="1"/>
        <rFont val="Calibri"/>
        <family val="2"/>
        <scheme val="minor"/>
      </rPr>
      <t>The American Journal of Tropical Medicine and Hygiene</t>
    </r>
    <r>
      <rPr>
        <sz val="12"/>
        <color theme="1"/>
        <rFont val="Calibri"/>
        <family val="2"/>
        <scheme val="minor"/>
      </rPr>
      <t xml:space="preserve"> 26 (5): 613–18. http://www.ncbi.nlm.nih.gov/pubmed/21003269.</t>
    </r>
  </si>
  <si>
    <r>
      <t xml:space="preserve">BATES, M, and M ROCA-GARCIA. 1946. “An Experiment with Neurotropic Yellow Fever Virus in Saimiri Monkeys and Haemagogus Mosquitoes.” </t>
    </r>
    <r>
      <rPr>
        <i/>
        <sz val="12"/>
        <color theme="1"/>
        <rFont val="Calibri"/>
        <family val="2"/>
        <scheme val="minor"/>
      </rPr>
      <t>The American Journal of Tropical Medicine and Hygiene</t>
    </r>
    <r>
      <rPr>
        <sz val="12"/>
        <color theme="1"/>
        <rFont val="Calibri"/>
        <family val="2"/>
        <scheme val="minor"/>
      </rPr>
      <t xml:space="preserve"> 26 (5): 607–12. http://www.ncbi.nlm.nih.gov/pubmed/21003268.</t>
    </r>
  </si>
  <si>
    <r>
      <t xml:space="preserve">BATES, M, and M ROCA-GARCIA. 1946. “Experiments with Various Colombian Marsupials and Primates in Laboratory Cycles of Yellow Fever.” </t>
    </r>
    <r>
      <rPr>
        <i/>
        <sz val="12"/>
        <color theme="1"/>
        <rFont val="Calibri"/>
        <family val="2"/>
        <scheme val="minor"/>
      </rPr>
      <t>The American Journal of Tropical Medicine and Hygiene</t>
    </r>
    <r>
      <rPr>
        <sz val="12"/>
        <color theme="1"/>
        <rFont val="Calibri"/>
        <family val="2"/>
        <scheme val="minor"/>
      </rPr>
      <t xml:space="preserve"> 26 (July): 437–53. http://www.ncbi.nlm.nih.gov/pubmed/20996628.</t>
    </r>
  </si>
  <si>
    <r>
      <t xml:space="preserve">Couto-Lima, DInair, Yoann Madec, Maria Ignez Bersot, Stephanie Silva Campos, Monique De Albuquerque Motta, Flávia Barreto Dos Santos, Marie Vazeille, Pedro Fernando Da Costa Vasconcelos, Ricardo Lourenço-De-Oliveira, and Anna Bella Failloux. 2017. “Potential Risk of Re-Emergence of Urban Transmission of Yellow Fever Virus in Brazil Facilitated by Competent Aedes Populations.” </t>
    </r>
    <r>
      <rPr>
        <i/>
        <sz val="12"/>
        <color theme="1"/>
        <rFont val="Calibri"/>
        <family val="2"/>
        <scheme val="minor"/>
      </rPr>
      <t>Scientific Reports</t>
    </r>
    <r>
      <rPr>
        <sz val="12"/>
        <color theme="1"/>
        <rFont val="Calibri"/>
        <family val="2"/>
        <scheme val="minor"/>
      </rPr>
      <t xml:space="preserve"> 7 (1): 1–12. doi:10.1038/s41598-017-05186-3.</t>
    </r>
  </si>
  <si>
    <r>
      <t xml:space="preserve">Galindo, Pedro, Harold Trapido, and Enid de Rodaniche. 1956. “Experimental Transmission of Yellow Fever by Central American Species of Haemagogus and Sabethes Chloropterus.” </t>
    </r>
    <r>
      <rPr>
        <i/>
        <sz val="12"/>
        <color theme="1"/>
        <rFont val="Calibri"/>
        <family val="2"/>
        <scheme val="minor"/>
      </rPr>
      <t>The American Journal of Tropical Medicine and Hygiene</t>
    </r>
    <r>
      <rPr>
        <sz val="12"/>
        <color theme="1"/>
        <rFont val="Calibri"/>
        <family val="2"/>
        <scheme val="minor"/>
      </rPr>
      <t xml:space="preserve"> 5 (6): 1022–31. doi:10.4269/ajtmh.1956.5.1022.</t>
    </r>
  </si>
  <si>
    <r>
      <t xml:space="preserve">Kumm, Henry W, and Mary B Waddell. 1948. “Haemagogus Capricornii Lutz as a Laboratory Vector of Yellow Fever 1.” </t>
    </r>
    <r>
      <rPr>
        <i/>
        <sz val="12"/>
        <color theme="1"/>
        <rFont val="Calibri"/>
        <family val="2"/>
        <scheme val="minor"/>
      </rPr>
      <t>The American Journal of Tropical Medicine and Hygiene</t>
    </r>
    <r>
      <rPr>
        <sz val="12"/>
        <color theme="1"/>
        <rFont val="Calibri"/>
        <family val="2"/>
        <scheme val="minor"/>
      </rPr>
      <t xml:space="preserve"> s1-28 (2): 247–52. doi:10.4269/ajtmh.1948.s1-28.247.</t>
    </r>
  </si>
  <si>
    <r>
      <t xml:space="preserve">Roca-Garcia, Manuel, and Marston Bates. 1945. “Laboratory Studies of the Saimiri-Haemagogus Cycle of Jungle Yellow Fever 1.” </t>
    </r>
    <r>
      <rPr>
        <i/>
        <sz val="12"/>
        <color theme="1"/>
        <rFont val="Calibri"/>
        <family val="2"/>
        <scheme val="minor"/>
      </rPr>
      <t>The American Journal of Tropical Medicine and Hygiene</t>
    </r>
    <r>
      <rPr>
        <sz val="12"/>
        <color theme="1"/>
        <rFont val="Calibri"/>
        <family val="2"/>
        <scheme val="minor"/>
      </rPr>
      <t xml:space="preserve"> s1-25 (3): 203–16. doi:10.4269/ajtmh.1945.s1-25.203.</t>
    </r>
  </si>
  <si>
    <r>
      <t xml:space="preserve">Roca-García, Manuel, and Marston Bates. 1946. “The Development of the Virus of Yellow Fever in Haemagogus Mosquitoes 1.” </t>
    </r>
    <r>
      <rPr>
        <i/>
        <sz val="12"/>
        <color theme="1"/>
        <rFont val="Calibri"/>
        <family val="2"/>
        <scheme val="minor"/>
      </rPr>
      <t>The American Journal of Tropical Medicine and Hygiene</t>
    </r>
    <r>
      <rPr>
        <sz val="12"/>
        <color theme="1"/>
        <rFont val="Calibri"/>
        <family val="2"/>
        <scheme val="minor"/>
      </rPr>
      <t xml:space="preserve"> s1-26 (5): 585–605. doi:10.4269/ajtmh.1946.s1-26.585.</t>
    </r>
  </si>
  <si>
    <r>
      <t xml:space="preserve">WADDELL, M B. 1949. “Comparative Efficacy of Certain South American Aëdes and Haemagogus Mosquitoes as Laboratory Vectors of Yellow Fever.” </t>
    </r>
    <r>
      <rPr>
        <i/>
        <sz val="12"/>
        <color theme="1"/>
        <rFont val="Calibri"/>
        <family val="2"/>
        <scheme val="minor"/>
      </rPr>
      <t>The American Journal of Tropical Medicine and Hygiene</t>
    </r>
    <r>
      <rPr>
        <sz val="12"/>
        <color theme="1"/>
        <rFont val="Calibri"/>
        <family val="2"/>
        <scheme val="minor"/>
      </rPr>
      <t xml:space="preserve"> 29 (4): 567–75. http://www.ncbi.nlm.nih.gov/pubmed/18153054.</t>
    </r>
  </si>
  <si>
    <t>Data extracted? (Y/N)</t>
  </si>
  <si>
    <t>Paper</t>
  </si>
  <si>
    <t>Virus</t>
  </si>
  <si>
    <t>Mosquito colony</t>
  </si>
  <si>
    <t>Days post infection</t>
  </si>
  <si>
    <t>Number of mosquitoes</t>
  </si>
  <si>
    <t>Temperature of mosquito habitat</t>
  </si>
  <si>
    <t>Transmission by bite? (Y/N)</t>
  </si>
  <si>
    <t>Strain</t>
  </si>
  <si>
    <t>paper (DOI or reference)</t>
  </si>
  <si>
    <t>Vertebrate biting from</t>
  </si>
  <si>
    <t>Vertebrate used for testing transmission to</t>
  </si>
  <si>
    <t>Virus concentration of vertebrate biting from</t>
  </si>
  <si>
    <t>Original mosquito species</t>
  </si>
  <si>
    <t>Revised mosquito species</t>
  </si>
  <si>
    <t>Species revision source (DOI or reference)</t>
  </si>
  <si>
    <t>Alternative testing?</t>
  </si>
  <si>
    <t>﻿Callithrix jacchus and ﻿Callithrix penicillata</t>
  </si>
  <si>
    <t>﻿white Swiss mice, 1-3 days old</t>
  </si>
  <si>
    <t>YFV</t>
  </si>
  <si>
    <t>﻿Olympio Christo strain</t>
  </si>
  <si>
    <t>﻿Haemagogus capricornii</t>
  </si>
  <si>
    <r>
      <t xml:space="preserve">Arnell, J Hal. 1973. “A Revision of the Genus Haemagogus.” </t>
    </r>
    <r>
      <rPr>
        <i/>
        <sz val="12"/>
        <color theme="1"/>
        <rFont val="Calibri"/>
        <family val="2"/>
        <scheme val="minor"/>
      </rPr>
      <t>Contributions of the American Entomological Institute</t>
    </r>
    <r>
      <rPr>
        <sz val="12"/>
        <color theme="1"/>
        <rFont val="Calibri"/>
        <family val="2"/>
        <scheme val="minor"/>
      </rPr>
      <t xml:space="preserve"> 10 (2): 1–174.</t>
    </r>
  </si>
  <si>
    <t>wild caught from ﻿Fazendas Santa Clara and São Sebastião near Afonso Arino</t>
  </si>
  <si>
    <t>20-22 degrees C, except for 4-5 hours on weekdays at 30-31 degrees C</t>
  </si>
  <si>
    <t>Y</t>
  </si>
  <si>
    <t>NA</t>
  </si>
  <si>
    <t>&gt;10^8.0</t>
  </si>
  <si>
    <t>10^7.0</t>
  </si>
  <si>
    <t>14, 18, 21, 25</t>
  </si>
  <si>
    <t>Y, Y, N, N</t>
  </si>
  <si>
    <t>14, 18, 21</t>
  </si>
  <si>
    <t>Y, Y, N</t>
  </si>
  <si>
    <t>10^7.5</t>
  </si>
  <si>
    <t>14, 19, 22</t>
  </si>
  <si>
    <t>﻿white Swiss mice, 1-3 days old; ﻿white Swiss mice, 1-3 days old; marmoset</t>
  </si>
  <si>
    <t>Y, Y, Y</t>
  </si>
  <si>
    <t>&gt;10^7.0</t>
  </si>
  <si>
    <t>14, 21</t>
  </si>
  <si>
    <t>N, Y</t>
  </si>
  <si>
    <t>10^7.3</t>
  </si>
  <si>
    <t>19, 22</t>
  </si>
  <si>
    <t>﻿white Swiss mice, 1-3 days old; marmoset</t>
  </si>
  <si>
    <t>Y, Y</t>
  </si>
  <si>
    <t>14, 15</t>
  </si>
  <si>
    <t>Y, N</t>
  </si>
  <si>
    <t>15, 22, 25</t>
  </si>
  <si>
    <t>﻿white Swiss mice, 1-3 days old; marmoset; ﻿white Swiss mice, 1-3 days old</t>
  </si>
  <si>
    <t>N, Y, Y</t>
  </si>
  <si>
    <t>18, 25</t>
  </si>
  <si>
    <t>N, N, Y</t>
  </si>
  <si>
    <t>12, 21, 23, 24, 25, 26, 28, 32</t>
  </si>
  <si>
    <t>N, N, Y, Y, Y, Y, Y, Y</t>
  </si>
  <si>
    <t>baby mice?</t>
  </si>
  <si>
    <t>-</t>
  </si>
  <si>
    <t>Haemagogus capricornii --&gt; spegazinii</t>
  </si>
  <si>
    <t>Haemagogus janthinomys</t>
  </si>
  <si>
    <t>wid caught with catching methods in ﻿Bates 1944c Observations on the distribution of diurnal mosquitoes in a tropical forest. Ecology, 25: 159-170</t>
  </si>
  <si>
    <t>﻿12, 24, 32, 33, 34, 36, 37</t>
  </si>
  <si>
    <t>﻿Oedipomidas 3</t>
  </si>
  <si>
    <t>﻿25 degrees for 20 hours daily and 35 degrees for 4 hours daily</t>
  </si>
  <si>
    <t>﻿16, 23, 26, 29, 32, 34, 36, 37, 48, 50, 51</t>
  </si>
  <si>
    <t>notes</t>
  </si>
  <si>
    <t>They clearly tracked indiviual mosquitoes, but do not report the disaggregated results and only give summaries</t>
  </si>
  <si>
    <t>﻿Aotus 15</t>
  </si>
  <si>
    <t>Perez strain?</t>
  </si>
  <si>
    <t>"Chichimene" strain, description of strain isolation in Bugher, J. C. et al. Epidemiology of jungle yellow fever in eastern Colombia. Am. J. Hyg., 39, 16-51, 1944</t>
  </si>
  <si>
    <t>Haemagogus splendens</t>
  </si>
  <si>
    <t>Haemagogus celeste</t>
  </si>
  <si>
    <t>﻿Aotus trivirgatus</t>
  </si>
  <si>
    <t>laboratory colony, management described in Osorno-Mesa, E. In press Caldasia, Bogotá</t>
  </si>
  <si>
    <t>﻿1:4.0 X 10^7</t>
  </si>
  <si>
    <t>30 degrees C</t>
  </si>
  <si>
    <t>N</t>
  </si>
  <si>
    <t>2/3 mosquitoes contained virus when titrated and injected into baby mice</t>
  </si>
  <si>
    <t>3/3 mosquitoes contained virus when titrated and injected into baby mice</t>
  </si>
  <si>
    <t>4/5 mosquitoes contained virus when titrated and injected into baby mice</t>
  </si>
  <si>
    <t>1:2.1x10^8</t>
  </si>
  <si>
    <t>5/5 contained virus when titrated and injected into baby mice</t>
  </si>
  <si>
    <t>obs 1</t>
  </si>
  <si>
    <t>obs 2</t>
  </si>
  <si>
    <t>obs 3</t>
  </si>
  <si>
    <t>obs 4</t>
  </si>
  <si>
    <t>obs 5</t>
  </si>
  <si>
    <t>1:2.1x10^8 (?)</t>
  </si>
  <si>
    <t>&gt;﻿1:1 X 10^8</t>
  </si>
  <si>
    <t xml:space="preserve">? </t>
  </si>
  <si>
    <t>?</t>
  </si>
  <si>
    <t>obs 6</t>
  </si>
  <si>
    <t>4/4 contained virus when titrated and injected into baby mice</t>
  </si>
  <si>
    <t>obs 7</t>
  </si>
  <si>
    <r>
      <t xml:space="preserve">Whitman, Loring, and P. C. A. Antunes. 1937. “Studies on the Capacity of Mosquitoes of the Genus Haemagogus to Transmit Yellow Fever 1.” </t>
    </r>
    <r>
      <rPr>
        <i/>
        <sz val="12"/>
        <color theme="1"/>
        <rFont val="Calibri"/>
        <family val="2"/>
        <scheme val="minor"/>
      </rPr>
      <t>The American Journal of Tropical Medicine and Hygiene</t>
    </r>
    <r>
      <rPr>
        <sz val="12"/>
        <color theme="1"/>
        <rFont val="Calibri"/>
        <family val="2"/>
        <scheme val="minor"/>
      </rPr>
      <t xml:space="preserve"> s1-17 (6): 825–31. doi:10.4269/ajtmh.1937.s1-17.825.</t>
    </r>
  </si>
  <si>
    <t>Asibi</t>
  </si>
  <si>
    <t>﻿M. A. J. strain of jungle virus, described in ﻿Whitman, L., Antunes, P. C. A.: In press (1937)</t>
  </si>
  <si>
    <t>rhesus monkey</t>
  </si>
  <si>
    <t>wild caught ﻿in a small forested zone near the Rio Curiripe, about 20 kilometers outside of Salvador, Bahia</t>
  </si>
  <si>
    <t>495000 or 1000000</t>
  </si>
  <si>
    <t>14-15 (infected on sucessive days)</t>
  </si>
  <si>
    <t>when ground together and injected into rhesus monkey, caused yellow fever and death, indicating that mosquitoes circulated virus at the time</t>
  </si>
  <si>
    <t>7 bit, 6 engorged</t>
  </si>
  <si>
    <t>when ground together and injected into rhesus monkey, caused yellow fever which monkey survived, indicating that mosquitoes circulated virus at the time</t>
  </si>
  <si>
    <t>when ground together and injected into rhesus monkey, caused death (although no fever), indicating that mosquitoes circulated virus at the time</t>
  </si>
  <si>
    <t>Haemagogus uriartei</t>
  </si>
  <si>
    <t>Haemagogus spegazzinii</t>
  </si>
  <si>
    <t>wild caught as larvae in town of Esplanada, Bahia, 208 kilometers north of Sal vador and 65 kilometers from the coast. They were bred out in the laboratory.</t>
  </si>
  <si>
    <t>when ground together and injected into rhesus monkey, no fever but did immunize monkey, indicating that mosquitoes circulated virus at the time</t>
  </si>
  <si>
    <t>Callithrix aurita</t>
  </si>
  <si>
    <t>Haemagogus equinus</t>
  </si>
  <si>
    <t>Haemagogus equinus?</t>
  </si>
  <si>
    <t>colony from eggs from Osorno-Mesa (﻿Organizacion de una colonia de Haemagogus equinus Theobald. Caldasia, 3: 1944, 39-45) whose mosquitoes came from Bogota, Colombia</t>
  </si>
  <si>
    <t>26-27</t>
  </si>
  <si>
    <t>26-28 degrees</t>
  </si>
  <si>
    <r>
      <t xml:space="preserve">Waddell, Mary B., and R. M. Taylor. 1945. “Studies on Cyclic Passage of Yellow Fever Virus in South American Mammals and Mosquitoes: Marmosets (Callithrix Aurita) and Cebus Monkeys (Cebus Versutus) in Combination with Aedes Aegypti and Haemagogus Equinus.” </t>
    </r>
    <r>
      <rPr>
        <i/>
        <sz val="12"/>
        <color theme="1"/>
        <rFont val="Calibri"/>
        <family val="2"/>
        <scheme val="minor"/>
      </rPr>
      <t>The American Journal of Tropical Medicine and Hygiene</t>
    </r>
    <r>
      <rPr>
        <sz val="12"/>
        <color theme="1"/>
        <rFont val="Calibri"/>
        <family val="2"/>
        <scheme val="minor"/>
      </rPr>
      <t xml:space="preserve"> s1-25 (3): 225–30. doi:10.4269/ajtmh.1945.s1-25.225.</t>
    </r>
  </si>
  <si>
    <t>Brazilian strain Olympio Christo that was passed through Aedes aegypti - Callithrix aurita</t>
  </si>
  <si>
    <t>16-18</t>
  </si>
  <si>
    <t>21-23</t>
  </si>
  <si>
    <t>13-15</t>
  </si>
  <si>
    <t>18-20</t>
  </si>
  <si>
    <t>7-10</t>
  </si>
  <si>
    <t>23-25</t>
  </si>
  <si>
    <r>
      <t xml:space="preserve">Whitman, Loring, and P. C. A. Antunes. 1937. “Studies on the Capacity of Various Brazilian Mosquitoes, Representing the Genera Psorophora, Aedes, Mansonia, and Culex, to Transmit Yellow Fever 1.” </t>
    </r>
    <r>
      <rPr>
        <i/>
        <sz val="12"/>
        <color theme="1"/>
        <rFont val="Calibri"/>
        <family val="2"/>
        <scheme val="minor"/>
      </rPr>
      <t>The American Journal of Tropical Medicine and Hygiene</t>
    </r>
    <r>
      <rPr>
        <sz val="12"/>
        <color theme="1"/>
        <rFont val="Calibri"/>
        <family val="2"/>
        <scheme val="minor"/>
      </rPr>
      <t xml:space="preserve"> s1-17 (6): 803–23. doi:10.4269/ajtmh.1937.s1-17.803.</t>
    </r>
  </si>
  <si>
    <r>
      <t xml:space="preserve">Taylor, R M, and Mary B Waddell. 1948. “Studies on Cyclic Passage of Yellow Fever Virus in South American Mammals and Mosquitoes: IV. Marsupials (Metachirus Nudicaudatus and Marmosa) in Combination with Aedes Aegypti as Vector.” </t>
    </r>
    <r>
      <rPr>
        <i/>
        <sz val="12"/>
        <color theme="1"/>
        <rFont val="Calibri"/>
        <family val="2"/>
        <scheme val="minor"/>
      </rPr>
      <t>The American Journal of Tropical Medicine and Hygiene</t>
    </r>
    <r>
      <rPr>
        <sz val="12"/>
        <color theme="1"/>
        <rFont val="Calibri"/>
        <family val="2"/>
        <scheme val="minor"/>
      </rPr>
      <t xml:space="preserve"> s1-28 (1): 87–100. doi:10.4269/ajtmh.1948.s1-28.87.</t>
    </r>
  </si>
  <si>
    <t>no transmission with Haemagogus found</t>
  </si>
  <si>
    <r>
      <t xml:space="preserve">Waddell, Mary B., and R. M. Taylor. 1946. “Studies on Cyclic Passage of Yellow Fever Virus in South American Mammals and Mosquitoes: II. Marmosets (Callithrix Penicillata and Leontocebus Chrusomelas) in Combination with Aedes Aegypti.” </t>
    </r>
    <r>
      <rPr>
        <i/>
        <sz val="12"/>
        <color theme="1"/>
        <rFont val="Calibri"/>
        <family val="2"/>
        <scheme val="minor"/>
      </rPr>
      <t>The American Journal of Tropical Medicine and Hygiene</t>
    </r>
    <r>
      <rPr>
        <sz val="12"/>
        <color theme="1"/>
        <rFont val="Calibri"/>
        <family val="2"/>
        <scheme val="minor"/>
      </rPr>
      <t xml:space="preserve"> s1-26 (4): 455–63. doi:10.4269/ajtmh.1946.s1-26.455.</t>
    </r>
  </si>
  <si>
    <t>no Haemagogus, aedes aegypti only</t>
  </si>
  <si>
    <t>no Haemagogus</t>
  </si>
  <si>
    <r>
      <t xml:space="preserve">KUMM, H. W., and H. W. LAEMMERT. 1950. “A Study of the Concentration of Yellow Fever Virus Which Will Infect Certain Species of Aedes Mosquitoes.” </t>
    </r>
    <r>
      <rPr>
        <i/>
        <sz val="12"/>
        <color theme="1"/>
        <rFont val="Calibri"/>
        <family val="2"/>
        <scheme val="minor"/>
      </rPr>
      <t>The American Journal of Tropical Medicine and Hygiene</t>
    </r>
    <r>
      <rPr>
        <sz val="12"/>
        <color theme="1"/>
        <rFont val="Calibri"/>
        <family val="2"/>
        <scheme val="minor"/>
      </rPr>
      <t xml:space="preserve"> 30 (5): 749–55. http://www.ncbi.nlm.nih.gov/pubmed/14771398.</t>
    </r>
  </si>
  <si>
    <r>
      <t xml:space="preserve">Roca-Garcia, Manuel, and Marston Bates. 1945. “Laboratory Studies of the Saimiri-Haemagogus Cycle of Jungle Yellow Fever.” </t>
    </r>
    <r>
      <rPr>
        <i/>
        <sz val="12"/>
        <color theme="1"/>
        <rFont val="Calibri"/>
        <family val="2"/>
        <scheme val="minor"/>
      </rPr>
      <t>The American Journal of Tropical Medicine and Hygiene</t>
    </r>
    <r>
      <rPr>
        <sz val="12"/>
        <color theme="1"/>
        <rFont val="Calibri"/>
        <family val="2"/>
        <scheme val="minor"/>
      </rPr>
      <t xml:space="preserve"> s1-25 (3): 203–16. doi:10.4269/ajtmh.1945.s1-25.203.</t>
    </r>
  </si>
  <si>
    <t>transmission to saimiri and mice treated as independent events despite some overlapping Haemagogus lot numbers as transmission to mice usually preceeded transmission to saimiri and mouse transmission included mosquito grinding and injecting into other mice, so different mosquitoes must have been feeding in the saimir transmission despite same Haemagogus lot number</t>
  </si>
  <si>
    <t>wild-caught, methods in ﻿Bates, Marston. 1944. “Observations on the Distribution of Diurnal Mosquitoes in a Tropical Forest.” Ecology 25 (2): 159–70. doi:10.2307/1930689.</t>
  </si>
  <si>
    <t>isolation fom patient who died of YFV contracted in Restrepo area north of Villavicencio, Colombia</t>
  </si>
  <si>
    <t>Saimiri sciureus caquetensis</t>
  </si>
  <si>
    <t>Saimiri sciureus caquetensis (per Bates, Marston. "The Saimiri Monkey as an Experimental Host for the Virus of Yellow Fever1." The American Journal of Tropical Medicine and Hygiene 1.2 (1944): 83-89.)</t>
  </si>
  <si>
    <t>10</t>
  </si>
  <si>
    <t>min: 23.5, max: 28, mean: 24.4 degrees C</t>
  </si>
  <si>
    <t>15</t>
  </si>
  <si>
    <t>24</t>
  </si>
  <si>
    <t>14</t>
  </si>
  <si>
    <t>20</t>
  </si>
  <si>
    <t>22</t>
  </si>
  <si>
    <t>32</t>
  </si>
  <si>
    <t>18</t>
  </si>
  <si>
    <t>13</t>
  </si>
  <si>
    <t>21</t>
  </si>
  <si>
    <t>25</t>
  </si>
  <si>
    <t>19</t>
  </si>
  <si>
    <t>intended 30 degrees; generally between 30-31, but occassionally between 28-32</t>
  </si>
  <si>
    <t>N? (abnormal case, they suggest subinfectious dose that caused resistence but not immunity in saimiri)</t>
  </si>
  <si>
    <t>N (again somewhat abnormal case, but serum showed no protective power in intracerebral protection test)</t>
  </si>
  <si>
    <t>3-day-old mouse</t>
  </si>
  <si>
    <t>16</t>
  </si>
  <si>
    <t>5/5 baby mouse mortality</t>
  </si>
  <si>
    <t>4/4 baby mouse mortality</t>
  </si>
  <si>
    <t>3/5 baby mouse mortality</t>
  </si>
  <si>
    <t>0/5 baby mouse mortality</t>
  </si>
  <si>
    <t>1/4 baby mouse mortality</t>
  </si>
  <si>
    <t>0/4 baby mouse mortality</t>
  </si>
  <si>
    <t>0/3 baby mouse mortality</t>
  </si>
  <si>
    <t>17</t>
  </si>
  <si>
    <t>0/2 baby mouse mortality</t>
  </si>
  <si>
    <t>1/2 baby mouse mortality</t>
  </si>
  <si>
    <t>30</t>
  </si>
  <si>
    <t>intended 30 degrees C for 18 days, then 12 days at 20 degrees C</t>
  </si>
  <si>
    <t>2/4 baby mouse mortality</t>
  </si>
  <si>
    <t>31</t>
  </si>
  <si>
    <r>
      <t xml:space="preserve">Waddell, Mary B., and R. M. Taylor. 1947. “Studies on the Cyclic Passage of Yellow Fever Virus in South American Mammals and MosquitoesI III. Further Observations on Haemagogus Equinus as a Vector of the Virus.” </t>
    </r>
    <r>
      <rPr>
        <i/>
        <sz val="12"/>
        <color theme="1"/>
        <rFont val="Calibri"/>
        <family val="2"/>
        <scheme val="minor"/>
      </rPr>
      <t>The American Journal of Tropical Medicine and Hygiene</t>
    </r>
    <r>
      <rPr>
        <sz val="12"/>
        <color theme="1"/>
        <rFont val="Calibri"/>
        <family val="2"/>
        <scheme val="minor"/>
      </rPr>
      <t xml:space="preserve"> s1-27 (4): 471–76. doi:10.4269/ajtmh.1947.s1-27.471.</t>
    </r>
  </si>
  <si>
    <t>Trinidad strain from human serum, then passed through mouse</t>
  </si>
  <si>
    <t>Haemagogus mesodentatus gorgasi</t>
  </si>
  <si>
    <t>29-33</t>
  </si>
  <si>
    <t>daily range from 72-90 degrees F, bihourly mean 78 degrees F</t>
  </si>
  <si>
    <t>injection of mice with suspension of individual mosquitoes gave one positive</t>
  </si>
  <si>
    <t>Haemagogus mesodentatus</t>
  </si>
  <si>
    <t>reared from eggs obtained from El Salto, Guatemala</t>
  </si>
  <si>
    <t>Haemagogus spegazzinii falco</t>
  </si>
  <si>
    <t>first generation progeny of females from Cerro La Victoria near Panama City</t>
  </si>
  <si>
    <t>31 and 28-32 (?)</t>
  </si>
  <si>
    <t>1 and 6</t>
  </si>
  <si>
    <t>injection of mice with suspension of individual mosquitoes from the group of 6 with 28-32 day incubation gave two positive</t>
  </si>
  <si>
    <t>strain from Alouatta spleen passed twice in rhesus monkeys</t>
  </si>
  <si>
    <t>Haemagogus mesodentatus mesodentatus</t>
  </si>
  <si>
    <t>Sabethes chloropterus</t>
  </si>
  <si>
    <t>Macaca mulatta</t>
  </si>
  <si>
    <t>reared from eggs obtained from El Remate, Guatemala</t>
  </si>
  <si>
    <t>colony established from wild stock from Cerro La Victoria, Panama</t>
  </si>
  <si>
    <t>27</t>
  </si>
  <si>
    <t>27-34</t>
  </si>
  <si>
    <t>26-28</t>
  </si>
  <si>
    <t>2+4?</t>
  </si>
  <si>
    <t>7 + 4 biting, 2 feeding, + 1 biting, 0 feeding + 2</t>
  </si>
  <si>
    <t>10+16</t>
  </si>
  <si>
    <t>unclear tables on which mosquitoes were biting; assumed based on text that all mosquitoes of a given species feed on the same monkey for testing of onward transmission</t>
  </si>
  <si>
    <t>Haemagogus lucifer</t>
  </si>
  <si>
    <t>27-29</t>
  </si>
  <si>
    <t>11 biting, 5 feeding</t>
  </si>
  <si>
    <t>1? (uncertain whether probed or fed)</t>
  </si>
  <si>
    <t>daily range from 76-85 degrees F, bihourly mean 79 degrees F</t>
  </si>
  <si>
    <t>22-24</t>
  </si>
  <si>
    <t>3-5</t>
  </si>
  <si>
    <t>Ateles geoffroyi panamensis</t>
  </si>
  <si>
    <t>wild caught and eggs from wild caught from Cerro La Victoria, Panama</t>
  </si>
  <si>
    <t>﻿Macaca mulatta, Callithrix jacchus, Callithrix penicillata</t>
  </si>
  <si>
    <t>Aedes leucocelaenus</t>
  </si>
  <si>
    <t>Haemagogus leucocelaenus</t>
  </si>
  <si>
    <r>
      <t xml:space="preserve">Zavortink, Thomas J. 1972. </t>
    </r>
    <r>
      <rPr>
        <i/>
        <sz val="12"/>
        <color theme="1"/>
        <rFont val="Calibri"/>
        <family val="2"/>
        <scheme val="minor"/>
      </rPr>
      <t>MOSQUITO STUDIES (Diptera, Culicidae): XXVIII. THE NEW WORLD SPECIES FORMERLY PLACED IN AEDES (FINLAYA</t>
    </r>
    <r>
      <rPr>
        <sz val="12"/>
        <color theme="1"/>
        <rFont val="Calibri"/>
        <family val="2"/>
        <scheme val="minor"/>
      </rPr>
      <t>. Vol. 8. Contributions of the American Entomological Institute.</t>
    </r>
  </si>
  <si>
    <t>collected from Rio de Janerio</t>
  </si>
  <si>
    <t>10^3.0</t>
  </si>
  <si>
    <t>﻿Macaca mulatta</t>
  </si>
  <si>
    <t>20 degrees C, except for 4-5 hours on weekdays at 30 degrees C</t>
  </si>
  <si>
    <t>10^4.6</t>
  </si>
  <si>
    <t>one day later, mosquito injected into mouse with no infection</t>
  </si>
  <si>
    <t>unclear</t>
  </si>
  <si>
    <t>1 (one refeeding from previous observation)</t>
  </si>
  <si>
    <t>10^6.5</t>
  </si>
  <si>
    <t>same day, mosquito injected into mouse with no infection</t>
  </si>
  <si>
    <t>10^5.4</t>
  </si>
  <si>
    <t>same day, mosquitoes injected into mouse with infection resulting</t>
  </si>
  <si>
    <t>swiss white mice, 1-3 days old</t>
  </si>
  <si>
    <t>29</t>
  </si>
  <si>
    <t>from colony started by Osorno in Bogota, Colombia</t>
  </si>
  <si>
    <t>4 of 75</t>
  </si>
  <si>
    <t>7 of 66</t>
  </si>
  <si>
    <t>5 of 42</t>
  </si>
  <si>
    <t>1 of 18</t>
  </si>
  <si>
    <t>0 of 6</t>
  </si>
  <si>
    <t>unknown if these are repeated observations of the same mosquitos</t>
  </si>
  <si>
    <t>Y, only part useful due to aggregations</t>
  </si>
  <si>
    <t>Olympio Christo strain passed in rhesus monkeys</t>
  </si>
  <si>
    <t>Callithrix aurita and Callithrix penicillata</t>
  </si>
  <si>
    <t>10^2.9-10^5.9</t>
  </si>
  <si>
    <t>28-30 degrees C</t>
  </si>
  <si>
    <t>baby mice, 2-3 days old</t>
  </si>
  <si>
    <t>0 of 44</t>
  </si>
  <si>
    <t>Waddell, Mary B., and R. M. Taylor. 1947. “Studies on the Cyclic Passage of Yellow Fever Virus in South American Mammals and MosquitoesI III. Further Observations on Haemagogus Equinus as a Vector of the Vir</t>
  </si>
  <si>
    <t>1 of 3</t>
  </si>
  <si>
    <t>10^6.0-10^7.9</t>
  </si>
  <si>
    <t>14 of 37</t>
  </si>
  <si>
    <t xml:space="preserve">2 of 5 </t>
  </si>
  <si>
    <t>11 of 47</t>
  </si>
  <si>
    <t>7 of 10</t>
  </si>
  <si>
    <t>Haemagogus and Sabethes only? (of aedes leucocelaenus aka Hg. Leucocelaenus)</t>
  </si>
  <si>
    <t>only included studies where transmission occurred by bite  --&gt; kumm and laemert 1950 paper only reports fraction of mosquitos with virus</t>
  </si>
  <si>
    <t>no, only virus presence, no transmissionfor aedes leucocelaenus aka Hg. Leucecolaenus (although transmission for Aedes aegypti and Aedes scapularis)</t>
  </si>
  <si>
    <t>Y, Y, Y, Y, Y, Y, Y</t>
  </si>
  <si>
    <t>Record</t>
  </si>
  <si>
    <t>number of mosquitoes biting</t>
  </si>
  <si>
    <t>info about environmental temperature of mosquitoes during incubation</t>
  </si>
  <si>
    <t>outcome of bite</t>
  </si>
  <si>
    <t>vertebrate (mouse or primate genus)</t>
  </si>
  <si>
    <t>﻿25 degrees for 20 hours daily and 30 degrees for 4 hours daily</t>
  </si>
  <si>
    <t>min temp (degrees C)</t>
  </si>
  <si>
    <t>max temp (degrees C)</t>
  </si>
  <si>
    <t>mean temp (degrees C)</t>
  </si>
  <si>
    <t>mouse</t>
  </si>
  <si>
    <t>Aotus</t>
  </si>
  <si>
    <t>Callithrix</t>
  </si>
  <si>
    <t>Saimiri</t>
  </si>
  <si>
    <t>Macaca</t>
  </si>
  <si>
    <t>Ateles</t>
  </si>
  <si>
    <t>repetitions (number of times that same observations occurred and so row should be repeated)</t>
  </si>
  <si>
    <t>mean temperature calculated from description of mosquito conditions, .or used given if specified, or used inteneded mean if nothing else available, or if no intended mean averaged min and max</t>
  </si>
  <si>
    <t>independent event?</t>
  </si>
  <si>
    <t>the group of observations is</t>
  </si>
  <si>
    <t>when in doubt, assumed transmission events recorded/described used idependent sets of mosquitoes</t>
  </si>
  <si>
    <t>Assumed that mosquitoes stayed infectious so did not include results of single mosquitoes causing infection on day T, but not day &gt;T</t>
  </si>
  <si>
    <t>When no first refeeding with unsuccessful transmission, used day 0</t>
  </si>
  <si>
    <t>N, N, N, N, N, Y, Y, Y, Y, Y, N</t>
  </si>
  <si>
    <t>specify day of which day of incubation period refeeding occurred on, or a "narrow" (&lt; 3?)  range of days</t>
  </si>
  <si>
    <t>if days post infection is a range (less than or equal to 3 days), the average of the dpi is used</t>
  </si>
  <si>
    <t>only counted feeding mosquitoes (if information provided), not biting ones that do not feed</t>
  </si>
  <si>
    <t>if range of mosquitoes provided, average of the extremes is used (rounded to be a whole number)</t>
  </si>
  <si>
    <t>min and max provided if given, otherwise it’s the intended temperature if they aimed for constant temperature</t>
  </si>
  <si>
    <t>column name</t>
  </si>
  <si>
    <t>description</t>
  </si>
  <si>
    <t>the record number to connect with the data collection table</t>
  </si>
  <si>
    <t>mosquito species after correction using revision articles from ﻿Contributions of the American Entomological Institute</t>
  </si>
  <si>
    <t>average days post infection (infecting bite taken) for successful refeeding</t>
  </si>
  <si>
    <t>average days post infection (infecting bite taken) for unsuccessful refeeding</t>
  </si>
  <si>
    <t>number of mosquitoes used for unsuccessful refeeding</t>
  </si>
  <si>
    <t>number of mosquitoes used for successful refeeding</t>
  </si>
  <si>
    <t>repetitions</t>
  </si>
  <si>
    <t>vertebrate</t>
  </si>
  <si>
    <t>minT</t>
  </si>
  <si>
    <t>maxT</t>
  </si>
  <si>
    <t>meanT</t>
  </si>
  <si>
    <t>mosquito_species</t>
  </si>
  <si>
    <t>refeeding1_dpi</t>
  </si>
  <si>
    <t>refeeding2_dpi</t>
  </si>
  <si>
    <t>refeeding1_mosquitoes</t>
  </si>
  <si>
    <t>refeeding2_mosquitoes</t>
  </si>
  <si>
    <t>record</t>
  </si>
  <si>
    <t>? Need source?</t>
  </si>
  <si>
    <t>source</t>
  </si>
  <si>
    <t>no, used marsupials and mosquitoes and all experiments all done at 30 degrees</t>
  </si>
  <si>
    <t>no, they considered aedes aegypti, albopictus, Haemagogus ﻿leucocelaenus and Sabetes albiprivus but have only figures and no numbes from the transmission studies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</si>
</sst>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i/>
      <sz val="12"/>
      <color theme="1"/>
      <name val="Calibri"/>
      <family val="2"/>
      <scheme val="minor"/>
    </font>
    <font>
      <i/>
      <sz val="12"/>
      <color rgb="FF333333"/>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0" xfId="0" applyFont="1" applyAlignment="1">
      <alignment wrapText="1"/>
    </xf>
    <xf numFmtId="0" fontId="0" fillId="2" borderId="0" xfId="0" applyFill="1" applyAlignment="1">
      <alignment wrapText="1"/>
    </xf>
    <xf numFmtId="0" fontId="0" fillId="0" borderId="0" xfId="0" applyFill="1" applyAlignment="1">
      <alignment wrapText="1"/>
    </xf>
    <xf numFmtId="0" fontId="0" fillId="2" borderId="0" xfId="0" applyFill="1"/>
    <xf numFmtId="0" fontId="0" fillId="0" borderId="0" xfId="0" applyFill="1"/>
    <xf numFmtId="49" fontId="0" fillId="0" borderId="0" xfId="0" applyNumberFormat="1" applyAlignment="1">
      <alignment wrapText="1"/>
    </xf>
    <xf numFmtId="49" fontId="1" fillId="0" borderId="0" xfId="0" applyNumberFormat="1" applyFont="1" applyAlignment="1">
      <alignment wrapText="1"/>
    </xf>
    <xf numFmtId="0" fontId="3" fillId="0" borderId="0" xfId="0" applyFo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64AA7-3AE3-894A-9DF6-831E297BB766}">
  <dimension ref="A1:B17"/>
  <sheetViews>
    <sheetView workbookViewId="0">
      <selection activeCell="D13" sqref="D13"/>
    </sheetView>
  </sheetViews>
  <sheetFormatPr baseColWidth="10" defaultRowHeight="16" x14ac:dyDescent="0.2"/>
  <cols>
    <col min="1" max="1" width="23.6640625" customWidth="1"/>
  </cols>
  <sheetData>
    <row r="1" spans="1:2" x14ac:dyDescent="0.2">
      <c r="A1" t="s">
        <v>9</v>
      </c>
      <c r="B1" t="s">
        <v>10</v>
      </c>
    </row>
    <row r="2" spans="1:2" x14ac:dyDescent="0.2">
      <c r="A2" t="s">
        <v>34</v>
      </c>
      <c r="B2" t="s">
        <v>100</v>
      </c>
    </row>
    <row r="3" spans="1:2" x14ac:dyDescent="0.2">
      <c r="A3" s="6" t="s">
        <v>134</v>
      </c>
      <c r="B3" t="s">
        <v>129</v>
      </c>
    </row>
    <row r="4" spans="1:2" x14ac:dyDescent="0.2">
      <c r="A4" s="6" t="s">
        <v>34</v>
      </c>
      <c r="B4" t="s">
        <v>121</v>
      </c>
    </row>
    <row r="5" spans="1:2" x14ac:dyDescent="0.2">
      <c r="A5" s="6" t="s">
        <v>34</v>
      </c>
      <c r="B5" t="s">
        <v>6</v>
      </c>
    </row>
    <row r="6" spans="1:2" x14ac:dyDescent="0.2">
      <c r="A6" s="6" t="s">
        <v>131</v>
      </c>
      <c r="B6" t="s">
        <v>1</v>
      </c>
    </row>
    <row r="7" spans="1:2" x14ac:dyDescent="0.2">
      <c r="A7" s="6" t="s">
        <v>34</v>
      </c>
      <c r="B7" t="s">
        <v>7</v>
      </c>
    </row>
    <row r="8" spans="1:2" x14ac:dyDescent="0.2">
      <c r="A8" s="6" t="s">
        <v>133</v>
      </c>
      <c r="B8" t="s">
        <v>132</v>
      </c>
    </row>
    <row r="9" spans="1:2" x14ac:dyDescent="0.2">
      <c r="A9" t="s">
        <v>34</v>
      </c>
      <c r="B9" t="s">
        <v>0</v>
      </c>
    </row>
    <row r="10" spans="1:2" x14ac:dyDescent="0.2">
      <c r="A10" s="6" t="s">
        <v>301</v>
      </c>
      <c r="B10" t="s">
        <v>2</v>
      </c>
    </row>
    <row r="11" spans="1:2" x14ac:dyDescent="0.2">
      <c r="A11" t="s">
        <v>34</v>
      </c>
      <c r="B11" t="s">
        <v>174</v>
      </c>
    </row>
    <row r="12" spans="1:2" x14ac:dyDescent="0.2">
      <c r="A12" s="6" t="s">
        <v>133</v>
      </c>
      <c r="B12" t="s">
        <v>130</v>
      </c>
    </row>
    <row r="13" spans="1:2" x14ac:dyDescent="0.2">
      <c r="A13" t="s">
        <v>34</v>
      </c>
      <c r="B13" t="s">
        <v>5</v>
      </c>
    </row>
    <row r="14" spans="1:2" x14ac:dyDescent="0.2">
      <c r="A14" s="6" t="s">
        <v>234</v>
      </c>
      <c r="B14" t="s">
        <v>8</v>
      </c>
    </row>
    <row r="15" spans="1:2" x14ac:dyDescent="0.2">
      <c r="A15" s="6" t="s">
        <v>250</v>
      </c>
      <c r="B15" t="s">
        <v>135</v>
      </c>
    </row>
    <row r="16" spans="1:2" x14ac:dyDescent="0.2">
      <c r="A16" s="6" t="s">
        <v>34</v>
      </c>
      <c r="B16" t="s">
        <v>4</v>
      </c>
    </row>
    <row r="17" spans="1:2" x14ac:dyDescent="0.2">
      <c r="A17" s="6" t="s">
        <v>302</v>
      </c>
      <c r="B17"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5AD92-1EAD-584F-8896-A7F59EFF611F}">
  <dimension ref="A1:A9"/>
  <sheetViews>
    <sheetView workbookViewId="0">
      <selection activeCell="A7" sqref="A7"/>
    </sheetView>
  </sheetViews>
  <sheetFormatPr baseColWidth="10" defaultRowHeight="16" x14ac:dyDescent="0.2"/>
  <sheetData>
    <row r="1" spans="1:1" x14ac:dyDescent="0.2">
      <c r="A1" t="s">
        <v>249</v>
      </c>
    </row>
    <row r="2" spans="1:1" x14ac:dyDescent="0.2">
      <c r="A2" t="s">
        <v>248</v>
      </c>
    </row>
    <row r="3" spans="1:1" x14ac:dyDescent="0.2">
      <c r="A3" t="s">
        <v>253</v>
      </c>
    </row>
    <row r="4" spans="1:1" x14ac:dyDescent="0.2">
      <c r="A4" t="s">
        <v>254</v>
      </c>
    </row>
    <row r="5" spans="1:1" x14ac:dyDescent="0.2">
      <c r="A5" t="s">
        <v>255</v>
      </c>
    </row>
    <row r="6" spans="1:1" x14ac:dyDescent="0.2">
      <c r="A6" t="s">
        <v>275</v>
      </c>
    </row>
    <row r="7" spans="1:1" x14ac:dyDescent="0.2">
      <c r="A7" t="s">
        <v>271</v>
      </c>
    </row>
    <row r="8" spans="1:1" x14ac:dyDescent="0.2">
      <c r="A8" t="s">
        <v>272</v>
      </c>
    </row>
    <row r="9" spans="1:1" x14ac:dyDescent="0.2">
      <c r="A9" t="s">
        <v>273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BB593-18D7-4847-94B5-D2DEF99645AA}">
  <dimension ref="A1:R115"/>
  <sheetViews>
    <sheetView topLeftCell="A112" workbookViewId="0">
      <pane xSplit="1" topLeftCell="D1" activePane="topRight" state="frozen"/>
      <selection pane="topRight" activeCell="Q104" sqref="Q104:Q115"/>
    </sheetView>
  </sheetViews>
  <sheetFormatPr baseColWidth="10" defaultRowHeight="16" x14ac:dyDescent="0.2"/>
  <cols>
    <col min="2" max="2" width="8.5" style="1" customWidth="1"/>
    <col min="3" max="3" width="11.83203125" style="1" customWidth="1"/>
    <col min="4" max="4" width="10.83203125" style="1"/>
    <col min="5" max="5" width="12.6640625" style="1" customWidth="1"/>
    <col min="6" max="6" width="13" style="1" customWidth="1"/>
    <col min="7" max="7" width="19.83203125" style="1" customWidth="1"/>
    <col min="8" max="8" width="20.83203125" style="1" customWidth="1"/>
    <col min="9" max="9" width="13.83203125" style="1" customWidth="1"/>
    <col min="10" max="10" width="10.83203125" style="7"/>
    <col min="11" max="11" width="10.83203125" style="1"/>
    <col min="12" max="13" width="14.1640625" style="1" customWidth="1"/>
    <col min="14" max="16" width="14.6640625" style="1" customWidth="1"/>
    <col min="17" max="17" width="34.6640625" style="1" customWidth="1"/>
    <col min="18" max="18" width="40.83203125" customWidth="1"/>
  </cols>
  <sheetData>
    <row r="1" spans="1:18" s="1" customFormat="1" ht="64" x14ac:dyDescent="0.2">
      <c r="A1" s="2" t="s">
        <v>252</v>
      </c>
      <c r="B1" s="2" t="s">
        <v>11</v>
      </c>
      <c r="C1" s="2" t="s">
        <v>17</v>
      </c>
      <c r="D1" s="2" t="s">
        <v>19</v>
      </c>
      <c r="E1" s="2" t="s">
        <v>22</v>
      </c>
      <c r="F1" s="2" t="s">
        <v>23</v>
      </c>
      <c r="G1" s="2" t="s">
        <v>24</v>
      </c>
      <c r="H1" s="2" t="s">
        <v>12</v>
      </c>
      <c r="I1" s="2" t="s">
        <v>21</v>
      </c>
      <c r="J1" s="8" t="s">
        <v>13</v>
      </c>
      <c r="K1" s="2" t="s">
        <v>14</v>
      </c>
      <c r="L1" s="2" t="s">
        <v>15</v>
      </c>
      <c r="M1" s="2" t="s">
        <v>20</v>
      </c>
      <c r="N1" s="2" t="s">
        <v>16</v>
      </c>
      <c r="O1" s="2" t="s">
        <v>25</v>
      </c>
      <c r="P1" s="2" t="s">
        <v>269</v>
      </c>
      <c r="Q1" s="2" t="s">
        <v>18</v>
      </c>
      <c r="R1" s="2" t="s">
        <v>71</v>
      </c>
    </row>
    <row r="2" spans="1:18" ht="136" x14ac:dyDescent="0.2">
      <c r="A2">
        <v>1</v>
      </c>
      <c r="B2" s="1" t="s">
        <v>28</v>
      </c>
      <c r="C2" s="1" t="s">
        <v>29</v>
      </c>
      <c r="D2" s="1" t="s">
        <v>26</v>
      </c>
      <c r="E2" s="1" t="s">
        <v>30</v>
      </c>
      <c r="F2" s="1" t="s">
        <v>30</v>
      </c>
      <c r="G2" s="1" t="s">
        <v>31</v>
      </c>
      <c r="H2" s="1" t="s">
        <v>32</v>
      </c>
      <c r="I2" s="1" t="s">
        <v>36</v>
      </c>
      <c r="J2" s="7">
        <v>15</v>
      </c>
      <c r="K2" s="1">
        <v>1</v>
      </c>
      <c r="L2" s="1" t="s">
        <v>33</v>
      </c>
      <c r="M2" s="1" t="s">
        <v>27</v>
      </c>
      <c r="N2" s="1" t="s">
        <v>34</v>
      </c>
      <c r="O2" s="1" t="s">
        <v>35</v>
      </c>
      <c r="P2" s="1" t="s">
        <v>34</v>
      </c>
      <c r="Q2" s="1" t="s">
        <v>5</v>
      </c>
    </row>
    <row r="3" spans="1:18" ht="136" x14ac:dyDescent="0.2">
      <c r="A3">
        <v>2</v>
      </c>
      <c r="B3" s="1" t="s">
        <v>28</v>
      </c>
      <c r="C3" s="1" t="s">
        <v>29</v>
      </c>
      <c r="D3" s="1" t="s">
        <v>26</v>
      </c>
      <c r="E3" s="1" t="s">
        <v>30</v>
      </c>
      <c r="F3" s="1" t="s">
        <v>30</v>
      </c>
      <c r="G3" s="1" t="s">
        <v>31</v>
      </c>
      <c r="H3" s="1" t="s">
        <v>32</v>
      </c>
      <c r="I3" s="1" t="s">
        <v>37</v>
      </c>
      <c r="J3" s="7" t="s">
        <v>38</v>
      </c>
      <c r="K3" s="1">
        <v>1</v>
      </c>
      <c r="L3" s="1" t="s">
        <v>33</v>
      </c>
      <c r="M3" s="1" t="s">
        <v>27</v>
      </c>
      <c r="N3" s="1" t="s">
        <v>39</v>
      </c>
      <c r="O3" s="1" t="s">
        <v>35</v>
      </c>
      <c r="P3" s="1" t="s">
        <v>270</v>
      </c>
      <c r="Q3" s="1" t="s">
        <v>5</v>
      </c>
    </row>
    <row r="4" spans="1:18" ht="136" x14ac:dyDescent="0.2">
      <c r="A4">
        <v>3</v>
      </c>
      <c r="B4" s="1" t="s">
        <v>28</v>
      </c>
      <c r="C4" s="1" t="s">
        <v>29</v>
      </c>
      <c r="D4" s="1" t="s">
        <v>26</v>
      </c>
      <c r="E4" s="1" t="s">
        <v>30</v>
      </c>
      <c r="F4" s="1" t="s">
        <v>30</v>
      </c>
      <c r="G4" s="1" t="s">
        <v>31</v>
      </c>
      <c r="H4" s="1" t="s">
        <v>32</v>
      </c>
      <c r="I4" s="1" t="s">
        <v>37</v>
      </c>
      <c r="J4" s="7" t="s">
        <v>40</v>
      </c>
      <c r="K4" s="1">
        <v>1</v>
      </c>
      <c r="L4" s="1" t="s">
        <v>33</v>
      </c>
      <c r="M4" s="1" t="s">
        <v>27</v>
      </c>
      <c r="N4" s="1" t="s">
        <v>41</v>
      </c>
      <c r="O4" s="1" t="s">
        <v>35</v>
      </c>
      <c r="P4" s="1" t="s">
        <v>270</v>
      </c>
      <c r="Q4" s="1" t="s">
        <v>5</v>
      </c>
    </row>
    <row r="5" spans="1:18" ht="136" x14ac:dyDescent="0.2">
      <c r="A5">
        <v>4</v>
      </c>
      <c r="B5" s="1" t="s">
        <v>28</v>
      </c>
      <c r="C5" s="1" t="s">
        <v>29</v>
      </c>
      <c r="D5" s="1" t="s">
        <v>26</v>
      </c>
      <c r="E5" s="1" t="s">
        <v>30</v>
      </c>
      <c r="F5" s="1" t="s">
        <v>30</v>
      </c>
      <c r="G5" s="1" t="s">
        <v>31</v>
      </c>
      <c r="H5" s="1" t="s">
        <v>32</v>
      </c>
      <c r="I5" s="1" t="s">
        <v>42</v>
      </c>
      <c r="J5" s="7" t="s">
        <v>43</v>
      </c>
      <c r="K5" s="1">
        <v>1</v>
      </c>
      <c r="L5" s="1" t="s">
        <v>33</v>
      </c>
      <c r="M5" s="1" t="s">
        <v>44</v>
      </c>
      <c r="N5" s="1" t="s">
        <v>45</v>
      </c>
      <c r="O5" s="1" t="s">
        <v>35</v>
      </c>
      <c r="P5" s="1" t="s">
        <v>270</v>
      </c>
      <c r="Q5" s="1" t="s">
        <v>5</v>
      </c>
    </row>
    <row r="6" spans="1:18" ht="136" x14ac:dyDescent="0.2">
      <c r="A6">
        <v>5</v>
      </c>
      <c r="B6" s="1" t="s">
        <v>28</v>
      </c>
      <c r="C6" s="1" t="s">
        <v>29</v>
      </c>
      <c r="D6" s="1" t="s">
        <v>26</v>
      </c>
      <c r="E6" s="1" t="s">
        <v>30</v>
      </c>
      <c r="F6" s="1" t="s">
        <v>30</v>
      </c>
      <c r="G6" s="1" t="s">
        <v>31</v>
      </c>
      <c r="H6" s="1" t="s">
        <v>32</v>
      </c>
      <c r="I6" s="1" t="s">
        <v>46</v>
      </c>
      <c r="J6" s="7">
        <v>18</v>
      </c>
      <c r="K6" s="1">
        <v>1</v>
      </c>
      <c r="L6" s="1" t="s">
        <v>33</v>
      </c>
      <c r="M6" s="1" t="s">
        <v>27</v>
      </c>
      <c r="N6" s="1" t="s">
        <v>34</v>
      </c>
      <c r="O6" s="1" t="s">
        <v>35</v>
      </c>
      <c r="P6" s="1" t="s">
        <v>270</v>
      </c>
      <c r="Q6" s="1" t="s">
        <v>5</v>
      </c>
    </row>
    <row r="7" spans="1:18" ht="136" x14ac:dyDescent="0.2">
      <c r="A7">
        <v>6</v>
      </c>
      <c r="B7" s="1" t="s">
        <v>28</v>
      </c>
      <c r="C7" s="1" t="s">
        <v>29</v>
      </c>
      <c r="D7" s="1" t="s">
        <v>26</v>
      </c>
      <c r="E7" s="1" t="s">
        <v>30</v>
      </c>
      <c r="F7" s="1" t="s">
        <v>30</v>
      </c>
      <c r="G7" s="1" t="s">
        <v>31</v>
      </c>
      <c r="H7" s="1" t="s">
        <v>32</v>
      </c>
      <c r="I7" s="1" t="s">
        <v>46</v>
      </c>
      <c r="J7" s="7">
        <v>14</v>
      </c>
      <c r="K7" s="1">
        <v>1</v>
      </c>
      <c r="L7" s="1" t="s">
        <v>33</v>
      </c>
      <c r="M7" s="1" t="s">
        <v>27</v>
      </c>
      <c r="N7" s="1" t="s">
        <v>34</v>
      </c>
      <c r="O7" s="1" t="s">
        <v>35</v>
      </c>
      <c r="P7" s="1" t="s">
        <v>34</v>
      </c>
      <c r="Q7" s="1" t="s">
        <v>5</v>
      </c>
    </row>
    <row r="8" spans="1:18" ht="136" x14ac:dyDescent="0.2">
      <c r="A8">
        <v>7</v>
      </c>
      <c r="B8" s="1" t="s">
        <v>28</v>
      </c>
      <c r="C8" s="1" t="s">
        <v>29</v>
      </c>
      <c r="D8" s="1" t="s">
        <v>26</v>
      </c>
      <c r="E8" s="1" t="s">
        <v>30</v>
      </c>
      <c r="F8" s="1" t="s">
        <v>30</v>
      </c>
      <c r="G8" s="1" t="s">
        <v>31</v>
      </c>
      <c r="H8" s="1" t="s">
        <v>32</v>
      </c>
      <c r="I8" s="1" t="s">
        <v>46</v>
      </c>
      <c r="J8" s="7" t="s">
        <v>47</v>
      </c>
      <c r="K8" s="1">
        <v>1</v>
      </c>
      <c r="L8" s="1" t="s">
        <v>33</v>
      </c>
      <c r="M8" s="1" t="s">
        <v>27</v>
      </c>
      <c r="N8" s="1" t="s">
        <v>48</v>
      </c>
      <c r="O8" s="1" t="s">
        <v>35</v>
      </c>
      <c r="P8" s="1" t="s">
        <v>270</v>
      </c>
      <c r="Q8" s="1" t="s">
        <v>5</v>
      </c>
    </row>
    <row r="9" spans="1:18" ht="136" x14ac:dyDescent="0.2">
      <c r="A9">
        <v>8</v>
      </c>
      <c r="B9" s="1" t="s">
        <v>28</v>
      </c>
      <c r="C9" s="1" t="s">
        <v>29</v>
      </c>
      <c r="D9" s="1" t="s">
        <v>26</v>
      </c>
      <c r="E9" s="1" t="s">
        <v>30</v>
      </c>
      <c r="F9" s="1" t="s">
        <v>30</v>
      </c>
      <c r="G9" s="1" t="s">
        <v>31</v>
      </c>
      <c r="H9" s="1" t="s">
        <v>32</v>
      </c>
      <c r="I9" s="1" t="s">
        <v>49</v>
      </c>
      <c r="J9" s="7" t="s">
        <v>53</v>
      </c>
      <c r="K9" s="1">
        <v>1</v>
      </c>
      <c r="L9" s="1" t="s">
        <v>33</v>
      </c>
      <c r="M9" s="1" t="s">
        <v>27</v>
      </c>
      <c r="N9" s="1" t="s">
        <v>54</v>
      </c>
      <c r="O9" s="1" t="s">
        <v>35</v>
      </c>
      <c r="P9" s="1" t="s">
        <v>270</v>
      </c>
      <c r="Q9" s="1" t="s">
        <v>5</v>
      </c>
    </row>
    <row r="10" spans="1:18" ht="136" x14ac:dyDescent="0.2">
      <c r="A10">
        <v>9</v>
      </c>
      <c r="B10" s="1" t="s">
        <v>28</v>
      </c>
      <c r="C10" s="1" t="s">
        <v>29</v>
      </c>
      <c r="D10" s="1" t="s">
        <v>26</v>
      </c>
      <c r="E10" s="1" t="s">
        <v>30</v>
      </c>
      <c r="F10" s="1" t="s">
        <v>30</v>
      </c>
      <c r="G10" s="1" t="s">
        <v>31</v>
      </c>
      <c r="H10" s="1" t="s">
        <v>32</v>
      </c>
      <c r="I10" s="1" t="s">
        <v>49</v>
      </c>
      <c r="J10" s="7" t="s">
        <v>50</v>
      </c>
      <c r="K10" s="1">
        <v>1</v>
      </c>
      <c r="L10" s="1" t="s">
        <v>33</v>
      </c>
      <c r="M10" s="1" t="s">
        <v>51</v>
      </c>
      <c r="N10" s="1" t="s">
        <v>52</v>
      </c>
      <c r="O10" s="1" t="s">
        <v>35</v>
      </c>
      <c r="P10" s="1" t="s">
        <v>270</v>
      </c>
      <c r="Q10" s="1" t="s">
        <v>5</v>
      </c>
    </row>
    <row r="11" spans="1:18" ht="136" x14ac:dyDescent="0.2">
      <c r="A11">
        <v>10</v>
      </c>
      <c r="B11" s="1" t="s">
        <v>28</v>
      </c>
      <c r="C11" s="1" t="s">
        <v>29</v>
      </c>
      <c r="D11" s="1" t="s">
        <v>26</v>
      </c>
      <c r="E11" s="1" t="s">
        <v>30</v>
      </c>
      <c r="F11" s="1" t="s">
        <v>30</v>
      </c>
      <c r="G11" s="1" t="s">
        <v>31</v>
      </c>
      <c r="H11" s="1" t="s">
        <v>32</v>
      </c>
      <c r="I11" s="1" t="s">
        <v>49</v>
      </c>
      <c r="J11" s="7" t="s">
        <v>55</v>
      </c>
      <c r="K11" s="1">
        <v>1</v>
      </c>
      <c r="L11" s="1" t="s">
        <v>33</v>
      </c>
      <c r="M11" s="1" t="s">
        <v>56</v>
      </c>
      <c r="N11" s="1" t="s">
        <v>57</v>
      </c>
      <c r="O11" s="1" t="s">
        <v>35</v>
      </c>
      <c r="P11" s="1" t="s">
        <v>270</v>
      </c>
      <c r="Q11" s="1" t="s">
        <v>5</v>
      </c>
    </row>
    <row r="12" spans="1:18" ht="136" x14ac:dyDescent="0.2">
      <c r="A12">
        <v>11</v>
      </c>
      <c r="B12" s="1" t="s">
        <v>28</v>
      </c>
      <c r="C12" s="1" t="s">
        <v>29</v>
      </c>
      <c r="D12" s="1" t="s">
        <v>26</v>
      </c>
      <c r="E12" s="1" t="s">
        <v>30</v>
      </c>
      <c r="F12" s="1" t="s">
        <v>30</v>
      </c>
      <c r="G12" s="1" t="s">
        <v>31</v>
      </c>
      <c r="H12" s="1" t="s">
        <v>32</v>
      </c>
      <c r="I12" s="1" t="s">
        <v>37</v>
      </c>
      <c r="J12" s="7" t="s">
        <v>58</v>
      </c>
      <c r="K12" s="1">
        <v>1</v>
      </c>
      <c r="L12" s="1" t="s">
        <v>33</v>
      </c>
      <c r="M12" s="1" t="s">
        <v>27</v>
      </c>
      <c r="N12" s="1" t="s">
        <v>54</v>
      </c>
      <c r="O12" s="1" t="s">
        <v>35</v>
      </c>
      <c r="P12" s="1" t="s">
        <v>270</v>
      </c>
      <c r="Q12" s="1" t="s">
        <v>5</v>
      </c>
    </row>
    <row r="13" spans="1:18" ht="136" x14ac:dyDescent="0.2">
      <c r="A13">
        <v>12</v>
      </c>
      <c r="B13" s="1" t="s">
        <v>28</v>
      </c>
      <c r="C13" s="1" t="s">
        <v>29</v>
      </c>
      <c r="D13" s="1" t="s">
        <v>26</v>
      </c>
      <c r="E13" s="1" t="s">
        <v>30</v>
      </c>
      <c r="F13" s="1" t="s">
        <v>30</v>
      </c>
      <c r="G13" s="1" t="s">
        <v>31</v>
      </c>
      <c r="H13" s="1" t="s">
        <v>32</v>
      </c>
      <c r="I13" s="1" t="s">
        <v>42</v>
      </c>
      <c r="J13" s="7" t="s">
        <v>43</v>
      </c>
      <c r="K13" s="1">
        <v>1</v>
      </c>
      <c r="L13" s="1" t="s">
        <v>33</v>
      </c>
      <c r="M13" s="1" t="s">
        <v>44</v>
      </c>
      <c r="N13" s="1" t="s">
        <v>59</v>
      </c>
      <c r="O13" s="1" t="s">
        <v>35</v>
      </c>
      <c r="P13" s="1" t="s">
        <v>270</v>
      </c>
      <c r="Q13" s="1" t="s">
        <v>5</v>
      </c>
    </row>
    <row r="14" spans="1:18" ht="136" x14ac:dyDescent="0.2">
      <c r="A14">
        <v>13</v>
      </c>
      <c r="B14" s="1" t="s">
        <v>28</v>
      </c>
      <c r="C14" s="3" t="s">
        <v>74</v>
      </c>
      <c r="D14" s="4" t="s">
        <v>73</v>
      </c>
      <c r="E14" s="1" t="s">
        <v>64</v>
      </c>
      <c r="F14" s="1" t="s">
        <v>65</v>
      </c>
      <c r="G14" s="1" t="s">
        <v>31</v>
      </c>
      <c r="H14" s="1" t="s">
        <v>66</v>
      </c>
      <c r="I14" s="1" t="s">
        <v>63</v>
      </c>
      <c r="J14" s="7" t="s">
        <v>60</v>
      </c>
      <c r="K14" s="1">
        <v>1</v>
      </c>
      <c r="L14" s="1" t="s">
        <v>257</v>
      </c>
      <c r="M14" s="1" t="s">
        <v>62</v>
      </c>
      <c r="N14" s="1" t="s">
        <v>61</v>
      </c>
      <c r="O14" s="1" t="s">
        <v>35</v>
      </c>
      <c r="P14" s="1" t="s">
        <v>270</v>
      </c>
      <c r="Q14" s="1" t="s">
        <v>7</v>
      </c>
      <c r="R14" s="1" t="s">
        <v>72</v>
      </c>
    </row>
    <row r="15" spans="1:18" ht="136" x14ac:dyDescent="0.2">
      <c r="A15">
        <v>14</v>
      </c>
      <c r="B15" s="1" t="s">
        <v>28</v>
      </c>
      <c r="C15" s="3" t="s">
        <v>74</v>
      </c>
      <c r="D15" s="1" t="s">
        <v>68</v>
      </c>
      <c r="E15" s="1" t="s">
        <v>64</v>
      </c>
      <c r="F15" s="1" t="s">
        <v>65</v>
      </c>
      <c r="G15" s="1" t="s">
        <v>31</v>
      </c>
      <c r="H15" s="1" t="s">
        <v>66</v>
      </c>
      <c r="I15" s="1" t="s">
        <v>63</v>
      </c>
      <c r="J15" s="7" t="s">
        <v>67</v>
      </c>
      <c r="K15" s="1">
        <v>1</v>
      </c>
      <c r="L15" s="1" t="s">
        <v>69</v>
      </c>
      <c r="M15" s="1" t="s">
        <v>62</v>
      </c>
      <c r="N15" t="s">
        <v>251</v>
      </c>
      <c r="O15" s="1" t="s">
        <v>35</v>
      </c>
      <c r="P15" s="1" t="s">
        <v>270</v>
      </c>
      <c r="Q15" s="1" t="s">
        <v>7</v>
      </c>
      <c r="R15" s="1" t="s">
        <v>72</v>
      </c>
    </row>
    <row r="16" spans="1:18" ht="136" x14ac:dyDescent="0.2">
      <c r="A16">
        <v>15</v>
      </c>
      <c r="B16" s="1" t="s">
        <v>28</v>
      </c>
      <c r="C16" s="3" t="s">
        <v>74</v>
      </c>
      <c r="D16" s="1" t="s">
        <v>68</v>
      </c>
      <c r="E16" s="1" t="s">
        <v>64</v>
      </c>
      <c r="F16" s="1" t="s">
        <v>65</v>
      </c>
      <c r="G16" s="1" t="s">
        <v>31</v>
      </c>
      <c r="H16" s="1" t="s">
        <v>66</v>
      </c>
      <c r="I16" s="1" t="s">
        <v>63</v>
      </c>
      <c r="J16" s="7" t="s">
        <v>70</v>
      </c>
      <c r="K16" s="1">
        <v>1</v>
      </c>
      <c r="L16" s="1" t="s">
        <v>69</v>
      </c>
      <c r="M16" s="1" t="s">
        <v>62</v>
      </c>
      <c r="N16" s="1" t="s">
        <v>274</v>
      </c>
      <c r="O16" s="1" t="s">
        <v>35</v>
      </c>
      <c r="P16" s="1" t="s">
        <v>270</v>
      </c>
      <c r="Q16" s="1" t="s">
        <v>7</v>
      </c>
      <c r="R16" s="1" t="s">
        <v>72</v>
      </c>
    </row>
    <row r="17" spans="1:18" ht="255" x14ac:dyDescent="0.2">
      <c r="A17">
        <v>16</v>
      </c>
      <c r="B17" s="1" t="s">
        <v>28</v>
      </c>
      <c r="C17" s="1" t="s">
        <v>75</v>
      </c>
      <c r="D17" s="1" t="s">
        <v>78</v>
      </c>
      <c r="E17" s="1" t="s">
        <v>76</v>
      </c>
      <c r="F17" s="1" t="s">
        <v>77</v>
      </c>
      <c r="G17" s="1" t="s">
        <v>31</v>
      </c>
      <c r="H17" s="1" t="s">
        <v>79</v>
      </c>
      <c r="I17" s="1" t="s">
        <v>80</v>
      </c>
      <c r="J17" s="7">
        <v>9</v>
      </c>
      <c r="K17" s="1">
        <v>3</v>
      </c>
      <c r="L17" s="1" t="s">
        <v>81</v>
      </c>
      <c r="M17" s="1" t="s">
        <v>78</v>
      </c>
      <c r="N17" s="1" t="s">
        <v>82</v>
      </c>
      <c r="O17" s="1" t="s">
        <v>83</v>
      </c>
      <c r="P17" s="1" t="s">
        <v>34</v>
      </c>
      <c r="Q17" s="1" t="s">
        <v>0</v>
      </c>
      <c r="R17" s="1" t="s">
        <v>88</v>
      </c>
    </row>
    <row r="18" spans="1:18" ht="255" x14ac:dyDescent="0.2">
      <c r="A18">
        <v>17</v>
      </c>
      <c r="B18" s="1" t="s">
        <v>28</v>
      </c>
      <c r="C18" s="1" t="s">
        <v>75</v>
      </c>
      <c r="D18" s="1" t="s">
        <v>78</v>
      </c>
      <c r="E18" s="1" t="s">
        <v>76</v>
      </c>
      <c r="F18" s="1" t="s">
        <v>77</v>
      </c>
      <c r="G18" s="1" t="s">
        <v>31</v>
      </c>
      <c r="H18" s="1" t="s">
        <v>79</v>
      </c>
      <c r="I18" s="1" t="s">
        <v>80</v>
      </c>
      <c r="J18" s="7">
        <v>14</v>
      </c>
      <c r="K18" s="1">
        <v>3</v>
      </c>
      <c r="L18" s="1" t="s">
        <v>81</v>
      </c>
      <c r="M18" s="1" t="s">
        <v>78</v>
      </c>
      <c r="N18" s="1" t="s">
        <v>82</v>
      </c>
      <c r="O18" s="1" t="s">
        <v>84</v>
      </c>
      <c r="P18" s="1" t="s">
        <v>34</v>
      </c>
      <c r="Q18" s="1" t="s">
        <v>0</v>
      </c>
      <c r="R18" s="1" t="s">
        <v>89</v>
      </c>
    </row>
    <row r="19" spans="1:18" ht="255" x14ac:dyDescent="0.2">
      <c r="A19">
        <v>18</v>
      </c>
      <c r="B19" s="1" t="s">
        <v>28</v>
      </c>
      <c r="C19" s="1" t="s">
        <v>75</v>
      </c>
      <c r="D19" s="1" t="s">
        <v>78</v>
      </c>
      <c r="E19" s="1" t="s">
        <v>76</v>
      </c>
      <c r="F19" s="1" t="s">
        <v>77</v>
      </c>
      <c r="G19" s="1" t="s">
        <v>31</v>
      </c>
      <c r="H19" s="1" t="s">
        <v>79</v>
      </c>
      <c r="I19" s="1" t="s">
        <v>80</v>
      </c>
      <c r="J19" s="7">
        <v>19</v>
      </c>
      <c r="K19" s="1">
        <v>5</v>
      </c>
      <c r="L19" s="1" t="s">
        <v>81</v>
      </c>
      <c r="M19" s="1" t="s">
        <v>78</v>
      </c>
      <c r="N19" s="1" t="s">
        <v>34</v>
      </c>
      <c r="O19" s="1" t="s">
        <v>85</v>
      </c>
      <c r="P19" s="1" t="s">
        <v>34</v>
      </c>
      <c r="Q19" s="1" t="s">
        <v>0</v>
      </c>
      <c r="R19" s="1" t="s">
        <v>90</v>
      </c>
    </row>
    <row r="20" spans="1:18" ht="255" x14ac:dyDescent="0.2">
      <c r="A20">
        <v>19</v>
      </c>
      <c r="B20" s="1" t="s">
        <v>28</v>
      </c>
      <c r="C20" s="1" t="s">
        <v>75</v>
      </c>
      <c r="D20" s="1" t="s">
        <v>78</v>
      </c>
      <c r="E20" s="1" t="s">
        <v>76</v>
      </c>
      <c r="F20" s="1" t="s">
        <v>77</v>
      </c>
      <c r="G20" s="1" t="s">
        <v>31</v>
      </c>
      <c r="H20" s="1" t="s">
        <v>79</v>
      </c>
      <c r="I20" s="1" t="s">
        <v>86</v>
      </c>
      <c r="J20" s="7">
        <v>19</v>
      </c>
      <c r="K20" s="1">
        <v>5</v>
      </c>
      <c r="L20" s="1" t="s">
        <v>81</v>
      </c>
      <c r="M20" s="1" t="s">
        <v>78</v>
      </c>
      <c r="N20" s="1" t="s">
        <v>34</v>
      </c>
      <c r="O20" s="1" t="s">
        <v>87</v>
      </c>
      <c r="P20" s="1" t="s">
        <v>34</v>
      </c>
      <c r="Q20" s="1" t="s">
        <v>0</v>
      </c>
      <c r="R20" s="1" t="s">
        <v>91</v>
      </c>
    </row>
    <row r="21" spans="1:18" ht="255" x14ac:dyDescent="0.2">
      <c r="A21">
        <v>20</v>
      </c>
      <c r="B21" s="1" t="s">
        <v>28</v>
      </c>
      <c r="C21" s="1" t="s">
        <v>75</v>
      </c>
      <c r="D21" s="1" t="s">
        <v>78</v>
      </c>
      <c r="E21" s="1" t="s">
        <v>76</v>
      </c>
      <c r="F21" s="1" t="s">
        <v>77</v>
      </c>
      <c r="G21" s="1" t="s">
        <v>31</v>
      </c>
      <c r="H21" s="1" t="s">
        <v>79</v>
      </c>
      <c r="I21" s="1" t="s">
        <v>93</v>
      </c>
      <c r="J21" s="7">
        <v>22</v>
      </c>
      <c r="K21" s="1">
        <v>5</v>
      </c>
      <c r="L21" s="1" t="s">
        <v>81</v>
      </c>
      <c r="M21" s="1" t="s">
        <v>78</v>
      </c>
      <c r="N21" s="1" t="s">
        <v>34</v>
      </c>
      <c r="O21" s="1" t="s">
        <v>87</v>
      </c>
      <c r="P21" s="1" t="s">
        <v>34</v>
      </c>
      <c r="Q21" s="1" t="s">
        <v>0</v>
      </c>
      <c r="R21" s="1" t="s">
        <v>92</v>
      </c>
    </row>
    <row r="22" spans="1:18" ht="255" x14ac:dyDescent="0.2">
      <c r="A22">
        <v>21</v>
      </c>
      <c r="B22" s="1" t="s">
        <v>28</v>
      </c>
      <c r="C22" s="1" t="s">
        <v>75</v>
      </c>
      <c r="D22" s="1" t="s">
        <v>78</v>
      </c>
      <c r="E22" s="1" t="s">
        <v>76</v>
      </c>
      <c r="F22" s="1" t="s">
        <v>77</v>
      </c>
      <c r="G22" s="1" t="s">
        <v>31</v>
      </c>
      <c r="H22" s="1" t="s">
        <v>79</v>
      </c>
      <c r="I22" s="1" t="s">
        <v>94</v>
      </c>
      <c r="J22" s="7">
        <v>16</v>
      </c>
      <c r="K22" s="1" t="s">
        <v>95</v>
      </c>
      <c r="L22" s="1" t="s">
        <v>81</v>
      </c>
      <c r="M22" s="1" t="s">
        <v>78</v>
      </c>
      <c r="N22" s="1" t="s">
        <v>34</v>
      </c>
      <c r="O22" s="1" t="s">
        <v>96</v>
      </c>
      <c r="P22" s="1" t="s">
        <v>34</v>
      </c>
      <c r="Q22" s="1" t="s">
        <v>0</v>
      </c>
      <c r="R22" s="1" t="s">
        <v>97</v>
      </c>
    </row>
    <row r="23" spans="1:18" ht="255" x14ac:dyDescent="0.2">
      <c r="A23">
        <v>22</v>
      </c>
      <c r="B23" s="1" t="s">
        <v>28</v>
      </c>
      <c r="C23" s="1" t="s">
        <v>75</v>
      </c>
      <c r="D23" s="1" t="s">
        <v>78</v>
      </c>
      <c r="E23" s="1" t="s">
        <v>76</v>
      </c>
      <c r="F23" s="1" t="s">
        <v>77</v>
      </c>
      <c r="G23" s="1" t="s">
        <v>31</v>
      </c>
      <c r="H23" s="1" t="s">
        <v>79</v>
      </c>
      <c r="I23" s="1" t="s">
        <v>94</v>
      </c>
      <c r="J23" s="7">
        <v>18</v>
      </c>
      <c r="K23" s="1">
        <v>4</v>
      </c>
      <c r="L23" s="1" t="s">
        <v>81</v>
      </c>
      <c r="M23" s="1" t="s">
        <v>78</v>
      </c>
      <c r="N23" s="1" t="s">
        <v>34</v>
      </c>
      <c r="O23" s="1" t="s">
        <v>98</v>
      </c>
      <c r="P23" s="1" t="s">
        <v>34</v>
      </c>
      <c r="Q23" s="1" t="s">
        <v>0</v>
      </c>
      <c r="R23" s="1" t="s">
        <v>99</v>
      </c>
    </row>
    <row r="24" spans="1:18" ht="170" x14ac:dyDescent="0.2">
      <c r="A24">
        <v>23</v>
      </c>
      <c r="B24" s="1" t="s">
        <v>28</v>
      </c>
      <c r="C24" s="1" t="s">
        <v>101</v>
      </c>
      <c r="D24" s="1" t="s">
        <v>103</v>
      </c>
      <c r="E24" s="1" t="s">
        <v>65</v>
      </c>
      <c r="F24" s="1" t="s">
        <v>65</v>
      </c>
      <c r="G24" s="1" t="s">
        <v>31</v>
      </c>
      <c r="H24" s="1" t="s">
        <v>104</v>
      </c>
      <c r="I24" s="1" t="s">
        <v>105</v>
      </c>
      <c r="J24" s="7" t="s">
        <v>106</v>
      </c>
      <c r="K24" s="1">
        <v>3</v>
      </c>
      <c r="L24" s="3" t="s">
        <v>96</v>
      </c>
      <c r="M24" s="1" t="s">
        <v>103</v>
      </c>
      <c r="N24" s="1" t="s">
        <v>82</v>
      </c>
      <c r="O24" s="1" t="s">
        <v>107</v>
      </c>
      <c r="P24" s="1" t="s">
        <v>34</v>
      </c>
      <c r="Q24" s="1" t="s">
        <v>100</v>
      </c>
    </row>
    <row r="25" spans="1:18" ht="204" x14ac:dyDescent="0.2">
      <c r="A25">
        <v>24</v>
      </c>
      <c r="B25" s="1" t="s">
        <v>28</v>
      </c>
      <c r="C25" s="1" t="s">
        <v>101</v>
      </c>
      <c r="D25" s="1" t="s">
        <v>103</v>
      </c>
      <c r="E25" s="1" t="s">
        <v>65</v>
      </c>
      <c r="F25" s="1" t="s">
        <v>65</v>
      </c>
      <c r="G25" s="1" t="s">
        <v>31</v>
      </c>
      <c r="H25" s="1" t="s">
        <v>104</v>
      </c>
      <c r="I25" s="1">
        <v>10000000</v>
      </c>
      <c r="J25" s="7">
        <v>14</v>
      </c>
      <c r="K25" s="1" t="s">
        <v>108</v>
      </c>
      <c r="L25" s="3" t="s">
        <v>96</v>
      </c>
      <c r="M25" s="1" t="s">
        <v>103</v>
      </c>
      <c r="N25" s="1" t="s">
        <v>34</v>
      </c>
      <c r="O25" s="1" t="s">
        <v>109</v>
      </c>
      <c r="P25" s="1" t="s">
        <v>34</v>
      </c>
      <c r="Q25" s="1" t="s">
        <v>100</v>
      </c>
    </row>
    <row r="26" spans="1:18" ht="187" x14ac:dyDescent="0.2">
      <c r="A26">
        <v>25</v>
      </c>
      <c r="B26" s="1" t="s">
        <v>28</v>
      </c>
      <c r="C26" s="1" t="s">
        <v>101</v>
      </c>
      <c r="D26" s="1" t="s">
        <v>103</v>
      </c>
      <c r="E26" s="1" t="s">
        <v>65</v>
      </c>
      <c r="F26" s="1" t="s">
        <v>65</v>
      </c>
      <c r="G26" s="1" t="s">
        <v>31</v>
      </c>
      <c r="H26" s="1" t="s">
        <v>104</v>
      </c>
      <c r="I26" s="1">
        <v>2550</v>
      </c>
      <c r="J26" s="7">
        <v>14</v>
      </c>
      <c r="K26" s="1">
        <v>2</v>
      </c>
      <c r="L26" s="3" t="s">
        <v>96</v>
      </c>
      <c r="M26" s="1" t="s">
        <v>103</v>
      </c>
      <c r="N26" s="1" t="s">
        <v>82</v>
      </c>
      <c r="O26" s="1" t="s">
        <v>110</v>
      </c>
      <c r="P26" s="1" t="s">
        <v>34</v>
      </c>
      <c r="Q26" s="1" t="s">
        <v>100</v>
      </c>
    </row>
    <row r="27" spans="1:18" ht="170" x14ac:dyDescent="0.2">
      <c r="A27">
        <v>26</v>
      </c>
      <c r="B27" s="1" t="s">
        <v>28</v>
      </c>
      <c r="C27" s="1" t="s">
        <v>101</v>
      </c>
      <c r="D27" s="1" t="s">
        <v>103</v>
      </c>
      <c r="E27" s="1" t="s">
        <v>65</v>
      </c>
      <c r="F27" s="1" t="s">
        <v>65</v>
      </c>
      <c r="G27" s="1" t="s">
        <v>31</v>
      </c>
      <c r="H27" s="1" t="s">
        <v>104</v>
      </c>
      <c r="I27" s="1">
        <v>2550</v>
      </c>
      <c r="J27" s="7">
        <v>14</v>
      </c>
      <c r="K27" s="1">
        <v>2</v>
      </c>
      <c r="L27" s="3" t="s">
        <v>96</v>
      </c>
      <c r="M27" s="1" t="s">
        <v>103</v>
      </c>
      <c r="N27" s="1" t="s">
        <v>82</v>
      </c>
      <c r="O27" s="1" t="s">
        <v>107</v>
      </c>
      <c r="P27" s="1" t="s">
        <v>34</v>
      </c>
      <c r="Q27" s="1" t="s">
        <v>100</v>
      </c>
    </row>
    <row r="28" spans="1:18" ht="170" x14ac:dyDescent="0.2">
      <c r="A28">
        <v>27</v>
      </c>
      <c r="B28" s="1" t="s">
        <v>28</v>
      </c>
      <c r="C28" s="1" t="s">
        <v>101</v>
      </c>
      <c r="D28" s="1" t="s">
        <v>103</v>
      </c>
      <c r="E28" s="1" t="s">
        <v>65</v>
      </c>
      <c r="F28" s="1" t="s">
        <v>65</v>
      </c>
      <c r="G28" s="1" t="s">
        <v>31</v>
      </c>
      <c r="H28" s="1" t="s">
        <v>104</v>
      </c>
      <c r="I28" s="1">
        <v>10000000</v>
      </c>
      <c r="J28" s="7">
        <v>13</v>
      </c>
      <c r="K28" s="1">
        <v>1</v>
      </c>
      <c r="L28" s="3" t="s">
        <v>96</v>
      </c>
      <c r="M28" s="1" t="s">
        <v>103</v>
      </c>
      <c r="N28" s="1" t="s">
        <v>82</v>
      </c>
      <c r="O28" s="1" t="s">
        <v>107</v>
      </c>
      <c r="P28" s="1" t="s">
        <v>34</v>
      </c>
      <c r="Q28" s="1" t="s">
        <v>100</v>
      </c>
    </row>
    <row r="29" spans="1:18" ht="136" x14ac:dyDescent="0.2">
      <c r="A29">
        <v>28</v>
      </c>
      <c r="B29" s="1" t="s">
        <v>28</v>
      </c>
      <c r="C29" s="1" t="s">
        <v>101</v>
      </c>
      <c r="D29" s="1" t="s">
        <v>103</v>
      </c>
      <c r="E29" s="1" t="s">
        <v>65</v>
      </c>
      <c r="F29" s="1" t="s">
        <v>65</v>
      </c>
      <c r="G29" s="1" t="s">
        <v>31</v>
      </c>
      <c r="H29" s="1" t="s">
        <v>104</v>
      </c>
      <c r="I29" s="1">
        <v>4030000</v>
      </c>
      <c r="J29" s="7">
        <v>14</v>
      </c>
      <c r="K29" s="1">
        <v>1</v>
      </c>
      <c r="L29" s="3" t="s">
        <v>96</v>
      </c>
      <c r="M29" s="1" t="s">
        <v>103</v>
      </c>
      <c r="N29" s="1" t="s">
        <v>82</v>
      </c>
      <c r="O29" s="1" t="s">
        <v>35</v>
      </c>
      <c r="P29" s="1" t="s">
        <v>34</v>
      </c>
      <c r="Q29" s="1" t="s">
        <v>100</v>
      </c>
    </row>
    <row r="30" spans="1:18" ht="187" x14ac:dyDescent="0.2">
      <c r="A30">
        <v>29</v>
      </c>
      <c r="B30" s="1" t="s">
        <v>28</v>
      </c>
      <c r="C30" s="1" t="s">
        <v>102</v>
      </c>
      <c r="D30" s="1" t="s">
        <v>103</v>
      </c>
      <c r="E30" s="1" t="s">
        <v>111</v>
      </c>
      <c r="F30" s="1" t="s">
        <v>112</v>
      </c>
      <c r="G30" s="1" t="s">
        <v>31</v>
      </c>
      <c r="H30" s="1" t="s">
        <v>113</v>
      </c>
      <c r="I30" s="1">
        <v>10000000</v>
      </c>
      <c r="J30" s="7">
        <v>16</v>
      </c>
      <c r="K30" s="1">
        <v>1</v>
      </c>
      <c r="L30" s="3" t="s">
        <v>96</v>
      </c>
      <c r="M30" s="1" t="s">
        <v>103</v>
      </c>
      <c r="N30" s="1" t="s">
        <v>82</v>
      </c>
      <c r="O30" s="1" t="s">
        <v>114</v>
      </c>
      <c r="P30" s="1" t="s">
        <v>34</v>
      </c>
      <c r="Q30" s="1" t="s">
        <v>100</v>
      </c>
    </row>
    <row r="31" spans="1:18" ht="187" x14ac:dyDescent="0.2">
      <c r="A31">
        <v>30</v>
      </c>
      <c r="B31" s="1" t="s">
        <v>28</v>
      </c>
      <c r="C31" s="1" t="s">
        <v>122</v>
      </c>
      <c r="D31" s="1" t="s">
        <v>115</v>
      </c>
      <c r="E31" s="1" t="s">
        <v>116</v>
      </c>
      <c r="F31" s="1" t="s">
        <v>117</v>
      </c>
      <c r="G31" s="1" t="s">
        <v>31</v>
      </c>
      <c r="H31" s="1" t="s">
        <v>118</v>
      </c>
      <c r="I31" s="3" t="s">
        <v>96</v>
      </c>
      <c r="J31" s="7" t="s">
        <v>119</v>
      </c>
      <c r="K31" s="1">
        <v>2</v>
      </c>
      <c r="L31" s="1" t="s">
        <v>120</v>
      </c>
      <c r="M31" s="1" t="s">
        <v>115</v>
      </c>
      <c r="N31" s="1" t="s">
        <v>34</v>
      </c>
      <c r="O31" s="1" t="s">
        <v>35</v>
      </c>
      <c r="P31" s="1" t="s">
        <v>34</v>
      </c>
      <c r="Q31" s="1" t="s">
        <v>121</v>
      </c>
    </row>
    <row r="32" spans="1:18" ht="187" x14ac:dyDescent="0.2">
      <c r="A32">
        <v>31</v>
      </c>
      <c r="B32" s="1" t="s">
        <v>28</v>
      </c>
      <c r="C32" s="1" t="s">
        <v>122</v>
      </c>
      <c r="D32" s="1" t="s">
        <v>115</v>
      </c>
      <c r="E32" s="1" t="s">
        <v>116</v>
      </c>
      <c r="F32" s="1" t="s">
        <v>117</v>
      </c>
      <c r="G32" s="1" t="s">
        <v>31</v>
      </c>
      <c r="H32" s="1" t="s">
        <v>118</v>
      </c>
      <c r="I32" s="3" t="s">
        <v>96</v>
      </c>
      <c r="J32" s="7" t="s">
        <v>123</v>
      </c>
      <c r="K32" s="1">
        <v>4</v>
      </c>
      <c r="L32" s="1" t="s">
        <v>120</v>
      </c>
      <c r="M32" s="1" t="s">
        <v>115</v>
      </c>
      <c r="N32" s="1" t="s">
        <v>34</v>
      </c>
      <c r="O32" s="1" t="s">
        <v>35</v>
      </c>
      <c r="P32" s="1" t="s">
        <v>34</v>
      </c>
      <c r="Q32" s="1" t="s">
        <v>121</v>
      </c>
    </row>
    <row r="33" spans="1:18" ht="187" x14ac:dyDescent="0.2">
      <c r="A33">
        <v>32</v>
      </c>
      <c r="B33" s="1" t="s">
        <v>28</v>
      </c>
      <c r="C33" s="1" t="s">
        <v>122</v>
      </c>
      <c r="D33" s="1" t="s">
        <v>115</v>
      </c>
      <c r="E33" s="1" t="s">
        <v>116</v>
      </c>
      <c r="F33" s="1" t="s">
        <v>117</v>
      </c>
      <c r="G33" s="1" t="s">
        <v>31</v>
      </c>
      <c r="H33" s="1" t="s">
        <v>118</v>
      </c>
      <c r="I33" s="3" t="s">
        <v>96</v>
      </c>
      <c r="J33" s="7" t="s">
        <v>124</v>
      </c>
      <c r="K33" s="1">
        <v>2</v>
      </c>
      <c r="L33" s="1" t="s">
        <v>120</v>
      </c>
      <c r="M33" s="1" t="s">
        <v>115</v>
      </c>
      <c r="N33" s="1" t="s">
        <v>34</v>
      </c>
      <c r="O33" s="1" t="s">
        <v>35</v>
      </c>
      <c r="P33" s="1" t="s">
        <v>34</v>
      </c>
      <c r="Q33" s="1" t="s">
        <v>121</v>
      </c>
    </row>
    <row r="34" spans="1:18" ht="187" x14ac:dyDescent="0.2">
      <c r="A34">
        <v>33</v>
      </c>
      <c r="B34" s="1" t="s">
        <v>28</v>
      </c>
      <c r="C34" s="1" t="s">
        <v>122</v>
      </c>
      <c r="D34" s="1" t="s">
        <v>115</v>
      </c>
      <c r="E34" s="1" t="s">
        <v>116</v>
      </c>
      <c r="F34" s="1" t="s">
        <v>117</v>
      </c>
      <c r="G34" s="1" t="s">
        <v>31</v>
      </c>
      <c r="H34" s="1" t="s">
        <v>118</v>
      </c>
      <c r="I34" s="3" t="s">
        <v>96</v>
      </c>
      <c r="J34" s="7" t="s">
        <v>125</v>
      </c>
      <c r="K34" s="1">
        <v>16</v>
      </c>
      <c r="L34" s="1" t="s">
        <v>120</v>
      </c>
      <c r="M34" s="1" t="s">
        <v>115</v>
      </c>
      <c r="N34" s="1" t="s">
        <v>34</v>
      </c>
      <c r="O34" s="1" t="s">
        <v>35</v>
      </c>
      <c r="P34" s="1" t="s">
        <v>34</v>
      </c>
      <c r="Q34" s="1" t="s">
        <v>121</v>
      </c>
    </row>
    <row r="35" spans="1:18" ht="187" x14ac:dyDescent="0.2">
      <c r="A35">
        <v>34</v>
      </c>
      <c r="B35" s="1" t="s">
        <v>28</v>
      </c>
      <c r="C35" s="1" t="s">
        <v>122</v>
      </c>
      <c r="D35" s="1" t="s">
        <v>115</v>
      </c>
      <c r="E35" s="1" t="s">
        <v>116</v>
      </c>
      <c r="F35" s="1" t="s">
        <v>117</v>
      </c>
      <c r="G35" s="1" t="s">
        <v>31</v>
      </c>
      <c r="H35" s="1" t="s">
        <v>118</v>
      </c>
      <c r="I35" s="3" t="s">
        <v>96</v>
      </c>
      <c r="J35" s="7" t="s">
        <v>126</v>
      </c>
      <c r="K35" s="1">
        <v>4</v>
      </c>
      <c r="L35" s="1" t="s">
        <v>120</v>
      </c>
      <c r="M35" s="1" t="s">
        <v>115</v>
      </c>
      <c r="N35" s="1" t="s">
        <v>82</v>
      </c>
      <c r="O35" s="1" t="s">
        <v>35</v>
      </c>
      <c r="P35" s="1" t="s">
        <v>34</v>
      </c>
      <c r="Q35" s="1" t="s">
        <v>121</v>
      </c>
    </row>
    <row r="36" spans="1:18" ht="187" x14ac:dyDescent="0.2">
      <c r="A36">
        <v>35</v>
      </c>
      <c r="B36" s="1" t="s">
        <v>28</v>
      </c>
      <c r="C36" s="1" t="s">
        <v>122</v>
      </c>
      <c r="D36" s="1" t="s">
        <v>115</v>
      </c>
      <c r="E36" s="1" t="s">
        <v>116</v>
      </c>
      <c r="F36" s="1" t="s">
        <v>117</v>
      </c>
      <c r="G36" s="1" t="s">
        <v>31</v>
      </c>
      <c r="H36" s="1" t="s">
        <v>118</v>
      </c>
      <c r="I36" s="3" t="s">
        <v>96</v>
      </c>
      <c r="J36" s="7" t="s">
        <v>127</v>
      </c>
      <c r="K36" s="1">
        <v>11</v>
      </c>
      <c r="L36" s="1" t="s">
        <v>120</v>
      </c>
      <c r="M36" s="1" t="s">
        <v>115</v>
      </c>
      <c r="N36" s="1" t="s">
        <v>82</v>
      </c>
      <c r="O36" s="1" t="s">
        <v>35</v>
      </c>
      <c r="P36" s="1" t="s">
        <v>34</v>
      </c>
      <c r="Q36" s="1" t="s">
        <v>121</v>
      </c>
    </row>
    <row r="37" spans="1:18" ht="187" x14ac:dyDescent="0.2">
      <c r="A37">
        <v>36</v>
      </c>
      <c r="B37" s="1" t="s">
        <v>28</v>
      </c>
      <c r="C37" s="1" t="s">
        <v>122</v>
      </c>
      <c r="D37" s="1" t="s">
        <v>115</v>
      </c>
      <c r="E37" s="1" t="s">
        <v>116</v>
      </c>
      <c r="F37" s="1" t="s">
        <v>117</v>
      </c>
      <c r="G37" s="1" t="s">
        <v>31</v>
      </c>
      <c r="H37" s="1" t="s">
        <v>118</v>
      </c>
      <c r="I37" s="3" t="s">
        <v>96</v>
      </c>
      <c r="J37" s="7" t="s">
        <v>128</v>
      </c>
      <c r="K37" s="1">
        <v>1</v>
      </c>
      <c r="L37" s="1" t="s">
        <v>120</v>
      </c>
      <c r="M37" s="1" t="s">
        <v>115</v>
      </c>
      <c r="N37" s="1" t="s">
        <v>82</v>
      </c>
      <c r="O37" s="1" t="s">
        <v>35</v>
      </c>
      <c r="P37" s="1" t="s">
        <v>34</v>
      </c>
      <c r="Q37" s="1" t="s">
        <v>121</v>
      </c>
    </row>
    <row r="38" spans="1:18" ht="153" x14ac:dyDescent="0.2">
      <c r="A38">
        <v>37</v>
      </c>
      <c r="B38" s="1" t="s">
        <v>28</v>
      </c>
      <c r="C38" s="1" t="s">
        <v>139</v>
      </c>
      <c r="D38" s="9" t="s">
        <v>141</v>
      </c>
      <c r="E38" s="1" t="s">
        <v>30</v>
      </c>
      <c r="F38" s="1" t="s">
        <v>65</v>
      </c>
      <c r="G38" s="1" t="s">
        <v>31</v>
      </c>
      <c r="H38" s="1" t="s">
        <v>138</v>
      </c>
      <c r="I38" s="3" t="s">
        <v>96</v>
      </c>
      <c r="J38" s="7" t="s">
        <v>142</v>
      </c>
      <c r="K38" s="1">
        <v>7</v>
      </c>
      <c r="L38" s="1" t="s">
        <v>143</v>
      </c>
      <c r="M38" s="1" t="s">
        <v>140</v>
      </c>
      <c r="N38" s="1" t="s">
        <v>82</v>
      </c>
      <c r="O38" s="1" t="s">
        <v>35</v>
      </c>
      <c r="P38" s="1" t="s">
        <v>34</v>
      </c>
      <c r="Q38" s="1" t="s">
        <v>136</v>
      </c>
      <c r="R38" s="1" t="s">
        <v>137</v>
      </c>
    </row>
    <row r="39" spans="1:18" ht="153" x14ac:dyDescent="0.2">
      <c r="A39">
        <v>38</v>
      </c>
      <c r="B39" s="1" t="s">
        <v>28</v>
      </c>
      <c r="C39" s="1" t="s">
        <v>139</v>
      </c>
      <c r="D39" s="9" t="s">
        <v>141</v>
      </c>
      <c r="E39" s="1" t="s">
        <v>30</v>
      </c>
      <c r="F39" s="1" t="s">
        <v>65</v>
      </c>
      <c r="G39" s="1" t="s">
        <v>31</v>
      </c>
      <c r="H39" s="1" t="s">
        <v>138</v>
      </c>
      <c r="I39" s="3" t="s">
        <v>96</v>
      </c>
      <c r="J39" s="7" t="s">
        <v>144</v>
      </c>
      <c r="K39" s="1">
        <v>13</v>
      </c>
      <c r="L39" s="1" t="s">
        <v>143</v>
      </c>
      <c r="M39" s="1" t="s">
        <v>140</v>
      </c>
      <c r="N39" s="1" t="s">
        <v>82</v>
      </c>
      <c r="O39" s="1" t="s">
        <v>35</v>
      </c>
      <c r="P39" s="1" t="s">
        <v>34</v>
      </c>
      <c r="Q39" s="1" t="s">
        <v>136</v>
      </c>
      <c r="R39" s="1" t="s">
        <v>137</v>
      </c>
    </row>
    <row r="40" spans="1:18" ht="153" x14ac:dyDescent="0.2">
      <c r="A40">
        <v>39</v>
      </c>
      <c r="B40" s="1" t="s">
        <v>28</v>
      </c>
      <c r="C40" s="1" t="s">
        <v>139</v>
      </c>
      <c r="D40" s="9" t="s">
        <v>141</v>
      </c>
      <c r="E40" s="1" t="s">
        <v>30</v>
      </c>
      <c r="F40" s="1" t="s">
        <v>65</v>
      </c>
      <c r="G40" s="1" t="s">
        <v>31</v>
      </c>
      <c r="H40" s="1" t="s">
        <v>138</v>
      </c>
      <c r="I40" s="3" t="s">
        <v>96</v>
      </c>
      <c r="J40" s="7" t="s">
        <v>145</v>
      </c>
      <c r="K40" s="1">
        <v>8</v>
      </c>
      <c r="L40" s="1" t="s">
        <v>143</v>
      </c>
      <c r="M40" s="1" t="s">
        <v>140</v>
      </c>
      <c r="N40" s="1" t="s">
        <v>34</v>
      </c>
      <c r="O40" s="1" t="s">
        <v>35</v>
      </c>
      <c r="P40" s="1" t="s">
        <v>34</v>
      </c>
      <c r="Q40" s="1" t="s">
        <v>136</v>
      </c>
      <c r="R40" s="1" t="s">
        <v>137</v>
      </c>
    </row>
    <row r="41" spans="1:18" ht="153" x14ac:dyDescent="0.2">
      <c r="A41">
        <v>40</v>
      </c>
      <c r="B41" s="1" t="s">
        <v>28</v>
      </c>
      <c r="C41" s="1" t="s">
        <v>139</v>
      </c>
      <c r="D41" s="9" t="s">
        <v>141</v>
      </c>
      <c r="E41" s="1" t="s">
        <v>30</v>
      </c>
      <c r="F41" s="1" t="s">
        <v>65</v>
      </c>
      <c r="G41" s="1" t="s">
        <v>31</v>
      </c>
      <c r="H41" s="1" t="s">
        <v>138</v>
      </c>
      <c r="I41" s="3" t="s">
        <v>96</v>
      </c>
      <c r="J41" s="7" t="s">
        <v>142</v>
      </c>
      <c r="K41" s="1">
        <v>16</v>
      </c>
      <c r="L41" s="1" t="s">
        <v>143</v>
      </c>
      <c r="M41" s="1" t="s">
        <v>140</v>
      </c>
      <c r="N41" s="1" t="s">
        <v>82</v>
      </c>
      <c r="O41" s="1" t="s">
        <v>35</v>
      </c>
      <c r="P41" s="1" t="s">
        <v>34</v>
      </c>
      <c r="Q41" s="1" t="s">
        <v>136</v>
      </c>
      <c r="R41" s="1" t="s">
        <v>137</v>
      </c>
    </row>
    <row r="42" spans="1:18" ht="153" x14ac:dyDescent="0.2">
      <c r="A42">
        <v>41</v>
      </c>
      <c r="B42" s="1" t="s">
        <v>28</v>
      </c>
      <c r="C42" s="1" t="s">
        <v>139</v>
      </c>
      <c r="D42" s="9" t="s">
        <v>141</v>
      </c>
      <c r="E42" s="1" t="s">
        <v>30</v>
      </c>
      <c r="F42" s="1" t="s">
        <v>65</v>
      </c>
      <c r="G42" s="1" t="s">
        <v>31</v>
      </c>
      <c r="H42" s="1" t="s">
        <v>138</v>
      </c>
      <c r="I42" s="3" t="s">
        <v>96</v>
      </c>
      <c r="J42" s="7" t="s">
        <v>146</v>
      </c>
      <c r="K42" s="1">
        <v>19</v>
      </c>
      <c r="L42" s="1" t="s">
        <v>143</v>
      </c>
      <c r="M42" s="1" t="s">
        <v>140</v>
      </c>
      <c r="N42" s="1" t="s">
        <v>82</v>
      </c>
      <c r="O42" s="1" t="s">
        <v>35</v>
      </c>
      <c r="P42" s="1" t="s">
        <v>34</v>
      </c>
      <c r="Q42" s="1" t="s">
        <v>136</v>
      </c>
      <c r="R42" s="1" t="s">
        <v>137</v>
      </c>
    </row>
    <row r="43" spans="1:18" ht="153" x14ac:dyDescent="0.2">
      <c r="A43">
        <v>42</v>
      </c>
      <c r="B43" s="1" t="s">
        <v>28</v>
      </c>
      <c r="C43" s="1" t="s">
        <v>139</v>
      </c>
      <c r="D43" s="9" t="s">
        <v>141</v>
      </c>
      <c r="E43" s="1" t="s">
        <v>30</v>
      </c>
      <c r="F43" s="1" t="s">
        <v>65</v>
      </c>
      <c r="G43" s="1" t="s">
        <v>31</v>
      </c>
      <c r="H43" s="1" t="s">
        <v>138</v>
      </c>
      <c r="I43" s="3" t="s">
        <v>96</v>
      </c>
      <c r="J43" s="7" t="s">
        <v>147</v>
      </c>
      <c r="K43" s="1">
        <v>6</v>
      </c>
      <c r="L43" s="1" t="s">
        <v>143</v>
      </c>
      <c r="M43" s="1" t="s">
        <v>140</v>
      </c>
      <c r="N43" s="1" t="s">
        <v>82</v>
      </c>
      <c r="O43" s="1" t="s">
        <v>35</v>
      </c>
      <c r="P43" s="1" t="s">
        <v>34</v>
      </c>
      <c r="Q43" s="1" t="s">
        <v>136</v>
      </c>
      <c r="R43" s="1" t="s">
        <v>137</v>
      </c>
    </row>
    <row r="44" spans="1:18" ht="153" x14ac:dyDescent="0.2">
      <c r="A44">
        <v>43</v>
      </c>
      <c r="B44" s="1" t="s">
        <v>28</v>
      </c>
      <c r="C44" s="1" t="s">
        <v>139</v>
      </c>
      <c r="D44" s="9" t="s">
        <v>141</v>
      </c>
      <c r="E44" s="1" t="s">
        <v>30</v>
      </c>
      <c r="F44" s="1" t="s">
        <v>65</v>
      </c>
      <c r="G44" s="1" t="s">
        <v>31</v>
      </c>
      <c r="H44" s="1" t="s">
        <v>138</v>
      </c>
      <c r="I44" s="3" t="s">
        <v>96</v>
      </c>
      <c r="J44" s="7" t="s">
        <v>148</v>
      </c>
      <c r="K44" s="1">
        <v>4</v>
      </c>
      <c r="L44" s="1" t="s">
        <v>143</v>
      </c>
      <c r="M44" s="1" t="s">
        <v>140</v>
      </c>
      <c r="N44" s="1" t="s">
        <v>34</v>
      </c>
      <c r="O44" s="1" t="s">
        <v>35</v>
      </c>
      <c r="P44" s="1" t="s">
        <v>34</v>
      </c>
      <c r="Q44" s="1" t="s">
        <v>136</v>
      </c>
      <c r="R44" s="1" t="s">
        <v>137</v>
      </c>
    </row>
    <row r="45" spans="1:18" ht="153" x14ac:dyDescent="0.2">
      <c r="A45">
        <v>44</v>
      </c>
      <c r="B45" s="1" t="s">
        <v>28</v>
      </c>
      <c r="C45" s="1" t="s">
        <v>139</v>
      </c>
      <c r="D45" s="9" t="s">
        <v>141</v>
      </c>
      <c r="E45" s="1" t="s">
        <v>30</v>
      </c>
      <c r="F45" s="1" t="s">
        <v>65</v>
      </c>
      <c r="G45" s="1" t="s">
        <v>31</v>
      </c>
      <c r="H45" s="1" t="s">
        <v>138</v>
      </c>
      <c r="I45" s="3" t="s">
        <v>96</v>
      </c>
      <c r="J45" s="7" t="s">
        <v>145</v>
      </c>
      <c r="K45" s="1">
        <v>3</v>
      </c>
      <c r="L45" s="1" t="s">
        <v>143</v>
      </c>
      <c r="M45" s="1" t="s">
        <v>140</v>
      </c>
      <c r="N45" s="1" t="s">
        <v>82</v>
      </c>
      <c r="O45" s="1" t="s">
        <v>35</v>
      </c>
      <c r="P45" s="1" t="s">
        <v>34</v>
      </c>
      <c r="Q45" s="1" t="s">
        <v>136</v>
      </c>
      <c r="R45" s="1" t="s">
        <v>137</v>
      </c>
    </row>
    <row r="46" spans="1:18" ht="153" x14ac:dyDescent="0.2">
      <c r="A46">
        <v>45</v>
      </c>
      <c r="B46" s="1" t="s">
        <v>28</v>
      </c>
      <c r="C46" s="1" t="s">
        <v>139</v>
      </c>
      <c r="D46" s="9" t="s">
        <v>141</v>
      </c>
      <c r="E46" s="1" t="s">
        <v>30</v>
      </c>
      <c r="F46" s="1" t="s">
        <v>65</v>
      </c>
      <c r="G46" s="1" t="s">
        <v>31</v>
      </c>
      <c r="H46" s="1" t="s">
        <v>138</v>
      </c>
      <c r="I46" s="3" t="s">
        <v>96</v>
      </c>
      <c r="J46" s="7" t="s">
        <v>145</v>
      </c>
      <c r="K46" s="1">
        <v>3</v>
      </c>
      <c r="L46" s="1" t="s">
        <v>143</v>
      </c>
      <c r="M46" s="1" t="s">
        <v>140</v>
      </c>
      <c r="N46" s="1" t="s">
        <v>34</v>
      </c>
      <c r="O46" s="1" t="s">
        <v>35</v>
      </c>
      <c r="P46" s="1" t="s">
        <v>34</v>
      </c>
      <c r="Q46" s="1" t="s">
        <v>136</v>
      </c>
      <c r="R46" s="1" t="s">
        <v>137</v>
      </c>
    </row>
    <row r="47" spans="1:18" ht="153" x14ac:dyDescent="0.2">
      <c r="A47">
        <v>46</v>
      </c>
      <c r="B47" s="1" t="s">
        <v>28</v>
      </c>
      <c r="C47" s="1" t="s">
        <v>139</v>
      </c>
      <c r="D47" s="9" t="s">
        <v>141</v>
      </c>
      <c r="E47" s="1" t="s">
        <v>30</v>
      </c>
      <c r="F47" s="1" t="s">
        <v>65</v>
      </c>
      <c r="G47" s="1" t="s">
        <v>31</v>
      </c>
      <c r="H47" s="1" t="s">
        <v>138</v>
      </c>
      <c r="I47" s="3" t="s">
        <v>96</v>
      </c>
      <c r="J47" s="7" t="s">
        <v>149</v>
      </c>
      <c r="K47" s="1">
        <v>2</v>
      </c>
      <c r="L47" s="1" t="s">
        <v>143</v>
      </c>
      <c r="M47" s="1" t="s">
        <v>140</v>
      </c>
      <c r="N47" s="1" t="s">
        <v>34</v>
      </c>
      <c r="O47" s="1" t="s">
        <v>35</v>
      </c>
      <c r="P47" s="1" t="s">
        <v>34</v>
      </c>
      <c r="Q47" s="1" t="s">
        <v>136</v>
      </c>
      <c r="R47" s="1" t="s">
        <v>137</v>
      </c>
    </row>
    <row r="48" spans="1:18" ht="153" x14ac:dyDescent="0.2">
      <c r="A48">
        <v>47</v>
      </c>
      <c r="B48" s="1" t="s">
        <v>28</v>
      </c>
      <c r="C48" s="1" t="s">
        <v>139</v>
      </c>
      <c r="D48" s="9" t="s">
        <v>141</v>
      </c>
      <c r="E48" s="1" t="s">
        <v>30</v>
      </c>
      <c r="F48" s="1" t="s">
        <v>65</v>
      </c>
      <c r="G48" s="1" t="s">
        <v>31</v>
      </c>
      <c r="H48" s="1" t="s">
        <v>138</v>
      </c>
      <c r="I48" s="3" t="s">
        <v>96</v>
      </c>
      <c r="J48" s="7" t="s">
        <v>142</v>
      </c>
      <c r="K48" s="1">
        <v>4</v>
      </c>
      <c r="L48" s="1" t="s">
        <v>155</v>
      </c>
      <c r="M48" s="1" t="s">
        <v>140</v>
      </c>
      <c r="N48" s="1" t="s">
        <v>156</v>
      </c>
      <c r="O48" s="1" t="s">
        <v>35</v>
      </c>
      <c r="P48" s="1" t="s">
        <v>34</v>
      </c>
      <c r="Q48" s="1" t="s">
        <v>136</v>
      </c>
      <c r="R48" s="1" t="s">
        <v>137</v>
      </c>
    </row>
    <row r="49" spans="1:18" ht="153" x14ac:dyDescent="0.2">
      <c r="A49">
        <v>48</v>
      </c>
      <c r="B49" s="1" t="s">
        <v>28</v>
      </c>
      <c r="C49" s="1" t="s">
        <v>139</v>
      </c>
      <c r="D49" s="9" t="s">
        <v>141</v>
      </c>
      <c r="E49" s="1" t="s">
        <v>30</v>
      </c>
      <c r="F49" s="1" t="s">
        <v>65</v>
      </c>
      <c r="G49" s="1" t="s">
        <v>31</v>
      </c>
      <c r="H49" s="1" t="s">
        <v>138</v>
      </c>
      <c r="I49" s="3" t="s">
        <v>96</v>
      </c>
      <c r="J49" s="7" t="s">
        <v>146</v>
      </c>
      <c r="K49" s="1">
        <v>10</v>
      </c>
      <c r="L49" s="1" t="s">
        <v>155</v>
      </c>
      <c r="M49" s="1" t="s">
        <v>140</v>
      </c>
      <c r="N49" s="1" t="s">
        <v>34</v>
      </c>
      <c r="O49" s="1" t="s">
        <v>35</v>
      </c>
      <c r="P49" s="1" t="s">
        <v>34</v>
      </c>
      <c r="Q49" s="1" t="s">
        <v>136</v>
      </c>
      <c r="R49" s="1" t="s">
        <v>137</v>
      </c>
    </row>
    <row r="50" spans="1:18" ht="153" x14ac:dyDescent="0.2">
      <c r="A50">
        <v>49</v>
      </c>
      <c r="B50" s="1" t="s">
        <v>28</v>
      </c>
      <c r="C50" s="1" t="s">
        <v>139</v>
      </c>
      <c r="D50" s="9" t="s">
        <v>141</v>
      </c>
      <c r="E50" s="1" t="s">
        <v>30</v>
      </c>
      <c r="F50" s="1" t="s">
        <v>65</v>
      </c>
      <c r="G50" s="1" t="s">
        <v>31</v>
      </c>
      <c r="H50" s="1" t="s">
        <v>138</v>
      </c>
      <c r="I50" s="3" t="s">
        <v>96</v>
      </c>
      <c r="J50" s="7" t="s">
        <v>150</v>
      </c>
      <c r="K50" s="1">
        <v>5</v>
      </c>
      <c r="L50" s="1" t="s">
        <v>155</v>
      </c>
      <c r="M50" s="1" t="s">
        <v>140</v>
      </c>
      <c r="N50" s="1" t="s">
        <v>34</v>
      </c>
      <c r="O50" s="1" t="s">
        <v>35</v>
      </c>
      <c r="P50" s="1" t="s">
        <v>34</v>
      </c>
      <c r="Q50" s="1" t="s">
        <v>136</v>
      </c>
      <c r="R50" s="1" t="s">
        <v>137</v>
      </c>
    </row>
    <row r="51" spans="1:18" ht="153" x14ac:dyDescent="0.2">
      <c r="A51">
        <v>50</v>
      </c>
      <c r="B51" s="1" t="s">
        <v>28</v>
      </c>
      <c r="C51" s="1" t="s">
        <v>139</v>
      </c>
      <c r="D51" s="9" t="s">
        <v>141</v>
      </c>
      <c r="E51" s="1" t="s">
        <v>30</v>
      </c>
      <c r="F51" s="1" t="s">
        <v>65</v>
      </c>
      <c r="G51" s="1" t="s">
        <v>31</v>
      </c>
      <c r="H51" s="1" t="s">
        <v>138</v>
      </c>
      <c r="I51" s="3" t="s">
        <v>96</v>
      </c>
      <c r="J51" s="7" t="s">
        <v>151</v>
      </c>
      <c r="K51" s="1">
        <v>5</v>
      </c>
      <c r="L51" s="1" t="s">
        <v>155</v>
      </c>
      <c r="M51" s="1" t="s">
        <v>140</v>
      </c>
      <c r="N51" s="1" t="s">
        <v>82</v>
      </c>
      <c r="O51" s="1" t="s">
        <v>35</v>
      </c>
      <c r="P51" s="1" t="s">
        <v>34</v>
      </c>
      <c r="Q51" s="1" t="s">
        <v>136</v>
      </c>
      <c r="R51" s="1" t="s">
        <v>137</v>
      </c>
    </row>
    <row r="52" spans="1:18" ht="153" x14ac:dyDescent="0.2">
      <c r="A52">
        <v>51</v>
      </c>
      <c r="B52" s="1" t="s">
        <v>28</v>
      </c>
      <c r="C52" s="1" t="s">
        <v>139</v>
      </c>
      <c r="D52" s="9" t="s">
        <v>141</v>
      </c>
      <c r="E52" s="1" t="s">
        <v>30</v>
      </c>
      <c r="F52" s="1" t="s">
        <v>65</v>
      </c>
      <c r="G52" s="1" t="s">
        <v>31</v>
      </c>
      <c r="H52" s="1" t="s">
        <v>138</v>
      </c>
      <c r="I52" s="3" t="s">
        <v>96</v>
      </c>
      <c r="J52" s="7" t="s">
        <v>152</v>
      </c>
      <c r="K52" s="1">
        <v>5</v>
      </c>
      <c r="L52" s="1" t="s">
        <v>155</v>
      </c>
      <c r="M52" s="1" t="s">
        <v>140</v>
      </c>
      <c r="N52" s="1" t="s">
        <v>34</v>
      </c>
      <c r="O52" s="1" t="s">
        <v>35</v>
      </c>
      <c r="P52" s="1" t="s">
        <v>34</v>
      </c>
      <c r="Q52" s="1" t="s">
        <v>136</v>
      </c>
      <c r="R52" s="1" t="s">
        <v>137</v>
      </c>
    </row>
    <row r="53" spans="1:18" ht="153" x14ac:dyDescent="0.2">
      <c r="A53">
        <v>52</v>
      </c>
      <c r="B53" s="1" t="s">
        <v>28</v>
      </c>
      <c r="C53" s="1" t="s">
        <v>139</v>
      </c>
      <c r="D53" s="9" t="s">
        <v>141</v>
      </c>
      <c r="E53" s="1" t="s">
        <v>30</v>
      </c>
      <c r="F53" s="1" t="s">
        <v>65</v>
      </c>
      <c r="G53" s="1" t="s">
        <v>31</v>
      </c>
      <c r="H53" s="1" t="s">
        <v>138</v>
      </c>
      <c r="I53" s="3" t="s">
        <v>96</v>
      </c>
      <c r="J53" s="7" t="s">
        <v>153</v>
      </c>
      <c r="K53" s="1">
        <v>10</v>
      </c>
      <c r="L53" s="1" t="s">
        <v>155</v>
      </c>
      <c r="M53" s="1" t="s">
        <v>140</v>
      </c>
      <c r="N53" s="1" t="s">
        <v>34</v>
      </c>
      <c r="O53" s="1" t="s">
        <v>35</v>
      </c>
      <c r="P53" s="1" t="s">
        <v>34</v>
      </c>
      <c r="Q53" s="1" t="s">
        <v>136</v>
      </c>
      <c r="R53" s="1" t="s">
        <v>137</v>
      </c>
    </row>
    <row r="54" spans="1:18" ht="153" x14ac:dyDescent="0.2">
      <c r="A54">
        <v>53</v>
      </c>
      <c r="B54" s="1" t="s">
        <v>28</v>
      </c>
      <c r="C54" s="1" t="s">
        <v>139</v>
      </c>
      <c r="D54" s="9" t="s">
        <v>141</v>
      </c>
      <c r="E54" s="1" t="s">
        <v>30</v>
      </c>
      <c r="F54" s="1" t="s">
        <v>65</v>
      </c>
      <c r="G54" s="1" t="s">
        <v>31</v>
      </c>
      <c r="H54" s="1" t="s">
        <v>138</v>
      </c>
      <c r="I54" s="3" t="s">
        <v>96</v>
      </c>
      <c r="J54" s="7" t="s">
        <v>154</v>
      </c>
      <c r="K54" s="1">
        <v>4</v>
      </c>
      <c r="L54" s="1" t="s">
        <v>155</v>
      </c>
      <c r="M54" s="1" t="s">
        <v>140</v>
      </c>
      <c r="N54" s="1" t="s">
        <v>157</v>
      </c>
      <c r="O54" s="1" t="s">
        <v>35</v>
      </c>
      <c r="P54" s="1" t="s">
        <v>34</v>
      </c>
      <c r="Q54" s="1" t="s">
        <v>136</v>
      </c>
      <c r="R54" s="1" t="s">
        <v>137</v>
      </c>
    </row>
    <row r="55" spans="1:18" ht="153" x14ac:dyDescent="0.2">
      <c r="A55">
        <v>54</v>
      </c>
      <c r="B55" s="1" t="s">
        <v>28</v>
      </c>
      <c r="C55" s="1" t="s">
        <v>139</v>
      </c>
      <c r="D55" s="9" t="s">
        <v>141</v>
      </c>
      <c r="E55" s="1" t="s">
        <v>30</v>
      </c>
      <c r="F55" s="1" t="s">
        <v>65</v>
      </c>
      <c r="G55" s="1" t="s">
        <v>31</v>
      </c>
      <c r="H55" s="1" t="s">
        <v>138</v>
      </c>
      <c r="I55" s="3" t="s">
        <v>96</v>
      </c>
      <c r="J55" s="7" t="s">
        <v>147</v>
      </c>
      <c r="K55" s="1">
        <v>2</v>
      </c>
      <c r="L55" s="1" t="s">
        <v>155</v>
      </c>
      <c r="M55" s="1" t="s">
        <v>140</v>
      </c>
      <c r="N55" s="1" t="s">
        <v>82</v>
      </c>
      <c r="O55" s="1" t="s">
        <v>35</v>
      </c>
      <c r="P55" s="1" t="s">
        <v>34</v>
      </c>
      <c r="Q55" s="1" t="s">
        <v>136</v>
      </c>
      <c r="R55" s="1" t="s">
        <v>137</v>
      </c>
    </row>
    <row r="56" spans="1:18" ht="153" x14ac:dyDescent="0.2">
      <c r="A56">
        <v>55</v>
      </c>
      <c r="B56" s="1" t="s">
        <v>28</v>
      </c>
      <c r="C56" s="1" t="s">
        <v>139</v>
      </c>
      <c r="D56" s="9" t="s">
        <v>141</v>
      </c>
      <c r="E56" s="1" t="s">
        <v>30</v>
      </c>
      <c r="F56" s="1" t="s">
        <v>65</v>
      </c>
      <c r="G56" s="1" t="s">
        <v>31</v>
      </c>
      <c r="H56" s="1" t="s">
        <v>138</v>
      </c>
      <c r="I56" s="3" t="s">
        <v>96</v>
      </c>
      <c r="J56" s="7" t="s">
        <v>142</v>
      </c>
      <c r="K56" s="1">
        <v>1</v>
      </c>
      <c r="L56" s="1" t="s">
        <v>155</v>
      </c>
      <c r="M56" s="1" t="s">
        <v>158</v>
      </c>
      <c r="N56" s="1" t="s">
        <v>82</v>
      </c>
      <c r="O56" s="1" t="s">
        <v>160</v>
      </c>
      <c r="P56" s="1" t="s">
        <v>34</v>
      </c>
      <c r="Q56" s="1" t="s">
        <v>136</v>
      </c>
      <c r="R56" s="1" t="s">
        <v>137</v>
      </c>
    </row>
    <row r="57" spans="1:18" ht="153" x14ac:dyDescent="0.2">
      <c r="A57">
        <v>56</v>
      </c>
      <c r="B57" s="1" t="s">
        <v>28</v>
      </c>
      <c r="C57" s="1" t="s">
        <v>139</v>
      </c>
      <c r="D57" s="9" t="s">
        <v>141</v>
      </c>
      <c r="E57" s="1" t="s">
        <v>30</v>
      </c>
      <c r="F57" s="1" t="s">
        <v>65</v>
      </c>
      <c r="G57" s="1" t="s">
        <v>31</v>
      </c>
      <c r="H57" s="1" t="s">
        <v>138</v>
      </c>
      <c r="I57" s="3" t="s">
        <v>96</v>
      </c>
      <c r="J57" s="7" t="s">
        <v>142</v>
      </c>
      <c r="K57" s="1">
        <v>1</v>
      </c>
      <c r="L57" s="1" t="s">
        <v>155</v>
      </c>
      <c r="M57" s="1" t="s">
        <v>158</v>
      </c>
      <c r="N57" s="1" t="s">
        <v>82</v>
      </c>
      <c r="O57" s="1" t="s">
        <v>161</v>
      </c>
      <c r="P57" s="1" t="s">
        <v>34</v>
      </c>
      <c r="Q57" s="1" t="s">
        <v>136</v>
      </c>
      <c r="R57" s="1" t="s">
        <v>137</v>
      </c>
    </row>
    <row r="58" spans="1:18" ht="153" x14ac:dyDescent="0.2">
      <c r="A58">
        <v>57</v>
      </c>
      <c r="B58" s="1" t="s">
        <v>28</v>
      </c>
      <c r="C58" s="1" t="s">
        <v>139</v>
      </c>
      <c r="D58" s="9" t="s">
        <v>141</v>
      </c>
      <c r="E58" s="1" t="s">
        <v>30</v>
      </c>
      <c r="F58" s="1" t="s">
        <v>65</v>
      </c>
      <c r="G58" s="1" t="s">
        <v>31</v>
      </c>
      <c r="H58" s="1" t="s">
        <v>138</v>
      </c>
      <c r="I58" s="3" t="s">
        <v>96</v>
      </c>
      <c r="J58" s="7" t="s">
        <v>142</v>
      </c>
      <c r="K58" s="1">
        <v>1</v>
      </c>
      <c r="L58" s="1" t="s">
        <v>155</v>
      </c>
      <c r="M58" s="1" t="s">
        <v>158</v>
      </c>
      <c r="N58" s="1" t="s">
        <v>82</v>
      </c>
      <c r="O58" s="1" t="s">
        <v>160</v>
      </c>
      <c r="P58" s="1" t="s">
        <v>34</v>
      </c>
      <c r="Q58" s="1" t="s">
        <v>136</v>
      </c>
      <c r="R58" s="1" t="s">
        <v>137</v>
      </c>
    </row>
    <row r="59" spans="1:18" ht="153" x14ac:dyDescent="0.2">
      <c r="A59">
        <v>58</v>
      </c>
      <c r="B59" s="1" t="s">
        <v>28</v>
      </c>
      <c r="C59" s="1" t="s">
        <v>139</v>
      </c>
      <c r="D59" s="9" t="s">
        <v>141</v>
      </c>
      <c r="E59" s="1" t="s">
        <v>30</v>
      </c>
      <c r="F59" s="1" t="s">
        <v>65</v>
      </c>
      <c r="G59" s="1" t="s">
        <v>31</v>
      </c>
      <c r="H59" s="1" t="s">
        <v>138</v>
      </c>
      <c r="I59" s="3" t="s">
        <v>96</v>
      </c>
      <c r="J59" s="7" t="s">
        <v>142</v>
      </c>
      <c r="K59" s="1">
        <v>1</v>
      </c>
      <c r="L59" s="1" t="s">
        <v>155</v>
      </c>
      <c r="M59" s="1" t="s">
        <v>158</v>
      </c>
      <c r="N59" s="1" t="s">
        <v>82</v>
      </c>
      <c r="O59" s="1" t="s">
        <v>160</v>
      </c>
      <c r="P59" s="1" t="s">
        <v>34</v>
      </c>
      <c r="Q59" s="1" t="s">
        <v>136</v>
      </c>
      <c r="R59" s="1" t="s">
        <v>137</v>
      </c>
    </row>
    <row r="60" spans="1:18" ht="153" x14ac:dyDescent="0.2">
      <c r="A60">
        <v>59</v>
      </c>
      <c r="B60" s="1" t="s">
        <v>28</v>
      </c>
      <c r="C60" s="1" t="s">
        <v>139</v>
      </c>
      <c r="D60" s="9" t="s">
        <v>141</v>
      </c>
      <c r="E60" s="1" t="s">
        <v>30</v>
      </c>
      <c r="F60" s="1" t="s">
        <v>65</v>
      </c>
      <c r="G60" s="1" t="s">
        <v>31</v>
      </c>
      <c r="H60" s="1" t="s">
        <v>138</v>
      </c>
      <c r="I60" s="3" t="s">
        <v>96</v>
      </c>
      <c r="J60" s="7" t="s">
        <v>142</v>
      </c>
      <c r="K60" s="1">
        <v>1</v>
      </c>
      <c r="L60" s="1" t="s">
        <v>155</v>
      </c>
      <c r="M60" s="1" t="s">
        <v>158</v>
      </c>
      <c r="N60" s="1" t="s">
        <v>82</v>
      </c>
      <c r="O60" s="1" t="s">
        <v>162</v>
      </c>
      <c r="P60" s="1" t="s">
        <v>34</v>
      </c>
      <c r="Q60" s="1" t="s">
        <v>136</v>
      </c>
      <c r="R60" s="1" t="s">
        <v>137</v>
      </c>
    </row>
    <row r="61" spans="1:18" ht="153" x14ac:dyDescent="0.2">
      <c r="A61">
        <v>60</v>
      </c>
      <c r="B61" s="1" t="s">
        <v>28</v>
      </c>
      <c r="C61" s="1" t="s">
        <v>139</v>
      </c>
      <c r="D61" s="9" t="s">
        <v>141</v>
      </c>
      <c r="E61" s="1" t="s">
        <v>30</v>
      </c>
      <c r="F61" s="1" t="s">
        <v>65</v>
      </c>
      <c r="G61" s="1" t="s">
        <v>31</v>
      </c>
      <c r="H61" s="1" t="s">
        <v>138</v>
      </c>
      <c r="I61" s="3" t="s">
        <v>96</v>
      </c>
      <c r="J61" s="7" t="s">
        <v>151</v>
      </c>
      <c r="K61" s="1">
        <v>1</v>
      </c>
      <c r="L61" s="1" t="s">
        <v>155</v>
      </c>
      <c r="M61" s="1" t="s">
        <v>158</v>
      </c>
      <c r="N61" s="1" t="s">
        <v>82</v>
      </c>
      <c r="O61" s="1" t="s">
        <v>160</v>
      </c>
      <c r="P61" s="1" t="s">
        <v>34</v>
      </c>
      <c r="Q61" s="1" t="s">
        <v>136</v>
      </c>
      <c r="R61" s="1" t="s">
        <v>137</v>
      </c>
    </row>
    <row r="62" spans="1:18" ht="153" x14ac:dyDescent="0.2">
      <c r="A62">
        <v>61</v>
      </c>
      <c r="B62" s="1" t="s">
        <v>28</v>
      </c>
      <c r="C62" s="1" t="s">
        <v>139</v>
      </c>
      <c r="D62" s="9" t="s">
        <v>141</v>
      </c>
      <c r="E62" s="1" t="s">
        <v>30</v>
      </c>
      <c r="F62" s="1" t="s">
        <v>65</v>
      </c>
      <c r="G62" s="1" t="s">
        <v>31</v>
      </c>
      <c r="H62" s="1" t="s">
        <v>138</v>
      </c>
      <c r="I62" s="3" t="s">
        <v>96</v>
      </c>
      <c r="J62" s="7" t="s">
        <v>151</v>
      </c>
      <c r="K62" s="1">
        <v>1</v>
      </c>
      <c r="L62" s="1" t="s">
        <v>155</v>
      </c>
      <c r="M62" s="1" t="s">
        <v>158</v>
      </c>
      <c r="N62" s="1" t="s">
        <v>82</v>
      </c>
      <c r="O62" s="1" t="s">
        <v>163</v>
      </c>
      <c r="P62" s="1" t="s">
        <v>34</v>
      </c>
      <c r="Q62" s="1" t="s">
        <v>136</v>
      </c>
      <c r="R62" s="1" t="s">
        <v>137</v>
      </c>
    </row>
    <row r="63" spans="1:18" ht="153" x14ac:dyDescent="0.2">
      <c r="A63">
        <v>62</v>
      </c>
      <c r="B63" s="1" t="s">
        <v>28</v>
      </c>
      <c r="C63" s="1" t="s">
        <v>139</v>
      </c>
      <c r="D63" s="9" t="s">
        <v>141</v>
      </c>
      <c r="E63" s="1" t="s">
        <v>30</v>
      </c>
      <c r="F63" s="1" t="s">
        <v>65</v>
      </c>
      <c r="G63" s="1" t="s">
        <v>31</v>
      </c>
      <c r="H63" s="1" t="s">
        <v>138</v>
      </c>
      <c r="I63" s="3" t="s">
        <v>96</v>
      </c>
      <c r="J63" s="7" t="s">
        <v>151</v>
      </c>
      <c r="K63" s="1">
        <v>1</v>
      </c>
      <c r="L63" s="1" t="s">
        <v>155</v>
      </c>
      <c r="M63" s="1" t="s">
        <v>158</v>
      </c>
      <c r="N63" s="1" t="s">
        <v>34</v>
      </c>
      <c r="O63" s="1" t="s">
        <v>160</v>
      </c>
      <c r="P63" s="1" t="s">
        <v>34</v>
      </c>
      <c r="Q63" s="1" t="s">
        <v>136</v>
      </c>
      <c r="R63" s="1" t="s">
        <v>137</v>
      </c>
    </row>
    <row r="64" spans="1:18" ht="153" x14ac:dyDescent="0.2">
      <c r="A64">
        <v>63</v>
      </c>
      <c r="B64" s="1" t="s">
        <v>28</v>
      </c>
      <c r="C64" s="1" t="s">
        <v>139</v>
      </c>
      <c r="D64" s="9" t="s">
        <v>141</v>
      </c>
      <c r="E64" s="1" t="s">
        <v>30</v>
      </c>
      <c r="F64" s="1" t="s">
        <v>65</v>
      </c>
      <c r="G64" s="1" t="s">
        <v>31</v>
      </c>
      <c r="H64" s="1" t="s">
        <v>138</v>
      </c>
      <c r="I64" s="3" t="s">
        <v>96</v>
      </c>
      <c r="J64" s="7" t="s">
        <v>151</v>
      </c>
      <c r="K64" s="1">
        <v>1</v>
      </c>
      <c r="L64" s="1" t="s">
        <v>155</v>
      </c>
      <c r="M64" s="1" t="s">
        <v>158</v>
      </c>
      <c r="N64" s="1" t="s">
        <v>82</v>
      </c>
      <c r="O64" s="1" t="s">
        <v>163</v>
      </c>
      <c r="P64" s="1" t="s">
        <v>34</v>
      </c>
      <c r="Q64" s="1" t="s">
        <v>136</v>
      </c>
      <c r="R64" s="1" t="s">
        <v>137</v>
      </c>
    </row>
    <row r="65" spans="1:18" ht="153" x14ac:dyDescent="0.2">
      <c r="A65">
        <v>64</v>
      </c>
      <c r="B65" s="1" t="s">
        <v>28</v>
      </c>
      <c r="C65" s="1" t="s">
        <v>139</v>
      </c>
      <c r="D65" s="9" t="s">
        <v>141</v>
      </c>
      <c r="E65" s="1" t="s">
        <v>30</v>
      </c>
      <c r="F65" s="1" t="s">
        <v>65</v>
      </c>
      <c r="G65" s="1" t="s">
        <v>31</v>
      </c>
      <c r="H65" s="1" t="s">
        <v>138</v>
      </c>
      <c r="I65" s="3" t="s">
        <v>96</v>
      </c>
      <c r="J65" s="7" t="s">
        <v>151</v>
      </c>
      <c r="K65" s="1">
        <v>1</v>
      </c>
      <c r="L65" s="1" t="s">
        <v>155</v>
      </c>
      <c r="M65" s="1" t="s">
        <v>158</v>
      </c>
      <c r="N65" s="1" t="s">
        <v>82</v>
      </c>
      <c r="O65" s="1" t="s">
        <v>160</v>
      </c>
      <c r="P65" s="1" t="s">
        <v>34</v>
      </c>
      <c r="Q65" s="1" t="s">
        <v>136</v>
      </c>
      <c r="R65" s="1" t="s">
        <v>137</v>
      </c>
    </row>
    <row r="66" spans="1:18" ht="153" x14ac:dyDescent="0.2">
      <c r="A66">
        <v>65</v>
      </c>
      <c r="B66" s="1" t="s">
        <v>28</v>
      </c>
      <c r="C66" s="1" t="s">
        <v>139</v>
      </c>
      <c r="D66" s="9" t="s">
        <v>141</v>
      </c>
      <c r="E66" s="1" t="s">
        <v>30</v>
      </c>
      <c r="F66" s="1" t="s">
        <v>65</v>
      </c>
      <c r="G66" s="1" t="s">
        <v>31</v>
      </c>
      <c r="H66" s="1" t="s">
        <v>138</v>
      </c>
      <c r="I66" s="3" t="s">
        <v>96</v>
      </c>
      <c r="J66" s="7" t="s">
        <v>159</v>
      </c>
      <c r="K66" s="1">
        <v>1</v>
      </c>
      <c r="L66" s="1" t="s">
        <v>155</v>
      </c>
      <c r="M66" s="1" t="s">
        <v>158</v>
      </c>
      <c r="N66" s="1" t="s">
        <v>82</v>
      </c>
      <c r="O66" s="1" t="s">
        <v>164</v>
      </c>
      <c r="P66" s="1" t="s">
        <v>34</v>
      </c>
      <c r="Q66" s="1" t="s">
        <v>136</v>
      </c>
      <c r="R66" s="1" t="s">
        <v>137</v>
      </c>
    </row>
    <row r="67" spans="1:18" ht="153" x14ac:dyDescent="0.2">
      <c r="A67">
        <v>66</v>
      </c>
      <c r="B67" s="1" t="s">
        <v>28</v>
      </c>
      <c r="C67" s="1" t="s">
        <v>139</v>
      </c>
      <c r="D67" s="9" t="s">
        <v>141</v>
      </c>
      <c r="E67" s="1" t="s">
        <v>30</v>
      </c>
      <c r="F67" s="1" t="s">
        <v>65</v>
      </c>
      <c r="G67" s="1" t="s">
        <v>31</v>
      </c>
      <c r="H67" s="1" t="s">
        <v>138</v>
      </c>
      <c r="I67" s="3" t="s">
        <v>96</v>
      </c>
      <c r="J67" s="7" t="s">
        <v>159</v>
      </c>
      <c r="K67" s="1">
        <v>1</v>
      </c>
      <c r="L67" s="1" t="s">
        <v>155</v>
      </c>
      <c r="M67" s="1" t="s">
        <v>158</v>
      </c>
      <c r="N67" s="1" t="s">
        <v>82</v>
      </c>
      <c r="O67" s="1" t="s">
        <v>165</v>
      </c>
      <c r="P67" s="1" t="s">
        <v>34</v>
      </c>
      <c r="Q67" s="1" t="s">
        <v>136</v>
      </c>
      <c r="R67" s="1" t="s">
        <v>137</v>
      </c>
    </row>
    <row r="68" spans="1:18" ht="153" x14ac:dyDescent="0.2">
      <c r="A68">
        <v>67</v>
      </c>
      <c r="B68" s="1" t="s">
        <v>28</v>
      </c>
      <c r="C68" s="1" t="s">
        <v>139</v>
      </c>
      <c r="D68" s="9" t="s">
        <v>141</v>
      </c>
      <c r="E68" s="1" t="s">
        <v>30</v>
      </c>
      <c r="F68" s="1" t="s">
        <v>65</v>
      </c>
      <c r="G68" s="1" t="s">
        <v>31</v>
      </c>
      <c r="H68" s="1" t="s">
        <v>138</v>
      </c>
      <c r="I68" s="3" t="s">
        <v>96</v>
      </c>
      <c r="J68" s="7" t="s">
        <v>159</v>
      </c>
      <c r="K68" s="1">
        <v>1</v>
      </c>
      <c r="L68" s="1" t="s">
        <v>155</v>
      </c>
      <c r="M68" s="1" t="s">
        <v>158</v>
      </c>
      <c r="N68" s="1" t="s">
        <v>82</v>
      </c>
      <c r="O68" s="1" t="s">
        <v>166</v>
      </c>
      <c r="P68" s="1" t="s">
        <v>34</v>
      </c>
      <c r="Q68" s="1" t="s">
        <v>136</v>
      </c>
      <c r="R68" s="1" t="s">
        <v>137</v>
      </c>
    </row>
    <row r="69" spans="1:18" ht="153" x14ac:dyDescent="0.2">
      <c r="A69">
        <v>68</v>
      </c>
      <c r="B69" s="1" t="s">
        <v>28</v>
      </c>
      <c r="C69" s="1" t="s">
        <v>139</v>
      </c>
      <c r="D69" s="9" t="s">
        <v>141</v>
      </c>
      <c r="E69" s="1" t="s">
        <v>30</v>
      </c>
      <c r="F69" s="1" t="s">
        <v>65</v>
      </c>
      <c r="G69" s="1" t="s">
        <v>31</v>
      </c>
      <c r="H69" s="1" t="s">
        <v>138</v>
      </c>
      <c r="I69" s="3" t="s">
        <v>96</v>
      </c>
      <c r="J69" s="7" t="s">
        <v>167</v>
      </c>
      <c r="K69" s="1">
        <v>1</v>
      </c>
      <c r="L69" s="1" t="s">
        <v>155</v>
      </c>
      <c r="M69" s="1" t="s">
        <v>158</v>
      </c>
      <c r="N69" s="1" t="s">
        <v>82</v>
      </c>
      <c r="O69" s="1" t="s">
        <v>168</v>
      </c>
      <c r="P69" s="1" t="s">
        <v>34</v>
      </c>
      <c r="Q69" s="1" t="s">
        <v>136</v>
      </c>
      <c r="R69" s="1" t="s">
        <v>137</v>
      </c>
    </row>
    <row r="70" spans="1:18" ht="153" x14ac:dyDescent="0.2">
      <c r="A70">
        <v>69</v>
      </c>
      <c r="B70" s="1" t="s">
        <v>28</v>
      </c>
      <c r="C70" s="1" t="s">
        <v>139</v>
      </c>
      <c r="D70" s="9" t="s">
        <v>141</v>
      </c>
      <c r="E70" s="1" t="s">
        <v>30</v>
      </c>
      <c r="F70" s="1" t="s">
        <v>65</v>
      </c>
      <c r="G70" s="1" t="s">
        <v>31</v>
      </c>
      <c r="H70" s="1" t="s">
        <v>138</v>
      </c>
      <c r="I70" s="3" t="s">
        <v>96</v>
      </c>
      <c r="J70" s="7" t="s">
        <v>167</v>
      </c>
      <c r="K70" s="1">
        <v>1</v>
      </c>
      <c r="L70" s="1" t="s">
        <v>155</v>
      </c>
      <c r="M70" s="1" t="s">
        <v>158</v>
      </c>
      <c r="N70" s="1" t="s">
        <v>34</v>
      </c>
      <c r="O70" s="1" t="s">
        <v>161</v>
      </c>
      <c r="P70" s="1" t="s">
        <v>34</v>
      </c>
      <c r="Q70" s="1" t="s">
        <v>136</v>
      </c>
      <c r="R70" s="1" t="s">
        <v>137</v>
      </c>
    </row>
    <row r="71" spans="1:18" ht="153" x14ac:dyDescent="0.2">
      <c r="A71">
        <v>70</v>
      </c>
      <c r="B71" s="1" t="s">
        <v>28</v>
      </c>
      <c r="C71" s="1" t="s">
        <v>139</v>
      </c>
      <c r="D71" s="9" t="s">
        <v>141</v>
      </c>
      <c r="E71" s="1" t="s">
        <v>30</v>
      </c>
      <c r="F71" s="1" t="s">
        <v>65</v>
      </c>
      <c r="G71" s="1" t="s">
        <v>31</v>
      </c>
      <c r="H71" s="1" t="s">
        <v>138</v>
      </c>
      <c r="I71" s="3" t="s">
        <v>96</v>
      </c>
      <c r="J71" s="7" t="s">
        <v>167</v>
      </c>
      <c r="K71" s="1">
        <v>1</v>
      </c>
      <c r="L71" s="1" t="s">
        <v>155</v>
      </c>
      <c r="M71" s="1" t="s">
        <v>158</v>
      </c>
      <c r="N71" s="1" t="s">
        <v>82</v>
      </c>
      <c r="O71" s="1" t="s">
        <v>165</v>
      </c>
      <c r="P71" s="1" t="s">
        <v>34</v>
      </c>
      <c r="Q71" s="1" t="s">
        <v>136</v>
      </c>
      <c r="R71" s="1" t="s">
        <v>137</v>
      </c>
    </row>
    <row r="72" spans="1:18" ht="153" x14ac:dyDescent="0.2">
      <c r="A72">
        <v>71</v>
      </c>
      <c r="B72" s="1" t="s">
        <v>28</v>
      </c>
      <c r="C72" s="1" t="s">
        <v>139</v>
      </c>
      <c r="D72" s="9" t="s">
        <v>141</v>
      </c>
      <c r="E72" s="1" t="s">
        <v>30</v>
      </c>
      <c r="F72" s="1" t="s">
        <v>65</v>
      </c>
      <c r="G72" s="1" t="s">
        <v>31</v>
      </c>
      <c r="H72" s="1" t="s">
        <v>138</v>
      </c>
      <c r="I72" s="3" t="s">
        <v>96</v>
      </c>
      <c r="J72" s="7" t="s">
        <v>167</v>
      </c>
      <c r="K72" s="1">
        <v>1</v>
      </c>
      <c r="L72" s="1" t="s">
        <v>155</v>
      </c>
      <c r="M72" s="1" t="s">
        <v>158</v>
      </c>
      <c r="N72" s="1" t="s">
        <v>82</v>
      </c>
      <c r="O72" s="1" t="s">
        <v>169</v>
      </c>
      <c r="P72" s="1" t="s">
        <v>34</v>
      </c>
      <c r="Q72" s="1" t="s">
        <v>136</v>
      </c>
      <c r="R72" s="1" t="s">
        <v>137</v>
      </c>
    </row>
    <row r="73" spans="1:18" ht="153" x14ac:dyDescent="0.2">
      <c r="A73">
        <v>72</v>
      </c>
      <c r="B73" s="1" t="s">
        <v>28</v>
      </c>
      <c r="C73" s="1" t="s">
        <v>139</v>
      </c>
      <c r="D73" s="9" t="s">
        <v>141</v>
      </c>
      <c r="E73" s="1" t="s">
        <v>30</v>
      </c>
      <c r="F73" s="1" t="s">
        <v>65</v>
      </c>
      <c r="G73" s="1" t="s">
        <v>31</v>
      </c>
      <c r="H73" s="1" t="s">
        <v>138</v>
      </c>
      <c r="I73" s="3" t="s">
        <v>96</v>
      </c>
      <c r="J73" s="7" t="s">
        <v>167</v>
      </c>
      <c r="K73" s="1">
        <v>1</v>
      </c>
      <c r="L73" s="1" t="s">
        <v>155</v>
      </c>
      <c r="M73" s="1" t="s">
        <v>158</v>
      </c>
      <c r="N73" s="1" t="s">
        <v>34</v>
      </c>
      <c r="O73" s="1" t="s">
        <v>161</v>
      </c>
      <c r="P73" s="1" t="s">
        <v>34</v>
      </c>
      <c r="Q73" s="1" t="s">
        <v>136</v>
      </c>
      <c r="R73" s="1" t="s">
        <v>137</v>
      </c>
    </row>
    <row r="74" spans="1:18" ht="153" x14ac:dyDescent="0.2">
      <c r="A74">
        <v>73</v>
      </c>
      <c r="B74" s="1" t="s">
        <v>28</v>
      </c>
      <c r="C74" s="1" t="s">
        <v>139</v>
      </c>
      <c r="D74" s="9" t="s">
        <v>141</v>
      </c>
      <c r="E74" s="1" t="s">
        <v>30</v>
      </c>
      <c r="F74" s="1" t="s">
        <v>65</v>
      </c>
      <c r="G74" s="1" t="s">
        <v>31</v>
      </c>
      <c r="H74" s="1" t="s">
        <v>138</v>
      </c>
      <c r="I74" s="3" t="s">
        <v>96</v>
      </c>
      <c r="J74" s="7" t="s">
        <v>167</v>
      </c>
      <c r="K74" s="1">
        <v>1</v>
      </c>
      <c r="L74" s="1" t="s">
        <v>155</v>
      </c>
      <c r="M74" s="1" t="s">
        <v>158</v>
      </c>
      <c r="N74" s="1" t="s">
        <v>34</v>
      </c>
      <c r="O74" s="1" t="s">
        <v>161</v>
      </c>
      <c r="P74" s="1" t="s">
        <v>34</v>
      </c>
      <c r="Q74" s="1" t="s">
        <v>136</v>
      </c>
      <c r="R74" s="1" t="s">
        <v>137</v>
      </c>
    </row>
    <row r="75" spans="1:18" ht="153" x14ac:dyDescent="0.2">
      <c r="A75">
        <v>74</v>
      </c>
      <c r="B75" s="1" t="s">
        <v>28</v>
      </c>
      <c r="C75" s="1" t="s">
        <v>139</v>
      </c>
      <c r="D75" s="9" t="s">
        <v>141</v>
      </c>
      <c r="E75" s="1" t="s">
        <v>30</v>
      </c>
      <c r="F75" s="1" t="s">
        <v>65</v>
      </c>
      <c r="G75" s="1" t="s">
        <v>31</v>
      </c>
      <c r="H75" s="1" t="s">
        <v>138</v>
      </c>
      <c r="I75" s="3" t="s">
        <v>96</v>
      </c>
      <c r="J75" s="7" t="s">
        <v>167</v>
      </c>
      <c r="K75" s="1">
        <v>1</v>
      </c>
      <c r="L75" s="1" t="s">
        <v>155</v>
      </c>
      <c r="M75" s="1" t="s">
        <v>158</v>
      </c>
      <c r="N75" s="1" t="s">
        <v>82</v>
      </c>
      <c r="O75" s="1" t="s">
        <v>168</v>
      </c>
      <c r="P75" s="1" t="s">
        <v>34</v>
      </c>
      <c r="Q75" s="1" t="s">
        <v>136</v>
      </c>
      <c r="R75" s="1" t="s">
        <v>137</v>
      </c>
    </row>
    <row r="76" spans="1:18" ht="153" x14ac:dyDescent="0.2">
      <c r="A76">
        <v>75</v>
      </c>
      <c r="B76" s="1" t="s">
        <v>28</v>
      </c>
      <c r="C76" s="1" t="s">
        <v>139</v>
      </c>
      <c r="D76" s="9" t="s">
        <v>141</v>
      </c>
      <c r="E76" s="1" t="s">
        <v>30</v>
      </c>
      <c r="F76" s="1" t="s">
        <v>65</v>
      </c>
      <c r="G76" s="1" t="s">
        <v>31</v>
      </c>
      <c r="H76" s="1" t="s">
        <v>138</v>
      </c>
      <c r="I76" s="3" t="s">
        <v>96</v>
      </c>
      <c r="J76" s="7" t="s">
        <v>167</v>
      </c>
      <c r="K76" s="1">
        <v>1</v>
      </c>
      <c r="L76" s="1" t="s">
        <v>155</v>
      </c>
      <c r="M76" s="1" t="s">
        <v>158</v>
      </c>
      <c r="N76" s="1" t="s">
        <v>82</v>
      </c>
      <c r="O76" s="1" t="s">
        <v>165</v>
      </c>
      <c r="P76" s="1" t="s">
        <v>34</v>
      </c>
      <c r="Q76" s="1" t="s">
        <v>136</v>
      </c>
      <c r="R76" s="1" t="s">
        <v>137</v>
      </c>
    </row>
    <row r="77" spans="1:18" ht="153" x14ac:dyDescent="0.2">
      <c r="A77">
        <v>76</v>
      </c>
      <c r="B77" s="1" t="s">
        <v>28</v>
      </c>
      <c r="C77" s="1" t="s">
        <v>139</v>
      </c>
      <c r="D77" s="9" t="s">
        <v>141</v>
      </c>
      <c r="E77" s="1" t="s">
        <v>30</v>
      </c>
      <c r="F77" s="1" t="s">
        <v>65</v>
      </c>
      <c r="G77" s="1" t="s">
        <v>31</v>
      </c>
      <c r="H77" s="1" t="s">
        <v>138</v>
      </c>
      <c r="I77" s="3" t="s">
        <v>96</v>
      </c>
      <c r="J77" s="7" t="s">
        <v>170</v>
      </c>
      <c r="K77" s="1">
        <v>1</v>
      </c>
      <c r="L77" s="1" t="s">
        <v>171</v>
      </c>
      <c r="M77" s="1" t="s">
        <v>158</v>
      </c>
      <c r="N77" s="1" t="s">
        <v>34</v>
      </c>
      <c r="O77" s="1" t="s">
        <v>160</v>
      </c>
      <c r="P77" s="1" t="s">
        <v>34</v>
      </c>
      <c r="Q77" s="1" t="s">
        <v>136</v>
      </c>
      <c r="R77" s="1" t="s">
        <v>137</v>
      </c>
    </row>
    <row r="78" spans="1:18" ht="153" x14ac:dyDescent="0.2">
      <c r="A78">
        <v>77</v>
      </c>
      <c r="B78" s="1" t="s">
        <v>28</v>
      </c>
      <c r="C78" s="1" t="s">
        <v>139</v>
      </c>
      <c r="D78" s="9" t="s">
        <v>141</v>
      </c>
      <c r="E78" s="1" t="s">
        <v>30</v>
      </c>
      <c r="F78" s="1" t="s">
        <v>65</v>
      </c>
      <c r="G78" s="1" t="s">
        <v>31</v>
      </c>
      <c r="H78" s="1" t="s">
        <v>138</v>
      </c>
      <c r="I78" s="3" t="s">
        <v>96</v>
      </c>
      <c r="J78" s="7" t="s">
        <v>170</v>
      </c>
      <c r="K78" s="1">
        <v>1</v>
      </c>
      <c r="L78" s="1" t="s">
        <v>171</v>
      </c>
      <c r="M78" s="1" t="s">
        <v>158</v>
      </c>
      <c r="N78" s="1" t="s">
        <v>82</v>
      </c>
      <c r="O78" s="1" t="s">
        <v>172</v>
      </c>
      <c r="P78" s="1" t="s">
        <v>34</v>
      </c>
      <c r="Q78" s="1" t="s">
        <v>136</v>
      </c>
      <c r="R78" s="1" t="s">
        <v>137</v>
      </c>
    </row>
    <row r="79" spans="1:18" ht="153" x14ac:dyDescent="0.2">
      <c r="A79">
        <v>78</v>
      </c>
      <c r="B79" s="1" t="s">
        <v>28</v>
      </c>
      <c r="C79" s="1" t="s">
        <v>139</v>
      </c>
      <c r="D79" s="9" t="s">
        <v>141</v>
      </c>
      <c r="E79" s="1" t="s">
        <v>30</v>
      </c>
      <c r="F79" s="1" t="s">
        <v>65</v>
      </c>
      <c r="G79" s="1" t="s">
        <v>31</v>
      </c>
      <c r="H79" s="1" t="s">
        <v>138</v>
      </c>
      <c r="I79" s="3" t="s">
        <v>96</v>
      </c>
      <c r="J79" s="7" t="s">
        <v>170</v>
      </c>
      <c r="K79" s="1">
        <v>1</v>
      </c>
      <c r="L79" s="1" t="s">
        <v>171</v>
      </c>
      <c r="M79" s="1" t="s">
        <v>158</v>
      </c>
      <c r="N79" s="1" t="s">
        <v>34</v>
      </c>
      <c r="O79" s="1" t="s">
        <v>160</v>
      </c>
      <c r="P79" s="1" t="s">
        <v>34</v>
      </c>
      <c r="Q79" s="1" t="s">
        <v>136</v>
      </c>
      <c r="R79" s="1" t="s">
        <v>137</v>
      </c>
    </row>
    <row r="80" spans="1:18" ht="153" x14ac:dyDescent="0.2">
      <c r="A80">
        <v>79</v>
      </c>
      <c r="B80" s="1" t="s">
        <v>28</v>
      </c>
      <c r="C80" s="1" t="s">
        <v>139</v>
      </c>
      <c r="D80" s="9" t="s">
        <v>141</v>
      </c>
      <c r="E80" s="1" t="s">
        <v>30</v>
      </c>
      <c r="F80" s="1" t="s">
        <v>65</v>
      </c>
      <c r="G80" s="1" t="s">
        <v>31</v>
      </c>
      <c r="H80" s="1" t="s">
        <v>138</v>
      </c>
      <c r="I80" s="3" t="s">
        <v>96</v>
      </c>
      <c r="J80" s="7" t="s">
        <v>170</v>
      </c>
      <c r="K80" s="1">
        <v>1</v>
      </c>
      <c r="L80" s="1" t="s">
        <v>171</v>
      </c>
      <c r="M80" s="1" t="s">
        <v>158</v>
      </c>
      <c r="N80" s="1" t="s">
        <v>82</v>
      </c>
      <c r="O80" s="1" t="s">
        <v>165</v>
      </c>
      <c r="P80" s="1" t="s">
        <v>34</v>
      </c>
      <c r="Q80" s="1" t="s">
        <v>136</v>
      </c>
      <c r="R80" s="1" t="s">
        <v>137</v>
      </c>
    </row>
    <row r="81" spans="1:18" ht="153" x14ac:dyDescent="0.2">
      <c r="A81">
        <v>80</v>
      </c>
      <c r="B81" s="1" t="s">
        <v>28</v>
      </c>
      <c r="C81" s="1" t="s">
        <v>139</v>
      </c>
      <c r="D81" s="9" t="s">
        <v>141</v>
      </c>
      <c r="E81" s="1" t="s">
        <v>30</v>
      </c>
      <c r="F81" s="1" t="s">
        <v>65</v>
      </c>
      <c r="G81" s="1" t="s">
        <v>31</v>
      </c>
      <c r="H81" s="1" t="s">
        <v>138</v>
      </c>
      <c r="I81" s="3" t="s">
        <v>96</v>
      </c>
      <c r="J81" s="7" t="s">
        <v>147</v>
      </c>
      <c r="K81" s="1">
        <v>1</v>
      </c>
      <c r="L81" s="1" t="s">
        <v>155</v>
      </c>
      <c r="M81" s="1" t="s">
        <v>158</v>
      </c>
      <c r="N81" s="1" t="s">
        <v>34</v>
      </c>
      <c r="O81" s="1" t="s">
        <v>161</v>
      </c>
      <c r="P81" s="1" t="s">
        <v>34</v>
      </c>
      <c r="Q81" s="1" t="s">
        <v>136</v>
      </c>
      <c r="R81" s="1" t="s">
        <v>137</v>
      </c>
    </row>
    <row r="82" spans="1:18" ht="153" x14ac:dyDescent="0.2">
      <c r="A82">
        <v>81</v>
      </c>
      <c r="B82" s="1" t="s">
        <v>28</v>
      </c>
      <c r="C82" s="1" t="s">
        <v>139</v>
      </c>
      <c r="D82" s="9" t="s">
        <v>141</v>
      </c>
      <c r="E82" s="1" t="s">
        <v>30</v>
      </c>
      <c r="F82" s="1" t="s">
        <v>65</v>
      </c>
      <c r="G82" s="1" t="s">
        <v>31</v>
      </c>
      <c r="H82" s="1" t="s">
        <v>138</v>
      </c>
      <c r="I82" s="3" t="s">
        <v>96</v>
      </c>
      <c r="J82" s="7" t="s">
        <v>152</v>
      </c>
      <c r="K82" s="1">
        <v>1</v>
      </c>
      <c r="L82" s="1" t="s">
        <v>155</v>
      </c>
      <c r="M82" s="1" t="s">
        <v>158</v>
      </c>
      <c r="N82" s="1" t="s">
        <v>34</v>
      </c>
      <c r="O82" s="1" t="s">
        <v>161</v>
      </c>
      <c r="P82" s="1" t="s">
        <v>34</v>
      </c>
      <c r="Q82" s="1" t="s">
        <v>136</v>
      </c>
      <c r="R82" s="1" t="s">
        <v>137</v>
      </c>
    </row>
    <row r="83" spans="1:18" ht="153" x14ac:dyDescent="0.2">
      <c r="A83">
        <v>82</v>
      </c>
      <c r="B83" s="1" t="s">
        <v>28</v>
      </c>
      <c r="C83" s="1" t="s">
        <v>139</v>
      </c>
      <c r="D83" s="9" t="s">
        <v>141</v>
      </c>
      <c r="E83" s="1" t="s">
        <v>30</v>
      </c>
      <c r="F83" s="1" t="s">
        <v>65</v>
      </c>
      <c r="G83" s="1" t="s">
        <v>31</v>
      </c>
      <c r="H83" s="1" t="s">
        <v>138</v>
      </c>
      <c r="I83" s="3" t="s">
        <v>96</v>
      </c>
      <c r="J83" s="7" t="s">
        <v>152</v>
      </c>
      <c r="K83" s="1">
        <v>1</v>
      </c>
      <c r="L83" s="1" t="s">
        <v>155</v>
      </c>
      <c r="M83" s="1" t="s">
        <v>158</v>
      </c>
      <c r="N83" s="1" t="s">
        <v>34</v>
      </c>
      <c r="O83" s="1" t="s">
        <v>161</v>
      </c>
      <c r="P83" s="1" t="s">
        <v>34</v>
      </c>
      <c r="Q83" s="1" t="s">
        <v>136</v>
      </c>
      <c r="R83" s="1" t="s">
        <v>137</v>
      </c>
    </row>
    <row r="84" spans="1:18" ht="153" x14ac:dyDescent="0.2">
      <c r="A84">
        <v>83</v>
      </c>
      <c r="B84" s="1" t="s">
        <v>28</v>
      </c>
      <c r="C84" s="1" t="s">
        <v>139</v>
      </c>
      <c r="D84" s="9" t="s">
        <v>141</v>
      </c>
      <c r="E84" s="1" t="s">
        <v>30</v>
      </c>
      <c r="F84" s="1" t="s">
        <v>65</v>
      </c>
      <c r="G84" s="1" t="s">
        <v>31</v>
      </c>
      <c r="H84" s="1" t="s">
        <v>138</v>
      </c>
      <c r="I84" s="3" t="s">
        <v>96</v>
      </c>
      <c r="J84" s="7" t="s">
        <v>152</v>
      </c>
      <c r="K84" s="1">
        <v>1</v>
      </c>
      <c r="L84" s="1" t="s">
        <v>155</v>
      </c>
      <c r="M84" s="1" t="s">
        <v>158</v>
      </c>
      <c r="N84" s="1" t="s">
        <v>82</v>
      </c>
      <c r="O84" s="1" t="s">
        <v>161</v>
      </c>
      <c r="P84" s="1" t="s">
        <v>34</v>
      </c>
      <c r="Q84" s="1" t="s">
        <v>136</v>
      </c>
      <c r="R84" s="1" t="s">
        <v>137</v>
      </c>
    </row>
    <row r="85" spans="1:18" ht="153" x14ac:dyDescent="0.2">
      <c r="A85">
        <v>84</v>
      </c>
      <c r="B85" s="1" t="s">
        <v>28</v>
      </c>
      <c r="C85" s="1" t="s">
        <v>139</v>
      </c>
      <c r="D85" s="9" t="s">
        <v>141</v>
      </c>
      <c r="E85" s="1" t="s">
        <v>30</v>
      </c>
      <c r="F85" s="1" t="s">
        <v>65</v>
      </c>
      <c r="G85" s="1" t="s">
        <v>31</v>
      </c>
      <c r="H85" s="1" t="s">
        <v>138</v>
      </c>
      <c r="I85" s="3" t="s">
        <v>96</v>
      </c>
      <c r="J85" s="7" t="s">
        <v>152</v>
      </c>
      <c r="K85" s="1">
        <v>1</v>
      </c>
      <c r="L85" s="1" t="s">
        <v>155</v>
      </c>
      <c r="M85" s="1" t="s">
        <v>158</v>
      </c>
      <c r="N85" s="1" t="s">
        <v>34</v>
      </c>
      <c r="O85" s="1" t="s">
        <v>161</v>
      </c>
      <c r="P85" s="1" t="s">
        <v>34</v>
      </c>
      <c r="Q85" s="1" t="s">
        <v>136</v>
      </c>
      <c r="R85" s="1" t="s">
        <v>137</v>
      </c>
    </row>
    <row r="86" spans="1:18" ht="153" x14ac:dyDescent="0.2">
      <c r="A86">
        <v>85</v>
      </c>
      <c r="B86" s="1" t="s">
        <v>28</v>
      </c>
      <c r="C86" s="1" t="s">
        <v>139</v>
      </c>
      <c r="D86" s="9" t="s">
        <v>141</v>
      </c>
      <c r="E86" s="1" t="s">
        <v>30</v>
      </c>
      <c r="F86" s="1" t="s">
        <v>65</v>
      </c>
      <c r="G86" s="1" t="s">
        <v>31</v>
      </c>
      <c r="H86" s="1" t="s">
        <v>138</v>
      </c>
      <c r="I86" s="3" t="s">
        <v>96</v>
      </c>
      <c r="J86" s="7" t="s">
        <v>173</v>
      </c>
      <c r="K86" s="1">
        <v>1</v>
      </c>
      <c r="L86" s="1" t="s">
        <v>155</v>
      </c>
      <c r="M86" s="1" t="s">
        <v>158</v>
      </c>
      <c r="N86" s="1" t="s">
        <v>34</v>
      </c>
      <c r="O86" s="1" t="s">
        <v>160</v>
      </c>
      <c r="P86" s="1" t="s">
        <v>34</v>
      </c>
      <c r="Q86" s="1" t="s">
        <v>136</v>
      </c>
      <c r="R86" s="1" t="s">
        <v>137</v>
      </c>
    </row>
    <row r="87" spans="1:18" ht="153" x14ac:dyDescent="0.2">
      <c r="A87">
        <v>86</v>
      </c>
      <c r="B87" s="1" t="s">
        <v>28</v>
      </c>
      <c r="C87" s="1" t="s">
        <v>139</v>
      </c>
      <c r="D87" s="9" t="s">
        <v>141</v>
      </c>
      <c r="E87" s="1" t="s">
        <v>30</v>
      </c>
      <c r="F87" s="1" t="s">
        <v>65</v>
      </c>
      <c r="G87" s="1" t="s">
        <v>31</v>
      </c>
      <c r="H87" s="1" t="s">
        <v>138</v>
      </c>
      <c r="I87" s="3" t="s">
        <v>96</v>
      </c>
      <c r="J87" s="7" t="s">
        <v>173</v>
      </c>
      <c r="K87" s="1">
        <v>1</v>
      </c>
      <c r="L87" s="1" t="s">
        <v>155</v>
      </c>
      <c r="M87" s="1" t="s">
        <v>158</v>
      </c>
      <c r="N87" s="1" t="s">
        <v>34</v>
      </c>
      <c r="O87" s="1" t="s">
        <v>161</v>
      </c>
      <c r="P87" s="1" t="s">
        <v>34</v>
      </c>
      <c r="Q87" s="1" t="s">
        <v>136</v>
      </c>
      <c r="R87" s="1" t="s">
        <v>137</v>
      </c>
    </row>
    <row r="88" spans="1:18" ht="136" x14ac:dyDescent="0.2">
      <c r="A88">
        <v>87</v>
      </c>
      <c r="B88" s="10" t="s">
        <v>28</v>
      </c>
      <c r="C88" s="1" t="s">
        <v>175</v>
      </c>
      <c r="D88" s="1" t="s">
        <v>190</v>
      </c>
      <c r="E88" s="1" t="s">
        <v>176</v>
      </c>
      <c r="F88" s="1" t="s">
        <v>180</v>
      </c>
      <c r="G88" s="1" t="s">
        <v>31</v>
      </c>
      <c r="H88" s="1" t="s">
        <v>181</v>
      </c>
      <c r="I88" s="3" t="s">
        <v>96</v>
      </c>
      <c r="J88" s="7" t="s">
        <v>177</v>
      </c>
      <c r="K88" s="1">
        <v>12</v>
      </c>
      <c r="L88" s="1" t="s">
        <v>178</v>
      </c>
      <c r="M88" s="1" t="s">
        <v>190</v>
      </c>
      <c r="N88" s="1" t="s">
        <v>82</v>
      </c>
      <c r="O88" s="1" t="s">
        <v>179</v>
      </c>
      <c r="P88" s="1" t="s">
        <v>34</v>
      </c>
      <c r="Q88" s="1" t="s">
        <v>4</v>
      </c>
      <c r="R88" s="1" t="s">
        <v>199</v>
      </c>
    </row>
    <row r="89" spans="1:18" ht="170" x14ac:dyDescent="0.2">
      <c r="A89">
        <v>88</v>
      </c>
      <c r="B89" s="10" t="s">
        <v>28</v>
      </c>
      <c r="C89" s="1" t="s">
        <v>175</v>
      </c>
      <c r="D89" s="1" t="s">
        <v>190</v>
      </c>
      <c r="E89" s="1" t="s">
        <v>182</v>
      </c>
      <c r="F89" s="1" t="s">
        <v>65</v>
      </c>
      <c r="G89" s="1" t="s">
        <v>31</v>
      </c>
      <c r="H89" s="1" t="s">
        <v>183</v>
      </c>
      <c r="I89" s="3" t="s">
        <v>96</v>
      </c>
      <c r="J89" s="7" t="s">
        <v>184</v>
      </c>
      <c r="K89" s="1" t="s">
        <v>185</v>
      </c>
      <c r="L89" s="1" t="s">
        <v>178</v>
      </c>
      <c r="M89" s="1" t="s">
        <v>190</v>
      </c>
      <c r="N89" s="1" t="s">
        <v>82</v>
      </c>
      <c r="O89" s="1" t="s">
        <v>186</v>
      </c>
      <c r="P89" s="1" t="s">
        <v>34</v>
      </c>
      <c r="Q89" s="1" t="s">
        <v>4</v>
      </c>
      <c r="R89" s="1" t="s">
        <v>199</v>
      </c>
    </row>
    <row r="90" spans="1:18" ht="136" x14ac:dyDescent="0.2">
      <c r="A90">
        <v>89</v>
      </c>
      <c r="B90" s="1" t="s">
        <v>28</v>
      </c>
      <c r="C90" s="1" t="s">
        <v>187</v>
      </c>
      <c r="D90" s="1" t="s">
        <v>190</v>
      </c>
      <c r="E90" s="1" t="s">
        <v>176</v>
      </c>
      <c r="F90" s="1" t="s">
        <v>180</v>
      </c>
      <c r="G90" s="1" t="s">
        <v>31</v>
      </c>
      <c r="H90" s="1" t="s">
        <v>181</v>
      </c>
      <c r="I90" s="3" t="s">
        <v>96</v>
      </c>
      <c r="J90" s="7" t="s">
        <v>195</v>
      </c>
      <c r="K90" s="1" t="s">
        <v>196</v>
      </c>
      <c r="L90" s="1" t="s">
        <v>204</v>
      </c>
      <c r="M90" s="1" t="s">
        <v>190</v>
      </c>
      <c r="N90" s="1" t="s">
        <v>34</v>
      </c>
      <c r="O90" s="1" t="s">
        <v>35</v>
      </c>
      <c r="P90" s="1" t="s">
        <v>34</v>
      </c>
      <c r="Q90" s="1" t="s">
        <v>4</v>
      </c>
      <c r="R90" s="1" t="s">
        <v>199</v>
      </c>
    </row>
    <row r="91" spans="1:18" ht="136" x14ac:dyDescent="0.2">
      <c r="A91">
        <v>90</v>
      </c>
      <c r="B91" s="1" t="s">
        <v>28</v>
      </c>
      <c r="C91" s="1" t="s">
        <v>187</v>
      </c>
      <c r="D91" s="1" t="s">
        <v>190</v>
      </c>
      <c r="E91" s="1" t="s">
        <v>188</v>
      </c>
      <c r="F91" s="1" t="s">
        <v>180</v>
      </c>
      <c r="G91" s="1" t="s">
        <v>31</v>
      </c>
      <c r="H91" s="1" t="s">
        <v>191</v>
      </c>
      <c r="I91" s="3" t="s">
        <v>96</v>
      </c>
      <c r="J91" s="7" t="s">
        <v>193</v>
      </c>
      <c r="K91" s="1">
        <v>1</v>
      </c>
      <c r="L91" s="1" t="s">
        <v>204</v>
      </c>
      <c r="M91" s="1" t="s">
        <v>190</v>
      </c>
      <c r="N91" s="1" t="s">
        <v>34</v>
      </c>
      <c r="O91" s="1" t="s">
        <v>35</v>
      </c>
      <c r="P91" s="1" t="s">
        <v>34</v>
      </c>
      <c r="Q91" s="1" t="s">
        <v>4</v>
      </c>
      <c r="R91" s="1" t="s">
        <v>199</v>
      </c>
    </row>
    <row r="92" spans="1:18" ht="136" x14ac:dyDescent="0.2">
      <c r="A92">
        <v>91</v>
      </c>
      <c r="B92" s="1" t="s">
        <v>28</v>
      </c>
      <c r="C92" s="1" t="s">
        <v>187</v>
      </c>
      <c r="D92" s="1" t="s">
        <v>190</v>
      </c>
      <c r="E92" s="1" t="s">
        <v>189</v>
      </c>
      <c r="F92" s="1" t="s">
        <v>189</v>
      </c>
      <c r="G92" s="3" t="s">
        <v>96</v>
      </c>
      <c r="H92" s="1" t="s">
        <v>192</v>
      </c>
      <c r="I92" s="3" t="s">
        <v>96</v>
      </c>
      <c r="J92" s="1" t="s">
        <v>194</v>
      </c>
      <c r="K92" s="1" t="s">
        <v>197</v>
      </c>
      <c r="L92" s="1" t="s">
        <v>204</v>
      </c>
      <c r="M92" s="1" t="s">
        <v>190</v>
      </c>
      <c r="N92" s="1" t="s">
        <v>34</v>
      </c>
      <c r="O92" s="1" t="s">
        <v>35</v>
      </c>
      <c r="P92" s="1" t="s">
        <v>34</v>
      </c>
      <c r="Q92" s="1" t="s">
        <v>4</v>
      </c>
      <c r="R92" s="1" t="s">
        <v>199</v>
      </c>
    </row>
    <row r="93" spans="1:18" ht="136" x14ac:dyDescent="0.2">
      <c r="A93">
        <v>92</v>
      </c>
      <c r="B93" s="1" t="s">
        <v>28</v>
      </c>
      <c r="C93" s="1" t="s">
        <v>187</v>
      </c>
      <c r="D93" s="1" t="s">
        <v>190</v>
      </c>
      <c r="E93" s="1" t="s">
        <v>116</v>
      </c>
      <c r="F93" s="1" t="s">
        <v>116</v>
      </c>
      <c r="G93" s="1" t="s">
        <v>31</v>
      </c>
      <c r="H93" s="1" t="s">
        <v>181</v>
      </c>
      <c r="I93" s="3" t="s">
        <v>96</v>
      </c>
      <c r="J93" s="7" t="s">
        <v>195</v>
      </c>
      <c r="K93" s="1" t="s">
        <v>198</v>
      </c>
      <c r="L93" s="1" t="s">
        <v>204</v>
      </c>
      <c r="M93" s="1" t="s">
        <v>190</v>
      </c>
      <c r="N93" s="1" t="s">
        <v>34</v>
      </c>
      <c r="O93" s="1" t="s">
        <v>35</v>
      </c>
      <c r="P93" s="1" t="s">
        <v>34</v>
      </c>
      <c r="Q93" s="1" t="s">
        <v>4</v>
      </c>
      <c r="R93" s="1" t="s">
        <v>199</v>
      </c>
    </row>
    <row r="94" spans="1:18" ht="136" x14ac:dyDescent="0.2">
      <c r="A94">
        <v>93</v>
      </c>
      <c r="B94" s="1" t="s">
        <v>28</v>
      </c>
      <c r="C94" s="1" t="s">
        <v>187</v>
      </c>
      <c r="D94" s="1" t="s">
        <v>190</v>
      </c>
      <c r="E94" s="1" t="s">
        <v>176</v>
      </c>
      <c r="F94" s="1" t="s">
        <v>180</v>
      </c>
      <c r="G94" s="1" t="s">
        <v>31</v>
      </c>
      <c r="H94" s="1" t="s">
        <v>181</v>
      </c>
      <c r="I94" s="3" t="s">
        <v>96</v>
      </c>
      <c r="J94" s="7" t="s">
        <v>201</v>
      </c>
      <c r="K94" s="1" t="s">
        <v>202</v>
      </c>
      <c r="L94" s="1" t="s">
        <v>204</v>
      </c>
      <c r="M94" s="1" t="s">
        <v>207</v>
      </c>
      <c r="N94" s="1" t="s">
        <v>34</v>
      </c>
      <c r="O94" s="1" t="s">
        <v>35</v>
      </c>
      <c r="P94" s="1" t="s">
        <v>34</v>
      </c>
      <c r="Q94" s="1" t="s">
        <v>4</v>
      </c>
      <c r="R94" s="1" t="s">
        <v>199</v>
      </c>
    </row>
    <row r="95" spans="1:18" ht="136" x14ac:dyDescent="0.2">
      <c r="A95">
        <v>94</v>
      </c>
      <c r="B95" s="1" t="s">
        <v>28</v>
      </c>
      <c r="C95" s="1" t="s">
        <v>187</v>
      </c>
      <c r="D95" s="1" t="s">
        <v>190</v>
      </c>
      <c r="E95" s="1" t="s">
        <v>200</v>
      </c>
      <c r="F95" s="1" t="s">
        <v>200</v>
      </c>
      <c r="G95" s="1" t="s">
        <v>31</v>
      </c>
      <c r="H95" s="1" t="s">
        <v>208</v>
      </c>
      <c r="I95" s="3" t="s">
        <v>96</v>
      </c>
      <c r="J95" s="7" t="s">
        <v>96</v>
      </c>
      <c r="K95" s="1" t="s">
        <v>203</v>
      </c>
      <c r="L95" s="1" t="s">
        <v>204</v>
      </c>
      <c r="M95" s="1" t="s">
        <v>190</v>
      </c>
      <c r="N95" s="1" t="s">
        <v>82</v>
      </c>
      <c r="O95" s="1" t="s">
        <v>35</v>
      </c>
      <c r="P95" s="1" t="s">
        <v>34</v>
      </c>
      <c r="Q95" s="1" t="s">
        <v>4</v>
      </c>
      <c r="R95" s="1" t="s">
        <v>199</v>
      </c>
    </row>
    <row r="96" spans="1:18" ht="136" x14ac:dyDescent="0.2">
      <c r="A96">
        <v>95</v>
      </c>
      <c r="B96" s="1" t="s">
        <v>28</v>
      </c>
      <c r="C96" s="1" t="s">
        <v>187</v>
      </c>
      <c r="D96" s="1" t="s">
        <v>190</v>
      </c>
      <c r="E96" s="1" t="s">
        <v>189</v>
      </c>
      <c r="F96" s="1" t="s">
        <v>189</v>
      </c>
      <c r="G96" s="3" t="s">
        <v>96</v>
      </c>
      <c r="H96" s="1" t="s">
        <v>192</v>
      </c>
      <c r="I96" s="3" t="s">
        <v>96</v>
      </c>
      <c r="J96" s="7" t="s">
        <v>201</v>
      </c>
      <c r="K96" s="1">
        <v>3</v>
      </c>
      <c r="L96" s="1" t="s">
        <v>204</v>
      </c>
      <c r="M96" s="1" t="s">
        <v>190</v>
      </c>
      <c r="N96" s="1" t="s">
        <v>82</v>
      </c>
      <c r="O96" s="1" t="s">
        <v>35</v>
      </c>
      <c r="P96" s="1" t="s">
        <v>34</v>
      </c>
      <c r="Q96" s="1" t="s">
        <v>4</v>
      </c>
      <c r="R96" s="1" t="s">
        <v>199</v>
      </c>
    </row>
    <row r="97" spans="1:18" ht="136" x14ac:dyDescent="0.2">
      <c r="A97">
        <v>96</v>
      </c>
      <c r="B97" s="1" t="s">
        <v>28</v>
      </c>
      <c r="C97" s="1" t="s">
        <v>187</v>
      </c>
      <c r="D97" s="1" t="s">
        <v>190</v>
      </c>
      <c r="E97" s="1" t="s">
        <v>116</v>
      </c>
      <c r="F97" s="1" t="s">
        <v>116</v>
      </c>
      <c r="G97" s="1" t="s">
        <v>31</v>
      </c>
      <c r="H97" s="1" t="s">
        <v>181</v>
      </c>
      <c r="I97" s="3" t="s">
        <v>96</v>
      </c>
      <c r="J97" s="7" t="s">
        <v>205</v>
      </c>
      <c r="K97" s="7" t="s">
        <v>206</v>
      </c>
      <c r="L97" s="1" t="s">
        <v>204</v>
      </c>
      <c r="M97" s="1" t="s">
        <v>190</v>
      </c>
      <c r="N97" s="1" t="s">
        <v>34</v>
      </c>
      <c r="O97" s="1" t="s">
        <v>35</v>
      </c>
      <c r="P97" s="1" t="s">
        <v>34</v>
      </c>
      <c r="Q97" s="1" t="s">
        <v>4</v>
      </c>
      <c r="R97" s="1" t="s">
        <v>199</v>
      </c>
    </row>
    <row r="98" spans="1:18" ht="187" x14ac:dyDescent="0.2">
      <c r="A98">
        <v>97</v>
      </c>
      <c r="B98" s="1" t="s">
        <v>28</v>
      </c>
      <c r="C98" s="1" t="s">
        <v>101</v>
      </c>
      <c r="D98" s="1" t="s">
        <v>209</v>
      </c>
      <c r="E98" s="1" t="s">
        <v>210</v>
      </c>
      <c r="F98" s="1" t="s">
        <v>211</v>
      </c>
      <c r="G98" s="1" t="s">
        <v>212</v>
      </c>
      <c r="H98" s="1" t="s">
        <v>213</v>
      </c>
      <c r="I98" s="1" t="s">
        <v>214</v>
      </c>
      <c r="J98" s="7" t="s">
        <v>146</v>
      </c>
      <c r="K98" s="1">
        <v>3</v>
      </c>
      <c r="L98" s="1" t="s">
        <v>216</v>
      </c>
      <c r="M98" s="1" t="s">
        <v>215</v>
      </c>
      <c r="N98" s="1" t="s">
        <v>82</v>
      </c>
      <c r="O98" s="1" t="s">
        <v>35</v>
      </c>
      <c r="P98" s="1" t="s">
        <v>34</v>
      </c>
      <c r="Q98" s="1" t="s">
        <v>8</v>
      </c>
    </row>
    <row r="99" spans="1:18" ht="187" x14ac:dyDescent="0.2">
      <c r="A99">
        <v>98</v>
      </c>
      <c r="B99" s="1" t="s">
        <v>28</v>
      </c>
      <c r="C99" s="1" t="s">
        <v>101</v>
      </c>
      <c r="D99" s="1" t="s">
        <v>209</v>
      </c>
      <c r="E99" s="1" t="s">
        <v>210</v>
      </c>
      <c r="F99" s="1" t="s">
        <v>211</v>
      </c>
      <c r="G99" s="1" t="s">
        <v>212</v>
      </c>
      <c r="H99" s="1" t="s">
        <v>213</v>
      </c>
      <c r="I99" s="1" t="s">
        <v>217</v>
      </c>
      <c r="J99" s="7" t="s">
        <v>146</v>
      </c>
      <c r="K99" s="1">
        <v>1</v>
      </c>
      <c r="L99" s="1" t="s">
        <v>216</v>
      </c>
      <c r="M99" s="1" t="s">
        <v>215</v>
      </c>
      <c r="N99" s="1" t="s">
        <v>82</v>
      </c>
      <c r="O99" s="1" t="s">
        <v>218</v>
      </c>
      <c r="P99" s="1" t="s">
        <v>34</v>
      </c>
      <c r="Q99" s="1" t="s">
        <v>8</v>
      </c>
    </row>
    <row r="100" spans="1:18" ht="187" x14ac:dyDescent="0.2">
      <c r="A100">
        <v>99</v>
      </c>
      <c r="B100" s="1" t="s">
        <v>28</v>
      </c>
      <c r="C100" s="1" t="s">
        <v>101</v>
      </c>
      <c r="D100" s="1" t="s">
        <v>209</v>
      </c>
      <c r="E100" s="1" t="s">
        <v>210</v>
      </c>
      <c r="F100" s="1" t="s">
        <v>211</v>
      </c>
      <c r="G100" s="1" t="s">
        <v>212</v>
      </c>
      <c r="H100" s="1" t="s">
        <v>213</v>
      </c>
      <c r="I100" s="1" t="s">
        <v>46</v>
      </c>
      <c r="J100" s="7" t="s">
        <v>144</v>
      </c>
      <c r="K100" s="1">
        <v>2</v>
      </c>
      <c r="L100" s="1" t="s">
        <v>216</v>
      </c>
      <c r="M100" s="1" t="s">
        <v>215</v>
      </c>
      <c r="N100" s="1" t="s">
        <v>82</v>
      </c>
      <c r="O100" s="1" t="s">
        <v>219</v>
      </c>
      <c r="P100" s="1" t="s">
        <v>82</v>
      </c>
      <c r="Q100" s="1" t="s">
        <v>8</v>
      </c>
    </row>
    <row r="101" spans="1:18" ht="187" x14ac:dyDescent="0.2">
      <c r="A101">
        <v>100</v>
      </c>
      <c r="B101" s="1" t="s">
        <v>28</v>
      </c>
      <c r="C101" s="1" t="s">
        <v>101</v>
      </c>
      <c r="D101" s="1" t="s">
        <v>209</v>
      </c>
      <c r="E101" s="1" t="s">
        <v>210</v>
      </c>
      <c r="F101" s="1" t="s">
        <v>211</v>
      </c>
      <c r="G101" s="1" t="s">
        <v>212</v>
      </c>
      <c r="H101" s="1" t="s">
        <v>213</v>
      </c>
      <c r="I101" s="1" t="s">
        <v>46</v>
      </c>
      <c r="J101" s="7" t="s">
        <v>148</v>
      </c>
      <c r="K101" s="1" t="s">
        <v>220</v>
      </c>
      <c r="L101" s="1" t="s">
        <v>216</v>
      </c>
      <c r="M101" s="1" t="s">
        <v>215</v>
      </c>
      <c r="N101" s="1" t="s">
        <v>34</v>
      </c>
      <c r="O101" s="1" t="s">
        <v>219</v>
      </c>
      <c r="P101" s="1" t="s">
        <v>82</v>
      </c>
      <c r="Q101" s="1" t="s">
        <v>8</v>
      </c>
    </row>
    <row r="102" spans="1:18" ht="187" x14ac:dyDescent="0.2">
      <c r="A102">
        <v>101</v>
      </c>
      <c r="B102" s="1" t="s">
        <v>28</v>
      </c>
      <c r="C102" s="1" t="s">
        <v>101</v>
      </c>
      <c r="D102" s="1" t="s">
        <v>209</v>
      </c>
      <c r="E102" s="1" t="s">
        <v>210</v>
      </c>
      <c r="F102" s="1" t="s">
        <v>211</v>
      </c>
      <c r="G102" s="1" t="s">
        <v>212</v>
      </c>
      <c r="H102" s="1" t="s">
        <v>213</v>
      </c>
      <c r="I102" s="1" t="s">
        <v>221</v>
      </c>
      <c r="J102" s="7" t="s">
        <v>147</v>
      </c>
      <c r="K102" s="1">
        <v>1</v>
      </c>
      <c r="L102" s="1" t="s">
        <v>216</v>
      </c>
      <c r="M102" s="1" t="s">
        <v>215</v>
      </c>
      <c r="N102" s="1" t="s">
        <v>82</v>
      </c>
      <c r="O102" s="1" t="s">
        <v>222</v>
      </c>
      <c r="P102" s="1" t="s">
        <v>34</v>
      </c>
      <c r="Q102" s="1" t="s">
        <v>8</v>
      </c>
    </row>
    <row r="103" spans="1:18" ht="187" x14ac:dyDescent="0.2">
      <c r="A103">
        <v>102</v>
      </c>
      <c r="B103" s="1" t="s">
        <v>28</v>
      </c>
      <c r="C103" s="1" t="s">
        <v>101</v>
      </c>
      <c r="D103" s="1" t="s">
        <v>209</v>
      </c>
      <c r="E103" s="1" t="s">
        <v>210</v>
      </c>
      <c r="F103" s="1" t="s">
        <v>211</v>
      </c>
      <c r="G103" s="1" t="s">
        <v>212</v>
      </c>
      <c r="H103" s="1" t="s">
        <v>213</v>
      </c>
      <c r="I103" s="1" t="s">
        <v>223</v>
      </c>
      <c r="J103" s="7" t="s">
        <v>147</v>
      </c>
      <c r="K103" s="1">
        <v>6</v>
      </c>
      <c r="L103" s="1" t="s">
        <v>216</v>
      </c>
      <c r="M103" s="1" t="s">
        <v>215</v>
      </c>
      <c r="N103" s="1" t="s">
        <v>34</v>
      </c>
      <c r="O103" s="1" t="s">
        <v>224</v>
      </c>
      <c r="P103" s="1" t="s">
        <v>34</v>
      </c>
      <c r="Q103" s="1" t="s">
        <v>8</v>
      </c>
    </row>
    <row r="104" spans="1:18" ht="136" x14ac:dyDescent="0.2">
      <c r="A104">
        <v>103</v>
      </c>
      <c r="B104" s="1" t="s">
        <v>28</v>
      </c>
      <c r="C104" s="3" t="s">
        <v>96</v>
      </c>
      <c r="D104" s="1" t="s">
        <v>209</v>
      </c>
      <c r="E104" s="1" t="s">
        <v>116</v>
      </c>
      <c r="F104" s="3" t="s">
        <v>116</v>
      </c>
      <c r="G104" s="3" t="s">
        <v>299</v>
      </c>
      <c r="H104" s="1" t="s">
        <v>227</v>
      </c>
      <c r="I104" s="3" t="s">
        <v>96</v>
      </c>
      <c r="J104" s="7" t="s">
        <v>146</v>
      </c>
      <c r="K104" s="1">
        <v>75</v>
      </c>
      <c r="L104" s="1" t="s">
        <v>216</v>
      </c>
      <c r="M104" s="1" t="s">
        <v>225</v>
      </c>
      <c r="N104" s="1" t="s">
        <v>228</v>
      </c>
      <c r="O104" s="1" t="s">
        <v>35</v>
      </c>
      <c r="P104" s="1" t="s">
        <v>34</v>
      </c>
      <c r="Q104" s="1" t="s">
        <v>8</v>
      </c>
      <c r="R104" s="1" t="s">
        <v>233</v>
      </c>
    </row>
    <row r="105" spans="1:18" ht="136" x14ac:dyDescent="0.2">
      <c r="A105">
        <v>104</v>
      </c>
      <c r="B105" s="1" t="s">
        <v>28</v>
      </c>
      <c r="C105" s="3" t="s">
        <v>96</v>
      </c>
      <c r="D105" s="1" t="s">
        <v>209</v>
      </c>
      <c r="E105" s="1" t="s">
        <v>116</v>
      </c>
      <c r="F105" s="3" t="s">
        <v>116</v>
      </c>
      <c r="G105" s="3" t="s">
        <v>96</v>
      </c>
      <c r="H105" s="1" t="s">
        <v>227</v>
      </c>
      <c r="I105" s="3" t="s">
        <v>96</v>
      </c>
      <c r="J105" s="7" t="s">
        <v>150</v>
      </c>
      <c r="K105" s="1">
        <v>66</v>
      </c>
      <c r="L105" s="1" t="s">
        <v>216</v>
      </c>
      <c r="M105" s="1" t="s">
        <v>225</v>
      </c>
      <c r="N105" s="1" t="s">
        <v>229</v>
      </c>
      <c r="O105" s="1" t="s">
        <v>35</v>
      </c>
      <c r="P105" s="1" t="s">
        <v>34</v>
      </c>
      <c r="Q105" s="1" t="s">
        <v>8</v>
      </c>
      <c r="R105" s="1" t="s">
        <v>233</v>
      </c>
    </row>
    <row r="106" spans="1:18" ht="136" x14ac:dyDescent="0.2">
      <c r="A106">
        <v>105</v>
      </c>
      <c r="B106" s="1" t="s">
        <v>28</v>
      </c>
      <c r="C106" s="3" t="s">
        <v>96</v>
      </c>
      <c r="D106" s="1" t="s">
        <v>209</v>
      </c>
      <c r="E106" s="1" t="s">
        <v>116</v>
      </c>
      <c r="F106" s="3" t="s">
        <v>116</v>
      </c>
      <c r="G106" s="3" t="s">
        <v>96</v>
      </c>
      <c r="H106" s="1" t="s">
        <v>227</v>
      </c>
      <c r="I106" s="3" t="s">
        <v>96</v>
      </c>
      <c r="J106" s="7" t="s">
        <v>152</v>
      </c>
      <c r="K106" s="1">
        <v>42</v>
      </c>
      <c r="L106" s="1" t="s">
        <v>216</v>
      </c>
      <c r="M106" s="1" t="s">
        <v>225</v>
      </c>
      <c r="N106" s="1" t="s">
        <v>230</v>
      </c>
      <c r="O106" s="1" t="s">
        <v>35</v>
      </c>
      <c r="P106" s="1" t="s">
        <v>34</v>
      </c>
      <c r="Q106" s="1" t="s">
        <v>8</v>
      </c>
      <c r="R106" s="1" t="s">
        <v>233</v>
      </c>
    </row>
    <row r="107" spans="1:18" ht="136" x14ac:dyDescent="0.2">
      <c r="A107">
        <v>106</v>
      </c>
      <c r="B107" s="1" t="s">
        <v>28</v>
      </c>
      <c r="C107" s="3" t="s">
        <v>96</v>
      </c>
      <c r="D107" s="1" t="s">
        <v>209</v>
      </c>
      <c r="E107" s="1" t="s">
        <v>116</v>
      </c>
      <c r="F107" s="3" t="s">
        <v>116</v>
      </c>
      <c r="G107" s="3" t="s">
        <v>96</v>
      </c>
      <c r="H107" s="1" t="s">
        <v>227</v>
      </c>
      <c r="I107" s="3" t="s">
        <v>96</v>
      </c>
      <c r="J107" s="7" t="s">
        <v>153</v>
      </c>
      <c r="K107" s="1">
        <v>18</v>
      </c>
      <c r="L107" s="1" t="s">
        <v>216</v>
      </c>
      <c r="M107" s="1" t="s">
        <v>225</v>
      </c>
      <c r="N107" s="1" t="s">
        <v>231</v>
      </c>
      <c r="O107" s="1" t="s">
        <v>35</v>
      </c>
      <c r="P107" s="1" t="s">
        <v>34</v>
      </c>
      <c r="Q107" s="1" t="s">
        <v>8</v>
      </c>
      <c r="R107" s="1" t="s">
        <v>233</v>
      </c>
    </row>
    <row r="108" spans="1:18" ht="136" x14ac:dyDescent="0.2">
      <c r="A108">
        <v>107</v>
      </c>
      <c r="B108" s="1" t="s">
        <v>28</v>
      </c>
      <c r="C108" s="3" t="s">
        <v>96</v>
      </c>
      <c r="D108" s="1" t="s">
        <v>209</v>
      </c>
      <c r="E108" s="1" t="s">
        <v>116</v>
      </c>
      <c r="F108" s="3" t="s">
        <v>116</v>
      </c>
      <c r="G108" s="3" t="s">
        <v>96</v>
      </c>
      <c r="H108" s="1" t="s">
        <v>227</v>
      </c>
      <c r="I108" s="3" t="s">
        <v>96</v>
      </c>
      <c r="J108" s="7" t="s">
        <v>226</v>
      </c>
      <c r="K108" s="1">
        <v>6</v>
      </c>
      <c r="L108" s="1" t="s">
        <v>216</v>
      </c>
      <c r="M108" s="1" t="s">
        <v>225</v>
      </c>
      <c r="N108" s="1" t="s">
        <v>232</v>
      </c>
      <c r="O108" s="1" t="s">
        <v>35</v>
      </c>
      <c r="P108" s="1" t="s">
        <v>34</v>
      </c>
      <c r="Q108" s="1" t="s">
        <v>8</v>
      </c>
      <c r="R108" s="1" t="s">
        <v>233</v>
      </c>
    </row>
    <row r="109" spans="1:18" ht="136" x14ac:dyDescent="0.2">
      <c r="A109">
        <v>108</v>
      </c>
      <c r="B109" s="1" t="s">
        <v>28</v>
      </c>
      <c r="C109" s="1" t="s">
        <v>235</v>
      </c>
      <c r="D109" s="1" t="s">
        <v>236</v>
      </c>
      <c r="E109" s="1" t="s">
        <v>116</v>
      </c>
      <c r="F109" s="3" t="s">
        <v>116</v>
      </c>
      <c r="G109" s="1" t="s">
        <v>31</v>
      </c>
      <c r="H109" s="1" t="s">
        <v>227</v>
      </c>
      <c r="I109" s="1" t="s">
        <v>237</v>
      </c>
      <c r="J109" s="7" t="s">
        <v>146</v>
      </c>
      <c r="K109" s="1">
        <v>44</v>
      </c>
      <c r="L109" s="1" t="s">
        <v>238</v>
      </c>
      <c r="M109" s="1" t="s">
        <v>239</v>
      </c>
      <c r="N109" s="1" t="s">
        <v>240</v>
      </c>
      <c r="O109" s="1" t="s">
        <v>35</v>
      </c>
      <c r="P109" s="1" t="s">
        <v>34</v>
      </c>
      <c r="Q109" s="1" t="s">
        <v>241</v>
      </c>
      <c r="R109" s="1"/>
    </row>
    <row r="110" spans="1:18" ht="136" x14ac:dyDescent="0.2">
      <c r="A110">
        <v>109</v>
      </c>
      <c r="B110" s="1" t="s">
        <v>28</v>
      </c>
      <c r="C110" s="1" t="s">
        <v>235</v>
      </c>
      <c r="D110" s="1" t="s">
        <v>236</v>
      </c>
      <c r="E110" s="1" t="s">
        <v>116</v>
      </c>
      <c r="F110" s="3" t="s">
        <v>116</v>
      </c>
      <c r="G110" s="1" t="s">
        <v>31</v>
      </c>
      <c r="H110" s="1" t="s">
        <v>227</v>
      </c>
      <c r="I110" s="1" t="s">
        <v>237</v>
      </c>
      <c r="J110" s="7" t="s">
        <v>150</v>
      </c>
      <c r="K110" s="1">
        <v>3</v>
      </c>
      <c r="L110" s="1" t="s">
        <v>238</v>
      </c>
      <c r="M110" s="1" t="s">
        <v>239</v>
      </c>
      <c r="N110" s="1" t="s">
        <v>242</v>
      </c>
      <c r="O110" s="1" t="s">
        <v>35</v>
      </c>
      <c r="P110" s="1" t="s">
        <v>34</v>
      </c>
      <c r="Q110" s="1" t="s">
        <v>241</v>
      </c>
    </row>
    <row r="111" spans="1:18" ht="136" x14ac:dyDescent="0.2">
      <c r="A111">
        <v>110</v>
      </c>
      <c r="B111" s="1" t="s">
        <v>28</v>
      </c>
      <c r="C111" s="1" t="s">
        <v>235</v>
      </c>
      <c r="D111" s="1" t="s">
        <v>236</v>
      </c>
      <c r="E111" s="1" t="s">
        <v>116</v>
      </c>
      <c r="F111" s="3" t="s">
        <v>116</v>
      </c>
      <c r="G111" s="1" t="s">
        <v>31</v>
      </c>
      <c r="H111" s="1" t="s">
        <v>227</v>
      </c>
      <c r="I111" s="1" t="s">
        <v>243</v>
      </c>
      <c r="J111" s="7" t="s">
        <v>146</v>
      </c>
      <c r="K111" s="1">
        <v>37</v>
      </c>
      <c r="L111" s="1" t="s">
        <v>238</v>
      </c>
      <c r="M111" s="1" t="s">
        <v>239</v>
      </c>
      <c r="N111" s="1" t="s">
        <v>244</v>
      </c>
      <c r="O111" s="1" t="s">
        <v>35</v>
      </c>
      <c r="P111" s="1" t="s">
        <v>34</v>
      </c>
      <c r="Q111" s="1" t="s">
        <v>241</v>
      </c>
    </row>
    <row r="112" spans="1:18" ht="136" x14ac:dyDescent="0.2">
      <c r="A112">
        <v>111</v>
      </c>
      <c r="B112" s="1" t="s">
        <v>28</v>
      </c>
      <c r="C112" s="1" t="s">
        <v>235</v>
      </c>
      <c r="D112" s="1" t="s">
        <v>236</v>
      </c>
      <c r="E112" s="1" t="s">
        <v>116</v>
      </c>
      <c r="F112" s="3" t="s">
        <v>116</v>
      </c>
      <c r="G112" s="1" t="s">
        <v>31</v>
      </c>
      <c r="H112" s="1" t="s">
        <v>227</v>
      </c>
      <c r="I112" s="1" t="s">
        <v>243</v>
      </c>
      <c r="J112" s="7" t="s">
        <v>152</v>
      </c>
      <c r="K112" s="1">
        <v>5</v>
      </c>
      <c r="L112" s="1" t="s">
        <v>238</v>
      </c>
      <c r="M112" s="1" t="s">
        <v>239</v>
      </c>
      <c r="N112" s="1" t="s">
        <v>245</v>
      </c>
      <c r="O112" s="1" t="s">
        <v>35</v>
      </c>
      <c r="P112" s="1" t="s">
        <v>34</v>
      </c>
      <c r="Q112" s="1" t="s">
        <v>241</v>
      </c>
    </row>
    <row r="113" spans="1:17" ht="136" x14ac:dyDescent="0.2">
      <c r="A113">
        <v>112</v>
      </c>
      <c r="B113" s="1" t="s">
        <v>28</v>
      </c>
      <c r="C113" s="1" t="s">
        <v>235</v>
      </c>
      <c r="D113" s="1" t="s">
        <v>236</v>
      </c>
      <c r="E113" s="1" t="s">
        <v>116</v>
      </c>
      <c r="F113" s="3" t="s">
        <v>116</v>
      </c>
      <c r="G113" s="1" t="s">
        <v>31</v>
      </c>
      <c r="H113" s="1" t="s">
        <v>227</v>
      </c>
      <c r="I113" s="1" t="s">
        <v>36</v>
      </c>
      <c r="J113" s="7" t="s">
        <v>146</v>
      </c>
      <c r="K113" s="1">
        <v>47</v>
      </c>
      <c r="L113" s="1" t="s">
        <v>238</v>
      </c>
      <c r="M113" s="1" t="s">
        <v>239</v>
      </c>
      <c r="N113" s="1" t="s">
        <v>246</v>
      </c>
      <c r="O113" s="1" t="s">
        <v>35</v>
      </c>
      <c r="P113" s="1" t="s">
        <v>34</v>
      </c>
      <c r="Q113" s="1" t="s">
        <v>241</v>
      </c>
    </row>
    <row r="114" spans="1:17" ht="136" x14ac:dyDescent="0.2">
      <c r="A114">
        <v>113</v>
      </c>
      <c r="B114" s="1" t="s">
        <v>28</v>
      </c>
      <c r="C114" s="1" t="s">
        <v>235</v>
      </c>
      <c r="D114" s="1" t="s">
        <v>236</v>
      </c>
      <c r="E114" s="1" t="s">
        <v>116</v>
      </c>
      <c r="F114" s="3" t="s">
        <v>116</v>
      </c>
      <c r="G114" s="1" t="s">
        <v>31</v>
      </c>
      <c r="H114" s="1" t="s">
        <v>227</v>
      </c>
      <c r="I114" s="1" t="s">
        <v>36</v>
      </c>
      <c r="J114" s="7" t="s">
        <v>150</v>
      </c>
      <c r="K114" s="1">
        <v>10</v>
      </c>
      <c r="L114" s="1" t="s">
        <v>238</v>
      </c>
      <c r="M114" s="1" t="s">
        <v>239</v>
      </c>
      <c r="N114" s="1" t="s">
        <v>247</v>
      </c>
      <c r="O114" s="1" t="s">
        <v>35</v>
      </c>
      <c r="P114" s="1" t="s">
        <v>34</v>
      </c>
      <c r="Q114" s="1" t="s">
        <v>241</v>
      </c>
    </row>
    <row r="115" spans="1:17" ht="136" x14ac:dyDescent="0.2">
      <c r="A115">
        <v>114</v>
      </c>
      <c r="B115" s="1" t="s">
        <v>28</v>
      </c>
      <c r="C115" s="1" t="s">
        <v>235</v>
      </c>
      <c r="D115" s="1" t="s">
        <v>236</v>
      </c>
      <c r="E115" s="1" t="s">
        <v>116</v>
      </c>
      <c r="F115" s="3" t="s">
        <v>116</v>
      </c>
      <c r="G115" s="1" t="s">
        <v>31</v>
      </c>
      <c r="H115" s="1" t="s">
        <v>227</v>
      </c>
      <c r="I115" s="1" t="s">
        <v>36</v>
      </c>
      <c r="J115" s="7" t="s">
        <v>152</v>
      </c>
      <c r="K115" s="1">
        <v>3</v>
      </c>
      <c r="L115" s="1" t="s">
        <v>238</v>
      </c>
      <c r="M115" s="1" t="s">
        <v>239</v>
      </c>
      <c r="N115" s="1" t="s">
        <v>242</v>
      </c>
      <c r="O115" s="1" t="s">
        <v>35</v>
      </c>
      <c r="P115" s="1" t="s">
        <v>34</v>
      </c>
      <c r="Q115" s="1" t="s">
        <v>241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B1CA-5F13-C44B-B5B6-B1366EAAA973}">
  <dimension ref="A1:L111"/>
  <sheetViews>
    <sheetView tabSelected="1" zoomScale="120" zoomScaleNormal="120" workbookViewId="0">
      <pane ySplit="1" topLeftCell="A50" activePane="bottomLeft" state="frozen"/>
      <selection pane="bottomLeft" activeCell="A97" sqref="A97"/>
    </sheetView>
  </sheetViews>
  <sheetFormatPr baseColWidth="10" defaultRowHeight="16" x14ac:dyDescent="0.2"/>
  <cols>
    <col min="2" max="2" width="29.5" customWidth="1"/>
    <col min="3" max="4" width="13.1640625" customWidth="1"/>
    <col min="5" max="6" width="12.5" customWidth="1"/>
    <col min="7" max="7" width="10.83203125" customWidth="1"/>
    <col min="8" max="8" width="12" customWidth="1"/>
  </cols>
  <sheetData>
    <row r="1" spans="1:12" s="2" customFormat="1" ht="34" x14ac:dyDescent="0.2">
      <c r="A1" s="2" t="s">
        <v>298</v>
      </c>
      <c r="B1" s="2" t="s">
        <v>293</v>
      </c>
      <c r="C1" s="2" t="s">
        <v>294</v>
      </c>
      <c r="D1" s="2" t="s">
        <v>296</v>
      </c>
      <c r="E1" s="2" t="s">
        <v>295</v>
      </c>
      <c r="F1" s="2" t="s">
        <v>297</v>
      </c>
      <c r="G1" s="2" t="s">
        <v>288</v>
      </c>
      <c r="H1" s="2" t="s">
        <v>290</v>
      </c>
      <c r="I1" s="2" t="s">
        <v>291</v>
      </c>
      <c r="J1" s="2" t="s">
        <v>292</v>
      </c>
      <c r="K1" s="2" t="s">
        <v>289</v>
      </c>
      <c r="L1" s="2" t="s">
        <v>300</v>
      </c>
    </row>
    <row r="2" spans="1:12" x14ac:dyDescent="0.2">
      <c r="A2">
        <f>'Data collection'!A2</f>
        <v>1</v>
      </c>
      <c r="B2" t="str">
        <f>'Data collection'!F2</f>
        <v>﻿Haemagogus capricornii</v>
      </c>
      <c r="C2">
        <v>0</v>
      </c>
      <c r="D2">
        <v>1</v>
      </c>
      <c r="E2">
        <v>15</v>
      </c>
      <c r="F2">
        <v>1</v>
      </c>
      <c r="G2">
        <v>1</v>
      </c>
      <c r="H2">
        <v>20</v>
      </c>
      <c r="I2">
        <v>31</v>
      </c>
      <c r="J2">
        <f t="shared" ref="J2:J13" si="0">((21*19.5 + 30.5*4.5)/24*5 + 21*2)/7</f>
        <v>22.272321428571427</v>
      </c>
      <c r="K2" t="s">
        <v>261</v>
      </c>
    </row>
    <row r="3" spans="1:12" x14ac:dyDescent="0.2">
      <c r="A3">
        <f>'Data collection'!A3</f>
        <v>2</v>
      </c>
      <c r="B3" t="str">
        <f>'Data collection'!F3</f>
        <v>﻿Haemagogus capricornii</v>
      </c>
      <c r="C3">
        <v>0</v>
      </c>
      <c r="D3">
        <v>1</v>
      </c>
      <c r="E3">
        <v>14</v>
      </c>
      <c r="F3">
        <v>1</v>
      </c>
      <c r="G3">
        <v>1</v>
      </c>
      <c r="H3">
        <v>20</v>
      </c>
      <c r="I3">
        <v>31</v>
      </c>
      <c r="J3">
        <f t="shared" si="0"/>
        <v>22.272321428571427</v>
      </c>
      <c r="K3" t="s">
        <v>261</v>
      </c>
    </row>
    <row r="4" spans="1:12" x14ac:dyDescent="0.2">
      <c r="A4">
        <f>'Data collection'!A4</f>
        <v>3</v>
      </c>
      <c r="B4" t="str">
        <f>'Data collection'!F4</f>
        <v>﻿Haemagogus capricornii</v>
      </c>
      <c r="C4" s="6">
        <v>0</v>
      </c>
      <c r="D4" s="6">
        <v>1</v>
      </c>
      <c r="E4">
        <v>14</v>
      </c>
      <c r="F4" s="6">
        <v>1</v>
      </c>
      <c r="G4">
        <v>1</v>
      </c>
      <c r="H4">
        <v>20</v>
      </c>
      <c r="I4">
        <v>31</v>
      </c>
      <c r="J4">
        <f t="shared" si="0"/>
        <v>22.272321428571427</v>
      </c>
      <c r="K4" t="s">
        <v>261</v>
      </c>
    </row>
    <row r="5" spans="1:12" x14ac:dyDescent="0.2">
      <c r="A5">
        <f>'Data collection'!A5</f>
        <v>4</v>
      </c>
      <c r="B5" t="str">
        <f>'Data collection'!F5</f>
        <v>﻿Haemagogus capricornii</v>
      </c>
      <c r="C5" s="6">
        <v>0</v>
      </c>
      <c r="D5" s="6">
        <v>1</v>
      </c>
      <c r="E5">
        <v>14</v>
      </c>
      <c r="F5" s="6">
        <v>1</v>
      </c>
      <c r="G5">
        <v>1</v>
      </c>
      <c r="H5">
        <v>20</v>
      </c>
      <c r="I5">
        <v>31</v>
      </c>
      <c r="J5">
        <f t="shared" si="0"/>
        <v>22.272321428571427</v>
      </c>
      <c r="K5" t="s">
        <v>261</v>
      </c>
    </row>
    <row r="6" spans="1:12" x14ac:dyDescent="0.2">
      <c r="A6">
        <f>'Data collection'!A6</f>
        <v>5</v>
      </c>
      <c r="B6" t="str">
        <f>'Data collection'!F6</f>
        <v>﻿Haemagogus capricornii</v>
      </c>
      <c r="C6" s="6">
        <v>0</v>
      </c>
      <c r="D6" s="6">
        <v>1</v>
      </c>
      <c r="E6">
        <v>18</v>
      </c>
      <c r="F6" s="6">
        <v>1</v>
      </c>
      <c r="G6">
        <v>1</v>
      </c>
      <c r="H6">
        <v>20</v>
      </c>
      <c r="I6">
        <v>31</v>
      </c>
      <c r="J6">
        <f t="shared" si="0"/>
        <v>22.272321428571427</v>
      </c>
      <c r="K6" t="s">
        <v>261</v>
      </c>
    </row>
    <row r="7" spans="1:12" x14ac:dyDescent="0.2">
      <c r="A7">
        <f>'Data collection'!A7</f>
        <v>6</v>
      </c>
      <c r="B7" t="str">
        <f>'Data collection'!F7</f>
        <v>﻿Haemagogus capricornii</v>
      </c>
      <c r="C7" s="6">
        <v>0</v>
      </c>
      <c r="D7" s="6">
        <v>1</v>
      </c>
      <c r="E7">
        <v>14</v>
      </c>
      <c r="F7" s="6">
        <v>1</v>
      </c>
      <c r="G7">
        <v>1</v>
      </c>
      <c r="H7">
        <v>20</v>
      </c>
      <c r="I7">
        <v>31</v>
      </c>
      <c r="J7">
        <f t="shared" si="0"/>
        <v>22.272321428571427</v>
      </c>
      <c r="K7" t="s">
        <v>261</v>
      </c>
    </row>
    <row r="8" spans="1:12" x14ac:dyDescent="0.2">
      <c r="A8">
        <f>'Data collection'!A8</f>
        <v>7</v>
      </c>
      <c r="B8" t="str">
        <f>'Data collection'!F8</f>
        <v>﻿Haemagogus capricornii</v>
      </c>
      <c r="C8" s="6">
        <v>14</v>
      </c>
      <c r="D8" s="6">
        <v>1</v>
      </c>
      <c r="E8" s="6">
        <v>21</v>
      </c>
      <c r="F8" s="6">
        <v>1</v>
      </c>
      <c r="G8">
        <v>1</v>
      </c>
      <c r="H8">
        <v>20</v>
      </c>
      <c r="I8">
        <v>31</v>
      </c>
      <c r="J8">
        <f t="shared" si="0"/>
        <v>22.272321428571427</v>
      </c>
      <c r="K8" t="s">
        <v>261</v>
      </c>
    </row>
    <row r="9" spans="1:12" x14ac:dyDescent="0.2">
      <c r="A9">
        <f>'Data collection'!A9</f>
        <v>8</v>
      </c>
      <c r="B9" t="str">
        <f>'Data collection'!F9</f>
        <v>﻿Haemagogus capricornii</v>
      </c>
      <c r="C9" s="6">
        <v>0</v>
      </c>
      <c r="D9" s="6">
        <v>1</v>
      </c>
      <c r="E9" s="6">
        <v>14</v>
      </c>
      <c r="F9" s="6">
        <v>1</v>
      </c>
      <c r="G9">
        <v>1</v>
      </c>
      <c r="H9">
        <v>20</v>
      </c>
      <c r="I9">
        <v>31</v>
      </c>
      <c r="J9">
        <f t="shared" si="0"/>
        <v>22.272321428571427</v>
      </c>
      <c r="K9" t="s">
        <v>261</v>
      </c>
    </row>
    <row r="10" spans="1:12" x14ac:dyDescent="0.2">
      <c r="A10">
        <f>'Data collection'!A10</f>
        <v>9</v>
      </c>
      <c r="B10" t="str">
        <f>'Data collection'!F10</f>
        <v>﻿Haemagogus capricornii</v>
      </c>
      <c r="C10" s="6">
        <v>0</v>
      </c>
      <c r="D10" s="6">
        <v>1</v>
      </c>
      <c r="E10" s="6">
        <v>19</v>
      </c>
      <c r="F10" s="6">
        <v>1</v>
      </c>
      <c r="G10">
        <v>1</v>
      </c>
      <c r="H10">
        <v>20</v>
      </c>
      <c r="I10">
        <v>31</v>
      </c>
      <c r="J10">
        <f t="shared" si="0"/>
        <v>22.272321428571427</v>
      </c>
      <c r="K10" t="s">
        <v>261</v>
      </c>
    </row>
    <row r="11" spans="1:12" x14ac:dyDescent="0.2">
      <c r="A11">
        <f>'Data collection'!A11</f>
        <v>10</v>
      </c>
      <c r="B11" t="str">
        <f>'Data collection'!F11</f>
        <v>﻿Haemagogus capricornii</v>
      </c>
      <c r="C11" s="6">
        <v>15</v>
      </c>
      <c r="D11" s="6">
        <v>1</v>
      </c>
      <c r="E11" s="6">
        <v>22</v>
      </c>
      <c r="F11" s="6">
        <v>1</v>
      </c>
      <c r="G11">
        <v>1</v>
      </c>
      <c r="H11">
        <v>20</v>
      </c>
      <c r="I11">
        <v>31</v>
      </c>
      <c r="J11">
        <f t="shared" si="0"/>
        <v>22.272321428571427</v>
      </c>
      <c r="K11" t="s">
        <v>261</v>
      </c>
    </row>
    <row r="12" spans="1:12" x14ac:dyDescent="0.2">
      <c r="A12">
        <f>'Data collection'!A12</f>
        <v>11</v>
      </c>
      <c r="B12" t="str">
        <f>'Data collection'!F12</f>
        <v>﻿Haemagogus capricornii</v>
      </c>
      <c r="C12" s="6">
        <v>0</v>
      </c>
      <c r="D12" s="6">
        <v>1</v>
      </c>
      <c r="E12" s="6">
        <v>18</v>
      </c>
      <c r="F12" s="6">
        <v>1</v>
      </c>
      <c r="G12">
        <v>1</v>
      </c>
      <c r="H12">
        <v>20</v>
      </c>
      <c r="I12">
        <v>31</v>
      </c>
      <c r="J12">
        <f t="shared" si="0"/>
        <v>22.272321428571427</v>
      </c>
      <c r="K12" t="s">
        <v>261</v>
      </c>
    </row>
    <row r="13" spans="1:12" x14ac:dyDescent="0.2">
      <c r="A13">
        <f>'Data collection'!A13</f>
        <v>12</v>
      </c>
      <c r="B13" t="str">
        <f>'Data collection'!F13</f>
        <v>﻿Haemagogus capricornii</v>
      </c>
      <c r="C13" s="6">
        <v>19</v>
      </c>
      <c r="D13" s="6">
        <v>1</v>
      </c>
      <c r="E13" s="6">
        <v>22</v>
      </c>
      <c r="F13" s="6">
        <v>1</v>
      </c>
      <c r="G13">
        <v>1</v>
      </c>
      <c r="H13">
        <v>20</v>
      </c>
      <c r="I13">
        <v>31</v>
      </c>
      <c r="J13">
        <f t="shared" si="0"/>
        <v>22.272321428571427</v>
      </c>
      <c r="K13" t="s">
        <v>261</v>
      </c>
    </row>
    <row r="14" spans="1:12" x14ac:dyDescent="0.2">
      <c r="A14">
        <f>'Data collection'!A14</f>
        <v>13</v>
      </c>
      <c r="B14" t="str">
        <f>'Data collection'!F14</f>
        <v>Haemagogus janthinomys</v>
      </c>
      <c r="C14" s="6">
        <v>21</v>
      </c>
      <c r="D14" s="6">
        <v>1</v>
      </c>
      <c r="E14" s="6">
        <v>23</v>
      </c>
      <c r="F14" s="6">
        <v>1</v>
      </c>
      <c r="G14">
        <v>1</v>
      </c>
      <c r="H14">
        <v>25</v>
      </c>
      <c r="I14">
        <v>30</v>
      </c>
      <c r="J14">
        <f>(20*25+4*30)/24</f>
        <v>25.833333333333332</v>
      </c>
      <c r="K14" t="s">
        <v>261</v>
      </c>
    </row>
    <row r="15" spans="1:12" x14ac:dyDescent="0.2">
      <c r="A15">
        <f>'Data collection'!A15</f>
        <v>14</v>
      </c>
      <c r="B15" t="str">
        <f>'Data collection'!F15</f>
        <v>Haemagogus janthinomys</v>
      </c>
      <c r="C15" s="6">
        <v>0</v>
      </c>
      <c r="D15" s="6">
        <v>1</v>
      </c>
      <c r="E15" s="6">
        <v>12</v>
      </c>
      <c r="F15" s="6">
        <v>1</v>
      </c>
      <c r="G15">
        <v>1</v>
      </c>
      <c r="H15">
        <v>25</v>
      </c>
      <c r="I15">
        <v>35</v>
      </c>
      <c r="J15">
        <f>(25*20 + 35*4)/24</f>
        <v>26.666666666666668</v>
      </c>
      <c r="K15" t="s">
        <v>261</v>
      </c>
    </row>
    <row r="16" spans="1:12" x14ac:dyDescent="0.2">
      <c r="A16">
        <f>'Data collection'!A16</f>
        <v>15</v>
      </c>
      <c r="B16" t="str">
        <f>'Data collection'!F16</f>
        <v>Haemagogus janthinomys</v>
      </c>
      <c r="C16" s="6">
        <v>32</v>
      </c>
      <c r="D16" s="6">
        <v>1</v>
      </c>
      <c r="E16" s="6">
        <v>34</v>
      </c>
      <c r="F16" s="6">
        <v>1</v>
      </c>
      <c r="G16">
        <v>1</v>
      </c>
      <c r="H16">
        <v>25</v>
      </c>
      <c r="I16">
        <v>35</v>
      </c>
      <c r="J16">
        <f>(25*20 + 35*4)/24</f>
        <v>26.666666666666668</v>
      </c>
      <c r="K16" t="s">
        <v>261</v>
      </c>
    </row>
    <row r="17" spans="1:11" x14ac:dyDescent="0.2">
      <c r="A17">
        <f>'Data collection'!A17</f>
        <v>16</v>
      </c>
      <c r="B17" t="str">
        <f>'Data collection'!F17</f>
        <v>Haemagogus celeste</v>
      </c>
      <c r="C17" s="6">
        <v>9</v>
      </c>
      <c r="D17" s="6">
        <v>3</v>
      </c>
      <c r="E17" s="6">
        <v>10</v>
      </c>
      <c r="F17" s="6">
        <v>0</v>
      </c>
      <c r="G17">
        <v>1</v>
      </c>
      <c r="H17">
        <v>30</v>
      </c>
      <c r="I17">
        <v>30</v>
      </c>
      <c r="J17">
        <v>30</v>
      </c>
      <c r="K17" t="s">
        <v>262</v>
      </c>
    </row>
    <row r="18" spans="1:11" x14ac:dyDescent="0.2">
      <c r="A18">
        <f>'Data collection'!A18</f>
        <v>17</v>
      </c>
      <c r="B18" t="str">
        <f>'Data collection'!F18</f>
        <v>Haemagogus celeste</v>
      </c>
      <c r="C18" s="6">
        <v>14</v>
      </c>
      <c r="D18" s="6">
        <v>3</v>
      </c>
      <c r="E18" s="6">
        <v>15</v>
      </c>
      <c r="F18" s="6">
        <v>0</v>
      </c>
      <c r="G18">
        <v>1</v>
      </c>
      <c r="H18">
        <v>30</v>
      </c>
      <c r="I18">
        <v>30</v>
      </c>
      <c r="J18">
        <v>30</v>
      </c>
      <c r="K18" t="s">
        <v>262</v>
      </c>
    </row>
    <row r="19" spans="1:11" x14ac:dyDescent="0.2">
      <c r="A19">
        <f>'Data collection'!A19</f>
        <v>18</v>
      </c>
      <c r="B19" t="str">
        <f>'Data collection'!F19</f>
        <v>Haemagogus celeste</v>
      </c>
      <c r="C19" s="6">
        <v>0</v>
      </c>
      <c r="D19" s="6">
        <v>5</v>
      </c>
      <c r="E19" s="6">
        <v>19</v>
      </c>
      <c r="F19" s="6">
        <v>5</v>
      </c>
      <c r="G19">
        <v>1</v>
      </c>
      <c r="H19">
        <v>30</v>
      </c>
      <c r="I19">
        <v>30</v>
      </c>
      <c r="J19">
        <v>30</v>
      </c>
      <c r="K19" t="s">
        <v>262</v>
      </c>
    </row>
    <row r="20" spans="1:11" x14ac:dyDescent="0.2">
      <c r="A20">
        <f>'Data collection'!A20</f>
        <v>19</v>
      </c>
      <c r="B20" t="str">
        <f>'Data collection'!F20</f>
        <v>Haemagogus celeste</v>
      </c>
      <c r="C20" s="6">
        <v>0</v>
      </c>
      <c r="D20" s="6">
        <v>5</v>
      </c>
      <c r="E20" s="6">
        <v>19</v>
      </c>
      <c r="F20" s="6">
        <v>5</v>
      </c>
      <c r="G20">
        <v>1</v>
      </c>
      <c r="H20">
        <v>30</v>
      </c>
      <c r="I20">
        <v>30</v>
      </c>
      <c r="J20">
        <v>30</v>
      </c>
      <c r="K20" t="s">
        <v>262</v>
      </c>
    </row>
    <row r="21" spans="1:11" x14ac:dyDescent="0.2">
      <c r="A21">
        <f>'Data collection'!A21</f>
        <v>20</v>
      </c>
      <c r="B21" t="str">
        <f>'Data collection'!F21</f>
        <v>Haemagogus celeste</v>
      </c>
      <c r="C21" s="6">
        <v>0</v>
      </c>
      <c r="D21" s="6">
        <v>5</v>
      </c>
      <c r="E21" s="6">
        <v>22</v>
      </c>
      <c r="F21" s="6">
        <v>5</v>
      </c>
      <c r="G21">
        <v>1</v>
      </c>
      <c r="H21">
        <v>30</v>
      </c>
      <c r="I21">
        <v>30</v>
      </c>
      <c r="J21">
        <v>30</v>
      </c>
      <c r="K21" t="s">
        <v>262</v>
      </c>
    </row>
    <row r="22" spans="1:11" x14ac:dyDescent="0.2">
      <c r="A22">
        <f>'Data collection'!A23</f>
        <v>22</v>
      </c>
      <c r="B22" t="str">
        <f>'Data collection'!F23</f>
        <v>Haemagogus celeste</v>
      </c>
      <c r="C22" s="6">
        <v>0</v>
      </c>
      <c r="D22" s="6">
        <v>4</v>
      </c>
      <c r="E22" s="6">
        <v>18</v>
      </c>
      <c r="F22" s="6">
        <v>4</v>
      </c>
      <c r="G22">
        <v>1</v>
      </c>
      <c r="H22">
        <v>30</v>
      </c>
      <c r="I22">
        <v>30</v>
      </c>
      <c r="J22">
        <v>30</v>
      </c>
      <c r="K22" t="s">
        <v>262</v>
      </c>
    </row>
    <row r="23" spans="1:11" x14ac:dyDescent="0.2">
      <c r="A23">
        <f>'Data collection'!A31</f>
        <v>30</v>
      </c>
      <c r="B23" t="str">
        <f>'Data collection'!F31</f>
        <v>Haemagogus equinus?</v>
      </c>
      <c r="C23" s="6">
        <v>0</v>
      </c>
      <c r="D23" s="6">
        <v>2</v>
      </c>
      <c r="E23">
        <v>26.5</v>
      </c>
      <c r="F23" s="6">
        <v>2</v>
      </c>
      <c r="G23">
        <v>1</v>
      </c>
      <c r="H23">
        <v>26</v>
      </c>
      <c r="I23">
        <v>28</v>
      </c>
      <c r="J23">
        <v>27</v>
      </c>
      <c r="K23" t="s">
        <v>263</v>
      </c>
    </row>
    <row r="24" spans="1:11" x14ac:dyDescent="0.2">
      <c r="A24">
        <f>'Data collection'!A32</f>
        <v>31</v>
      </c>
      <c r="B24" t="str">
        <f>'Data collection'!F32</f>
        <v>Haemagogus equinus?</v>
      </c>
      <c r="C24" s="6">
        <v>0</v>
      </c>
      <c r="D24" s="6">
        <v>4</v>
      </c>
      <c r="E24">
        <v>17</v>
      </c>
      <c r="F24" s="6">
        <v>4</v>
      </c>
      <c r="G24">
        <v>1</v>
      </c>
      <c r="H24">
        <v>26</v>
      </c>
      <c r="I24">
        <v>28</v>
      </c>
      <c r="J24">
        <v>27</v>
      </c>
      <c r="K24" t="s">
        <v>263</v>
      </c>
    </row>
    <row r="25" spans="1:11" x14ac:dyDescent="0.2">
      <c r="A25">
        <f>'Data collection'!A33</f>
        <v>32</v>
      </c>
      <c r="B25" t="str">
        <f>'Data collection'!F33</f>
        <v>Haemagogus equinus?</v>
      </c>
      <c r="C25" s="6">
        <v>0</v>
      </c>
      <c r="D25" s="6">
        <v>2</v>
      </c>
      <c r="E25">
        <v>22</v>
      </c>
      <c r="F25" s="6">
        <v>2</v>
      </c>
      <c r="G25">
        <v>1</v>
      </c>
      <c r="H25">
        <v>26</v>
      </c>
      <c r="I25">
        <v>28</v>
      </c>
      <c r="J25">
        <v>27</v>
      </c>
      <c r="K25" t="s">
        <v>263</v>
      </c>
    </row>
    <row r="26" spans="1:11" x14ac:dyDescent="0.2">
      <c r="A26">
        <f>'Data collection'!A34</f>
        <v>33</v>
      </c>
      <c r="B26" t="str">
        <f>'Data collection'!F34</f>
        <v>Haemagogus equinus?</v>
      </c>
      <c r="C26" s="6">
        <v>0</v>
      </c>
      <c r="D26" s="6">
        <v>16</v>
      </c>
      <c r="E26">
        <v>14</v>
      </c>
      <c r="F26" s="6">
        <v>16</v>
      </c>
      <c r="G26">
        <v>1</v>
      </c>
      <c r="H26">
        <v>26</v>
      </c>
      <c r="I26">
        <v>28</v>
      </c>
      <c r="J26">
        <v>27</v>
      </c>
      <c r="K26" t="s">
        <v>263</v>
      </c>
    </row>
    <row r="27" spans="1:11" x14ac:dyDescent="0.2">
      <c r="A27">
        <f>'Data collection'!A35</f>
        <v>34</v>
      </c>
      <c r="B27" t="str">
        <f>'Data collection'!F35</f>
        <v>Haemagogus equinus?</v>
      </c>
      <c r="C27" s="6">
        <v>19</v>
      </c>
      <c r="D27" s="6">
        <v>4</v>
      </c>
      <c r="E27">
        <v>20</v>
      </c>
      <c r="F27" s="6">
        <v>0</v>
      </c>
      <c r="G27">
        <v>1</v>
      </c>
      <c r="H27">
        <v>26</v>
      </c>
      <c r="I27">
        <v>28</v>
      </c>
      <c r="J27">
        <v>27</v>
      </c>
      <c r="K27" t="s">
        <v>263</v>
      </c>
    </row>
    <row r="28" spans="1:11" x14ac:dyDescent="0.2">
      <c r="A28">
        <f>'Data collection'!A37</f>
        <v>36</v>
      </c>
      <c r="B28" t="str">
        <f>'Data collection'!F37</f>
        <v>Haemagogus equinus?</v>
      </c>
      <c r="C28" s="6">
        <v>24</v>
      </c>
      <c r="D28" s="6">
        <v>1</v>
      </c>
      <c r="E28">
        <v>25</v>
      </c>
      <c r="F28" s="6">
        <v>0</v>
      </c>
      <c r="G28">
        <v>1</v>
      </c>
      <c r="H28">
        <v>26</v>
      </c>
      <c r="I28">
        <v>28</v>
      </c>
      <c r="J28">
        <v>27</v>
      </c>
      <c r="K28" t="s">
        <v>263</v>
      </c>
    </row>
    <row r="29" spans="1:11" x14ac:dyDescent="0.2">
      <c r="A29">
        <f>'Data collection'!A38</f>
        <v>37</v>
      </c>
      <c r="B29" t="str">
        <f>'Data collection'!F38</f>
        <v>Haemagogus janthinomys</v>
      </c>
      <c r="C29" s="6">
        <v>10</v>
      </c>
      <c r="D29" s="6">
        <v>7</v>
      </c>
      <c r="E29">
        <v>11</v>
      </c>
      <c r="F29" s="6">
        <v>0</v>
      </c>
      <c r="G29">
        <v>1</v>
      </c>
      <c r="H29">
        <v>23.5</v>
      </c>
      <c r="I29">
        <v>28</v>
      </c>
      <c r="J29">
        <v>24.4</v>
      </c>
      <c r="K29" t="s">
        <v>264</v>
      </c>
    </row>
    <row r="30" spans="1:11" x14ac:dyDescent="0.2">
      <c r="A30">
        <f>'Data collection'!A39</f>
        <v>38</v>
      </c>
      <c r="B30" t="str">
        <f>'Data collection'!F39</f>
        <v>Haemagogus janthinomys</v>
      </c>
      <c r="C30" s="6">
        <v>15</v>
      </c>
      <c r="D30" s="6">
        <v>13</v>
      </c>
      <c r="E30">
        <v>16</v>
      </c>
      <c r="F30" s="6">
        <v>0</v>
      </c>
      <c r="G30">
        <v>1</v>
      </c>
      <c r="H30">
        <v>23.5</v>
      </c>
      <c r="I30">
        <v>28</v>
      </c>
      <c r="J30">
        <v>24.4</v>
      </c>
      <c r="K30" t="s">
        <v>264</v>
      </c>
    </row>
    <row r="31" spans="1:11" x14ac:dyDescent="0.2">
      <c r="A31">
        <f>'Data collection'!A40</f>
        <v>39</v>
      </c>
      <c r="B31" t="str">
        <f>'Data collection'!F40</f>
        <v>Haemagogus janthinomys</v>
      </c>
      <c r="C31" s="6">
        <v>0</v>
      </c>
      <c r="D31" s="6">
        <v>8</v>
      </c>
      <c r="E31">
        <v>24</v>
      </c>
      <c r="F31" s="6">
        <v>8</v>
      </c>
      <c r="G31">
        <v>1</v>
      </c>
      <c r="H31">
        <v>23.5</v>
      </c>
      <c r="I31">
        <v>28</v>
      </c>
      <c r="J31">
        <v>24.4</v>
      </c>
      <c r="K31" t="s">
        <v>264</v>
      </c>
    </row>
    <row r="32" spans="1:11" x14ac:dyDescent="0.2">
      <c r="A32">
        <f>'Data collection'!A41</f>
        <v>40</v>
      </c>
      <c r="B32" t="str">
        <f>'Data collection'!F41</f>
        <v>Haemagogus janthinomys</v>
      </c>
      <c r="C32" s="6">
        <v>10</v>
      </c>
      <c r="D32" s="6">
        <v>16</v>
      </c>
      <c r="E32">
        <v>11</v>
      </c>
      <c r="F32" s="6">
        <v>0</v>
      </c>
      <c r="G32">
        <v>1</v>
      </c>
      <c r="H32">
        <v>23.5</v>
      </c>
      <c r="I32">
        <v>28</v>
      </c>
      <c r="J32">
        <v>24.4</v>
      </c>
      <c r="K32" t="s">
        <v>264</v>
      </c>
    </row>
    <row r="33" spans="1:11" x14ac:dyDescent="0.2">
      <c r="A33">
        <f>'Data collection'!A42</f>
        <v>41</v>
      </c>
      <c r="B33" t="str">
        <f>'Data collection'!F42</f>
        <v>Haemagogus janthinomys</v>
      </c>
      <c r="C33" s="6">
        <v>14</v>
      </c>
      <c r="D33" s="6">
        <v>19</v>
      </c>
      <c r="E33">
        <v>15</v>
      </c>
      <c r="F33" s="6">
        <v>0</v>
      </c>
      <c r="G33">
        <v>1</v>
      </c>
      <c r="H33">
        <v>23.5</v>
      </c>
      <c r="I33">
        <v>28</v>
      </c>
      <c r="J33">
        <v>24.4</v>
      </c>
      <c r="K33" t="s">
        <v>264</v>
      </c>
    </row>
    <row r="34" spans="1:11" x14ac:dyDescent="0.2">
      <c r="A34">
        <f>'Data collection'!A43</f>
        <v>42</v>
      </c>
      <c r="B34" t="str">
        <f>'Data collection'!F43</f>
        <v>Haemagogus janthinomys</v>
      </c>
      <c r="C34" s="6">
        <v>20</v>
      </c>
      <c r="D34" s="6">
        <v>6</v>
      </c>
      <c r="E34">
        <v>21</v>
      </c>
      <c r="F34" s="6">
        <v>0</v>
      </c>
      <c r="G34">
        <v>1</v>
      </c>
      <c r="H34">
        <v>23.5</v>
      </c>
      <c r="I34">
        <v>28</v>
      </c>
      <c r="J34">
        <v>24.4</v>
      </c>
      <c r="K34" t="s">
        <v>264</v>
      </c>
    </row>
    <row r="35" spans="1:11" x14ac:dyDescent="0.2">
      <c r="A35">
        <f>'Data collection'!A44</f>
        <v>43</v>
      </c>
      <c r="B35" t="str">
        <f>'Data collection'!F44</f>
        <v>Haemagogus janthinomys</v>
      </c>
      <c r="C35" s="6">
        <v>0</v>
      </c>
      <c r="D35" s="6">
        <v>4</v>
      </c>
      <c r="E35">
        <v>22</v>
      </c>
      <c r="F35" s="6">
        <v>4</v>
      </c>
      <c r="G35">
        <v>1</v>
      </c>
      <c r="H35">
        <v>23.5</v>
      </c>
      <c r="I35">
        <v>28</v>
      </c>
      <c r="J35">
        <v>24.4</v>
      </c>
      <c r="K35" t="s">
        <v>264</v>
      </c>
    </row>
    <row r="36" spans="1:11" x14ac:dyDescent="0.2">
      <c r="A36">
        <f>'Data collection'!A45</f>
        <v>44</v>
      </c>
      <c r="B36" t="str">
        <f>'Data collection'!F45</f>
        <v>Haemagogus janthinomys</v>
      </c>
      <c r="C36" s="6">
        <v>24</v>
      </c>
      <c r="D36" s="6">
        <v>3</v>
      </c>
      <c r="E36">
        <v>25</v>
      </c>
      <c r="F36" s="6">
        <v>0</v>
      </c>
      <c r="G36">
        <v>1</v>
      </c>
      <c r="H36">
        <v>23.5</v>
      </c>
      <c r="I36">
        <v>28</v>
      </c>
      <c r="J36">
        <v>24.4</v>
      </c>
      <c r="K36" t="s">
        <v>264</v>
      </c>
    </row>
    <row r="37" spans="1:11" x14ac:dyDescent="0.2">
      <c r="A37">
        <f>'Data collection'!A46</f>
        <v>45</v>
      </c>
      <c r="B37" t="str">
        <f>'Data collection'!F46</f>
        <v>Haemagogus janthinomys</v>
      </c>
      <c r="C37" s="6">
        <v>0</v>
      </c>
      <c r="D37" s="6">
        <v>3</v>
      </c>
      <c r="E37">
        <v>24</v>
      </c>
      <c r="F37" s="6">
        <v>2</v>
      </c>
      <c r="G37">
        <v>1</v>
      </c>
      <c r="H37">
        <v>23.5</v>
      </c>
      <c r="I37">
        <v>28</v>
      </c>
      <c r="J37">
        <v>24.4</v>
      </c>
      <c r="K37" t="s">
        <v>264</v>
      </c>
    </row>
    <row r="38" spans="1:11" x14ac:dyDescent="0.2">
      <c r="A38">
        <f>'Data collection'!A47</f>
        <v>46</v>
      </c>
      <c r="B38" t="str">
        <f>'Data collection'!F47</f>
        <v>Haemagogus janthinomys</v>
      </c>
      <c r="C38" s="6">
        <v>0</v>
      </c>
      <c r="D38" s="6">
        <v>2</v>
      </c>
      <c r="E38">
        <v>32</v>
      </c>
      <c r="F38" s="6">
        <v>2</v>
      </c>
      <c r="G38">
        <v>1</v>
      </c>
      <c r="H38">
        <v>23.5</v>
      </c>
      <c r="I38">
        <v>28</v>
      </c>
      <c r="J38">
        <v>24.4</v>
      </c>
      <c r="K38" t="s">
        <v>264</v>
      </c>
    </row>
    <row r="39" spans="1:11" x14ac:dyDescent="0.2">
      <c r="A39">
        <f>'Data collection'!A49</f>
        <v>48</v>
      </c>
      <c r="B39" t="str">
        <f>'Data collection'!F49</f>
        <v>Haemagogus janthinomys</v>
      </c>
      <c r="C39" s="6">
        <v>0</v>
      </c>
      <c r="D39" s="6">
        <v>10</v>
      </c>
      <c r="E39">
        <v>14</v>
      </c>
      <c r="F39" s="6">
        <v>10</v>
      </c>
      <c r="G39">
        <v>1</v>
      </c>
      <c r="H39">
        <v>28</v>
      </c>
      <c r="I39">
        <v>32</v>
      </c>
      <c r="J39">
        <v>30</v>
      </c>
      <c r="K39" t="s">
        <v>264</v>
      </c>
    </row>
    <row r="40" spans="1:11" x14ac:dyDescent="0.2">
      <c r="A40">
        <f>'Data collection'!A50</f>
        <v>49</v>
      </c>
      <c r="B40" t="str">
        <f>'Data collection'!F50</f>
        <v>Haemagogus janthinomys</v>
      </c>
      <c r="C40" s="6">
        <v>0</v>
      </c>
      <c r="D40" s="6">
        <v>5</v>
      </c>
      <c r="E40">
        <v>18</v>
      </c>
      <c r="F40" s="6">
        <v>5</v>
      </c>
      <c r="G40">
        <v>1</v>
      </c>
      <c r="H40">
        <v>28</v>
      </c>
      <c r="I40">
        <v>32</v>
      </c>
      <c r="J40">
        <v>30</v>
      </c>
      <c r="K40" t="s">
        <v>264</v>
      </c>
    </row>
    <row r="41" spans="1:11" x14ac:dyDescent="0.2">
      <c r="A41">
        <f>'Data collection'!A51</f>
        <v>50</v>
      </c>
      <c r="B41" t="str">
        <f>'Data collection'!F51</f>
        <v>Haemagogus janthinomys</v>
      </c>
      <c r="C41" s="6">
        <v>13</v>
      </c>
      <c r="D41" s="6">
        <v>5</v>
      </c>
      <c r="E41">
        <v>14</v>
      </c>
      <c r="F41" s="6">
        <v>0</v>
      </c>
      <c r="G41">
        <v>1</v>
      </c>
      <c r="H41">
        <v>28</v>
      </c>
      <c r="I41">
        <v>32</v>
      </c>
      <c r="J41">
        <v>30</v>
      </c>
      <c r="K41" t="s">
        <v>264</v>
      </c>
    </row>
    <row r="42" spans="1:11" x14ac:dyDescent="0.2">
      <c r="A42">
        <f>'Data collection'!A52</f>
        <v>51</v>
      </c>
      <c r="B42" t="str">
        <f>'Data collection'!F52</f>
        <v>Haemagogus janthinomys</v>
      </c>
      <c r="C42" s="6">
        <v>0</v>
      </c>
      <c r="D42" s="6">
        <v>5</v>
      </c>
      <c r="E42">
        <v>21</v>
      </c>
      <c r="F42" s="6">
        <v>5</v>
      </c>
      <c r="G42">
        <v>1</v>
      </c>
      <c r="H42">
        <v>28</v>
      </c>
      <c r="I42">
        <v>32</v>
      </c>
      <c r="J42">
        <v>30</v>
      </c>
      <c r="K42" t="s">
        <v>264</v>
      </c>
    </row>
    <row r="43" spans="1:11" x14ac:dyDescent="0.2">
      <c r="A43">
        <f>'Data collection'!A53</f>
        <v>52</v>
      </c>
      <c r="B43" t="str">
        <f>'Data collection'!F53</f>
        <v>Haemagogus janthinomys</v>
      </c>
      <c r="C43" s="6">
        <v>0</v>
      </c>
      <c r="D43" s="6">
        <v>10</v>
      </c>
      <c r="E43">
        <v>25</v>
      </c>
      <c r="F43" s="6">
        <v>10</v>
      </c>
      <c r="G43">
        <v>1</v>
      </c>
      <c r="H43">
        <v>28</v>
      </c>
      <c r="I43">
        <v>32</v>
      </c>
      <c r="J43">
        <v>30</v>
      </c>
      <c r="K43" t="s">
        <v>264</v>
      </c>
    </row>
    <row r="44" spans="1:11" x14ac:dyDescent="0.2">
      <c r="A44">
        <f>'Data collection'!A55</f>
        <v>54</v>
      </c>
      <c r="B44" t="str">
        <f>'Data collection'!F55</f>
        <v>Haemagogus janthinomys</v>
      </c>
      <c r="C44" s="6">
        <v>20</v>
      </c>
      <c r="D44" s="6">
        <v>2</v>
      </c>
      <c r="E44">
        <v>21</v>
      </c>
      <c r="F44" s="6">
        <v>0</v>
      </c>
      <c r="G44">
        <v>1</v>
      </c>
      <c r="H44">
        <v>28</v>
      </c>
      <c r="I44">
        <v>32</v>
      </c>
      <c r="J44">
        <v>30</v>
      </c>
      <c r="K44" t="s">
        <v>264</v>
      </c>
    </row>
    <row r="45" spans="1:11" x14ac:dyDescent="0.2">
      <c r="A45">
        <f>'Data collection'!A56</f>
        <v>55</v>
      </c>
      <c r="B45" t="str">
        <f>'Data collection'!F56</f>
        <v>Haemagogus janthinomys</v>
      </c>
      <c r="C45" s="6">
        <v>10</v>
      </c>
      <c r="D45" s="6">
        <v>1</v>
      </c>
      <c r="E45">
        <v>11</v>
      </c>
      <c r="F45" s="6">
        <v>0</v>
      </c>
      <c r="G45">
        <v>1</v>
      </c>
      <c r="H45">
        <v>28</v>
      </c>
      <c r="I45">
        <v>32</v>
      </c>
      <c r="J45">
        <v>30</v>
      </c>
      <c r="K45" t="s">
        <v>261</v>
      </c>
    </row>
    <row r="46" spans="1:11" x14ac:dyDescent="0.2">
      <c r="A46">
        <f>'Data collection'!A57</f>
        <v>56</v>
      </c>
      <c r="B46" t="str">
        <f>'Data collection'!F57</f>
        <v>Haemagogus janthinomys</v>
      </c>
      <c r="C46" s="6">
        <v>10</v>
      </c>
      <c r="D46" s="6">
        <v>1</v>
      </c>
      <c r="E46">
        <v>11</v>
      </c>
      <c r="F46" s="6">
        <v>0</v>
      </c>
      <c r="G46">
        <v>1</v>
      </c>
      <c r="H46">
        <v>28</v>
      </c>
      <c r="I46">
        <v>32</v>
      </c>
      <c r="J46">
        <v>30</v>
      </c>
      <c r="K46" t="s">
        <v>261</v>
      </c>
    </row>
    <row r="47" spans="1:11" x14ac:dyDescent="0.2">
      <c r="A47">
        <f>'Data collection'!A58</f>
        <v>57</v>
      </c>
      <c r="B47" t="str">
        <f>'Data collection'!F58</f>
        <v>Haemagogus janthinomys</v>
      </c>
      <c r="C47" s="6">
        <v>10</v>
      </c>
      <c r="D47" s="6">
        <v>1</v>
      </c>
      <c r="E47">
        <v>11</v>
      </c>
      <c r="F47" s="6">
        <v>0</v>
      </c>
      <c r="G47">
        <v>1</v>
      </c>
      <c r="H47">
        <v>28</v>
      </c>
      <c r="I47">
        <v>32</v>
      </c>
      <c r="J47">
        <v>30</v>
      </c>
      <c r="K47" t="s">
        <v>261</v>
      </c>
    </row>
    <row r="48" spans="1:11" x14ac:dyDescent="0.2">
      <c r="A48">
        <f>'Data collection'!A59</f>
        <v>58</v>
      </c>
      <c r="B48" t="str">
        <f>'Data collection'!F59</f>
        <v>Haemagogus janthinomys</v>
      </c>
      <c r="C48" s="6">
        <v>10</v>
      </c>
      <c r="D48" s="6">
        <v>1</v>
      </c>
      <c r="E48">
        <v>11</v>
      </c>
      <c r="F48" s="6">
        <v>0</v>
      </c>
      <c r="G48">
        <v>1</v>
      </c>
      <c r="H48">
        <v>28</v>
      </c>
      <c r="I48">
        <v>32</v>
      </c>
      <c r="J48">
        <v>30</v>
      </c>
      <c r="K48" t="s">
        <v>261</v>
      </c>
    </row>
    <row r="49" spans="1:11" x14ac:dyDescent="0.2">
      <c r="A49">
        <f>'Data collection'!A60</f>
        <v>59</v>
      </c>
      <c r="B49" t="str">
        <f>'Data collection'!F60</f>
        <v>Haemagogus janthinomys</v>
      </c>
      <c r="C49" s="6">
        <v>10</v>
      </c>
      <c r="D49" s="6">
        <v>1</v>
      </c>
      <c r="E49">
        <v>11</v>
      </c>
      <c r="F49" s="6">
        <v>0</v>
      </c>
      <c r="G49">
        <v>1</v>
      </c>
      <c r="H49">
        <v>28</v>
      </c>
      <c r="I49">
        <v>32</v>
      </c>
      <c r="J49">
        <v>30</v>
      </c>
      <c r="K49" t="s">
        <v>261</v>
      </c>
    </row>
    <row r="50" spans="1:11" x14ac:dyDescent="0.2">
      <c r="A50">
        <f>'Data collection'!A61</f>
        <v>60</v>
      </c>
      <c r="B50" t="str">
        <f>'Data collection'!F61</f>
        <v>Haemagogus janthinomys</v>
      </c>
      <c r="C50" s="6">
        <v>13</v>
      </c>
      <c r="D50" s="6">
        <v>1</v>
      </c>
      <c r="E50">
        <v>14</v>
      </c>
      <c r="F50" s="6">
        <v>0</v>
      </c>
      <c r="G50">
        <v>1</v>
      </c>
      <c r="H50">
        <v>28</v>
      </c>
      <c r="I50">
        <v>32</v>
      </c>
      <c r="J50">
        <v>30</v>
      </c>
      <c r="K50" t="s">
        <v>261</v>
      </c>
    </row>
    <row r="51" spans="1:11" x14ac:dyDescent="0.2">
      <c r="A51">
        <f>'Data collection'!A62</f>
        <v>61</v>
      </c>
      <c r="B51" t="str">
        <f>'Data collection'!F62</f>
        <v>Haemagogus janthinomys</v>
      </c>
      <c r="C51" s="6">
        <v>13</v>
      </c>
      <c r="D51" s="6">
        <v>1</v>
      </c>
      <c r="E51">
        <v>14</v>
      </c>
      <c r="F51" s="6">
        <v>0</v>
      </c>
      <c r="G51">
        <v>1</v>
      </c>
      <c r="H51">
        <v>28</v>
      </c>
      <c r="I51">
        <v>32</v>
      </c>
      <c r="J51">
        <v>30</v>
      </c>
      <c r="K51" t="s">
        <v>261</v>
      </c>
    </row>
    <row r="52" spans="1:11" x14ac:dyDescent="0.2">
      <c r="A52">
        <f>'Data collection'!A63</f>
        <v>62</v>
      </c>
      <c r="B52" t="str">
        <f>'Data collection'!F63</f>
        <v>Haemagogus janthinomys</v>
      </c>
      <c r="C52" s="6">
        <v>0</v>
      </c>
      <c r="D52" s="6">
        <v>1</v>
      </c>
      <c r="E52">
        <v>13</v>
      </c>
      <c r="F52" s="6">
        <v>1</v>
      </c>
      <c r="G52">
        <v>1</v>
      </c>
      <c r="H52">
        <v>28</v>
      </c>
      <c r="I52">
        <v>32</v>
      </c>
      <c r="J52">
        <v>30</v>
      </c>
      <c r="K52" t="s">
        <v>261</v>
      </c>
    </row>
    <row r="53" spans="1:11" x14ac:dyDescent="0.2">
      <c r="A53">
        <f>'Data collection'!A64</f>
        <v>63</v>
      </c>
      <c r="B53" t="str">
        <f>'Data collection'!F64</f>
        <v>Haemagogus janthinomys</v>
      </c>
      <c r="C53" s="6">
        <v>13</v>
      </c>
      <c r="D53" s="6">
        <v>1</v>
      </c>
      <c r="E53">
        <v>14</v>
      </c>
      <c r="F53" s="6">
        <v>0</v>
      </c>
      <c r="G53">
        <v>1</v>
      </c>
      <c r="H53">
        <v>28</v>
      </c>
      <c r="I53">
        <v>32</v>
      </c>
      <c r="J53">
        <v>30</v>
      </c>
      <c r="K53" t="s">
        <v>261</v>
      </c>
    </row>
    <row r="54" spans="1:11" x14ac:dyDescent="0.2">
      <c r="A54">
        <f>'Data collection'!A65</f>
        <v>64</v>
      </c>
      <c r="B54" t="str">
        <f>'Data collection'!F65</f>
        <v>Haemagogus janthinomys</v>
      </c>
      <c r="C54" s="6">
        <v>13</v>
      </c>
      <c r="D54" s="6">
        <v>1</v>
      </c>
      <c r="E54">
        <v>14</v>
      </c>
      <c r="F54" s="6">
        <v>0</v>
      </c>
      <c r="G54">
        <v>1</v>
      </c>
      <c r="H54">
        <v>28</v>
      </c>
      <c r="I54">
        <v>32</v>
      </c>
      <c r="J54">
        <v>30</v>
      </c>
      <c r="K54" t="s">
        <v>261</v>
      </c>
    </row>
    <row r="55" spans="1:11" x14ac:dyDescent="0.2">
      <c r="A55">
        <f>'Data collection'!A66</f>
        <v>65</v>
      </c>
      <c r="B55" t="str">
        <f>'Data collection'!F66</f>
        <v>Haemagogus janthinomys</v>
      </c>
      <c r="C55" s="6">
        <v>16</v>
      </c>
      <c r="D55" s="6">
        <v>1</v>
      </c>
      <c r="E55">
        <v>17</v>
      </c>
      <c r="F55" s="6">
        <v>0</v>
      </c>
      <c r="G55">
        <v>1</v>
      </c>
      <c r="H55">
        <v>28</v>
      </c>
      <c r="I55">
        <v>32</v>
      </c>
      <c r="J55">
        <v>30</v>
      </c>
      <c r="K55" t="s">
        <v>261</v>
      </c>
    </row>
    <row r="56" spans="1:11" x14ac:dyDescent="0.2">
      <c r="A56">
        <f>'Data collection'!A67</f>
        <v>66</v>
      </c>
      <c r="B56" t="str">
        <f>'Data collection'!F67</f>
        <v>Haemagogus janthinomys</v>
      </c>
      <c r="C56" s="6">
        <v>16</v>
      </c>
      <c r="D56" s="6">
        <v>1</v>
      </c>
      <c r="E56">
        <v>17</v>
      </c>
      <c r="F56" s="6">
        <v>0</v>
      </c>
      <c r="G56">
        <v>1</v>
      </c>
      <c r="H56">
        <v>28</v>
      </c>
      <c r="I56">
        <v>32</v>
      </c>
      <c r="J56">
        <v>30</v>
      </c>
      <c r="K56" t="s">
        <v>261</v>
      </c>
    </row>
    <row r="57" spans="1:11" x14ac:dyDescent="0.2">
      <c r="A57">
        <f>'Data collection'!A68</f>
        <v>67</v>
      </c>
      <c r="B57" t="str">
        <f>'Data collection'!F68</f>
        <v>Haemagogus janthinomys</v>
      </c>
      <c r="C57" s="6">
        <v>16</v>
      </c>
      <c r="D57" s="6">
        <v>1</v>
      </c>
      <c r="E57">
        <v>17</v>
      </c>
      <c r="F57" s="6">
        <v>0</v>
      </c>
      <c r="G57">
        <v>1</v>
      </c>
      <c r="H57">
        <v>28</v>
      </c>
      <c r="I57">
        <v>32</v>
      </c>
      <c r="J57">
        <v>30</v>
      </c>
      <c r="K57" t="s">
        <v>261</v>
      </c>
    </row>
    <row r="58" spans="1:11" x14ac:dyDescent="0.2">
      <c r="A58">
        <f>'Data collection'!A69</f>
        <v>68</v>
      </c>
      <c r="B58" t="str">
        <f>'Data collection'!F69</f>
        <v>Haemagogus janthinomys</v>
      </c>
      <c r="C58" s="6">
        <v>16</v>
      </c>
      <c r="D58" s="6">
        <v>1</v>
      </c>
      <c r="E58">
        <v>17</v>
      </c>
      <c r="F58" s="6">
        <v>0</v>
      </c>
      <c r="G58">
        <v>1</v>
      </c>
      <c r="H58">
        <v>28</v>
      </c>
      <c r="I58">
        <v>32</v>
      </c>
      <c r="J58">
        <v>30</v>
      </c>
      <c r="K58" t="s">
        <v>261</v>
      </c>
    </row>
    <row r="59" spans="1:11" x14ac:dyDescent="0.2">
      <c r="A59">
        <f>'Data collection'!A70</f>
        <v>69</v>
      </c>
      <c r="B59" t="str">
        <f>'Data collection'!F70</f>
        <v>Haemagogus janthinomys</v>
      </c>
      <c r="C59" s="6">
        <v>0</v>
      </c>
      <c r="D59" s="6">
        <v>1</v>
      </c>
      <c r="E59">
        <v>17</v>
      </c>
      <c r="F59" s="6">
        <v>1</v>
      </c>
      <c r="G59">
        <v>1</v>
      </c>
      <c r="H59">
        <v>28</v>
      </c>
      <c r="I59">
        <v>32</v>
      </c>
      <c r="J59">
        <v>30</v>
      </c>
      <c r="K59" t="s">
        <v>261</v>
      </c>
    </row>
    <row r="60" spans="1:11" x14ac:dyDescent="0.2">
      <c r="A60">
        <f>'Data collection'!A71</f>
        <v>70</v>
      </c>
      <c r="B60" t="str">
        <f>'Data collection'!F71</f>
        <v>Haemagogus janthinomys</v>
      </c>
      <c r="C60" s="6">
        <v>17</v>
      </c>
      <c r="D60" s="6">
        <v>1</v>
      </c>
      <c r="E60">
        <v>18</v>
      </c>
      <c r="F60" s="6">
        <v>0</v>
      </c>
      <c r="G60">
        <v>1</v>
      </c>
      <c r="H60">
        <v>28</v>
      </c>
      <c r="I60">
        <v>32</v>
      </c>
      <c r="J60">
        <v>30</v>
      </c>
      <c r="K60" t="s">
        <v>261</v>
      </c>
    </row>
    <row r="61" spans="1:11" x14ac:dyDescent="0.2">
      <c r="A61">
        <f>'Data collection'!A72</f>
        <v>71</v>
      </c>
      <c r="B61" t="str">
        <f>'Data collection'!F72</f>
        <v>Haemagogus janthinomys</v>
      </c>
      <c r="C61" s="6">
        <v>17</v>
      </c>
      <c r="D61" s="6">
        <v>1</v>
      </c>
      <c r="E61">
        <v>18</v>
      </c>
      <c r="F61" s="6">
        <v>0</v>
      </c>
      <c r="G61">
        <v>1</v>
      </c>
      <c r="H61">
        <v>28</v>
      </c>
      <c r="I61">
        <v>32</v>
      </c>
      <c r="J61">
        <v>30</v>
      </c>
      <c r="K61" t="s">
        <v>261</v>
      </c>
    </row>
    <row r="62" spans="1:11" x14ac:dyDescent="0.2">
      <c r="A62">
        <f>'Data collection'!A73</f>
        <v>72</v>
      </c>
      <c r="B62" t="str">
        <f>'Data collection'!F73</f>
        <v>Haemagogus janthinomys</v>
      </c>
      <c r="C62" s="6">
        <v>0</v>
      </c>
      <c r="D62" s="6">
        <v>1</v>
      </c>
      <c r="E62">
        <v>17</v>
      </c>
      <c r="F62" s="6">
        <v>1</v>
      </c>
      <c r="G62">
        <v>1</v>
      </c>
      <c r="H62">
        <v>28</v>
      </c>
      <c r="I62">
        <v>32</v>
      </c>
      <c r="J62">
        <v>30</v>
      </c>
      <c r="K62" t="s">
        <v>261</v>
      </c>
    </row>
    <row r="63" spans="1:11" x14ac:dyDescent="0.2">
      <c r="A63">
        <f>'Data collection'!A74</f>
        <v>73</v>
      </c>
      <c r="B63" t="str">
        <f>'Data collection'!F74</f>
        <v>Haemagogus janthinomys</v>
      </c>
      <c r="C63" s="6">
        <v>0</v>
      </c>
      <c r="D63" s="6">
        <v>1</v>
      </c>
      <c r="E63">
        <v>17</v>
      </c>
      <c r="F63" s="6">
        <v>1</v>
      </c>
      <c r="G63">
        <v>1</v>
      </c>
      <c r="H63">
        <v>28</v>
      </c>
      <c r="I63">
        <v>32</v>
      </c>
      <c r="J63">
        <v>30</v>
      </c>
      <c r="K63" t="s">
        <v>261</v>
      </c>
    </row>
    <row r="64" spans="1:11" x14ac:dyDescent="0.2">
      <c r="A64">
        <f>'Data collection'!A75</f>
        <v>74</v>
      </c>
      <c r="B64" t="str">
        <f>'Data collection'!F75</f>
        <v>Haemagogus janthinomys</v>
      </c>
      <c r="C64" s="6">
        <v>17</v>
      </c>
      <c r="D64" s="6">
        <v>1</v>
      </c>
      <c r="E64">
        <v>18</v>
      </c>
      <c r="F64" s="6">
        <v>0</v>
      </c>
      <c r="G64">
        <v>1</v>
      </c>
      <c r="H64">
        <v>28</v>
      </c>
      <c r="I64">
        <v>32</v>
      </c>
      <c r="J64">
        <v>30</v>
      </c>
      <c r="K64" t="s">
        <v>261</v>
      </c>
    </row>
    <row r="65" spans="1:11" x14ac:dyDescent="0.2">
      <c r="A65">
        <f>'Data collection'!A76</f>
        <v>75</v>
      </c>
      <c r="B65" t="str">
        <f>'Data collection'!F76</f>
        <v>Haemagogus janthinomys</v>
      </c>
      <c r="C65" s="6">
        <v>17</v>
      </c>
      <c r="D65" s="6">
        <v>1</v>
      </c>
      <c r="E65">
        <v>18</v>
      </c>
      <c r="F65" s="6">
        <v>0</v>
      </c>
      <c r="G65">
        <v>1</v>
      </c>
      <c r="H65">
        <v>28</v>
      </c>
      <c r="I65">
        <v>32</v>
      </c>
      <c r="J65">
        <v>30</v>
      </c>
      <c r="K65" t="s">
        <v>261</v>
      </c>
    </row>
    <row r="66" spans="1:11" x14ac:dyDescent="0.2">
      <c r="A66">
        <f>'Data collection'!A77</f>
        <v>76</v>
      </c>
      <c r="B66" t="str">
        <f>'Data collection'!F77</f>
        <v>Haemagogus janthinomys</v>
      </c>
      <c r="C66" s="6">
        <v>0</v>
      </c>
      <c r="D66" s="6">
        <v>1</v>
      </c>
      <c r="E66">
        <v>30</v>
      </c>
      <c r="F66" s="6">
        <v>1</v>
      </c>
      <c r="G66">
        <v>1</v>
      </c>
      <c r="H66">
        <v>20</v>
      </c>
      <c r="I66">
        <v>30</v>
      </c>
      <c r="J66" s="5">
        <f>(18*30+12*20)/30</f>
        <v>26</v>
      </c>
      <c r="K66" t="s">
        <v>261</v>
      </c>
    </row>
    <row r="67" spans="1:11" x14ac:dyDescent="0.2">
      <c r="A67">
        <f>'Data collection'!A78</f>
        <v>77</v>
      </c>
      <c r="B67" t="str">
        <f>'Data collection'!F78</f>
        <v>Haemagogus janthinomys</v>
      </c>
      <c r="C67" s="6">
        <v>30</v>
      </c>
      <c r="D67" s="6">
        <v>1</v>
      </c>
      <c r="E67">
        <v>31</v>
      </c>
      <c r="F67" s="6">
        <v>0</v>
      </c>
      <c r="G67">
        <v>1</v>
      </c>
      <c r="H67">
        <v>20</v>
      </c>
      <c r="I67">
        <v>30</v>
      </c>
      <c r="J67" s="5">
        <f>(18*30+12*20)/30</f>
        <v>26</v>
      </c>
      <c r="K67" t="s">
        <v>261</v>
      </c>
    </row>
    <row r="68" spans="1:11" x14ac:dyDescent="0.2">
      <c r="A68">
        <f>'Data collection'!A79</f>
        <v>78</v>
      </c>
      <c r="B68" t="str">
        <f>'Data collection'!F79</f>
        <v>Haemagogus janthinomys</v>
      </c>
      <c r="C68" s="6">
        <v>0</v>
      </c>
      <c r="D68" s="6">
        <v>1</v>
      </c>
      <c r="E68">
        <v>30</v>
      </c>
      <c r="F68" s="6">
        <v>1</v>
      </c>
      <c r="G68">
        <v>1</v>
      </c>
      <c r="H68">
        <v>20</v>
      </c>
      <c r="I68">
        <v>30</v>
      </c>
      <c r="J68" s="5">
        <f>(18*30+12*20)/30</f>
        <v>26</v>
      </c>
      <c r="K68" t="s">
        <v>261</v>
      </c>
    </row>
    <row r="69" spans="1:11" x14ac:dyDescent="0.2">
      <c r="A69">
        <f>'Data collection'!A80</f>
        <v>79</v>
      </c>
      <c r="B69" t="str">
        <f>'Data collection'!F80</f>
        <v>Haemagogus janthinomys</v>
      </c>
      <c r="C69" s="6">
        <v>30</v>
      </c>
      <c r="D69" s="6">
        <v>1</v>
      </c>
      <c r="E69">
        <v>31</v>
      </c>
      <c r="F69" s="6">
        <v>0</v>
      </c>
      <c r="G69">
        <v>1</v>
      </c>
      <c r="H69">
        <v>20</v>
      </c>
      <c r="I69">
        <v>30</v>
      </c>
      <c r="J69" s="5">
        <f>(18*30+12*20)/30</f>
        <v>26</v>
      </c>
      <c r="K69" t="s">
        <v>261</v>
      </c>
    </row>
    <row r="70" spans="1:11" x14ac:dyDescent="0.2">
      <c r="A70">
        <f>'Data collection'!A81</f>
        <v>80</v>
      </c>
      <c r="B70" t="str">
        <f>'Data collection'!F81</f>
        <v>Haemagogus janthinomys</v>
      </c>
      <c r="C70" s="6">
        <v>0</v>
      </c>
      <c r="D70" s="6">
        <v>1</v>
      </c>
      <c r="E70">
        <v>20</v>
      </c>
      <c r="F70" s="6">
        <v>1</v>
      </c>
      <c r="G70">
        <v>1</v>
      </c>
      <c r="H70">
        <v>28</v>
      </c>
      <c r="I70">
        <v>32</v>
      </c>
      <c r="J70">
        <v>30</v>
      </c>
      <c r="K70" t="s">
        <v>261</v>
      </c>
    </row>
    <row r="71" spans="1:11" x14ac:dyDescent="0.2">
      <c r="A71">
        <f>'Data collection'!A82</f>
        <v>81</v>
      </c>
      <c r="B71" t="str">
        <f>'Data collection'!F82</f>
        <v>Haemagogus janthinomys</v>
      </c>
      <c r="C71" s="6">
        <v>0</v>
      </c>
      <c r="D71" s="6">
        <v>1</v>
      </c>
      <c r="E71">
        <v>21</v>
      </c>
      <c r="F71" s="6">
        <v>1</v>
      </c>
      <c r="G71">
        <v>1</v>
      </c>
      <c r="H71">
        <v>28</v>
      </c>
      <c r="I71">
        <v>32</v>
      </c>
      <c r="J71">
        <v>30</v>
      </c>
      <c r="K71" t="s">
        <v>261</v>
      </c>
    </row>
    <row r="72" spans="1:11" x14ac:dyDescent="0.2">
      <c r="A72">
        <f>'Data collection'!A83</f>
        <v>82</v>
      </c>
      <c r="B72" t="str">
        <f>'Data collection'!F83</f>
        <v>Haemagogus janthinomys</v>
      </c>
      <c r="C72" s="6">
        <v>0</v>
      </c>
      <c r="D72" s="6">
        <v>1</v>
      </c>
      <c r="E72">
        <v>21</v>
      </c>
      <c r="F72" s="6">
        <v>1</v>
      </c>
      <c r="G72">
        <v>1</v>
      </c>
      <c r="H72">
        <v>28</v>
      </c>
      <c r="I72">
        <v>32</v>
      </c>
      <c r="J72">
        <v>30</v>
      </c>
      <c r="K72" t="s">
        <v>261</v>
      </c>
    </row>
    <row r="73" spans="1:11" x14ac:dyDescent="0.2">
      <c r="A73">
        <f>'Data collection'!A84</f>
        <v>83</v>
      </c>
      <c r="B73" t="str">
        <f>'Data collection'!F84</f>
        <v>Haemagogus janthinomys</v>
      </c>
      <c r="C73" s="6">
        <v>21</v>
      </c>
      <c r="D73" s="6">
        <v>1</v>
      </c>
      <c r="E73">
        <v>22</v>
      </c>
      <c r="F73" s="6">
        <v>0</v>
      </c>
      <c r="G73">
        <v>1</v>
      </c>
      <c r="H73">
        <v>28</v>
      </c>
      <c r="I73">
        <v>32</v>
      </c>
      <c r="J73">
        <v>30</v>
      </c>
      <c r="K73" t="s">
        <v>261</v>
      </c>
    </row>
    <row r="74" spans="1:11" x14ac:dyDescent="0.2">
      <c r="A74">
        <f>'Data collection'!A85</f>
        <v>84</v>
      </c>
      <c r="B74" t="str">
        <f>'Data collection'!F85</f>
        <v>Haemagogus janthinomys</v>
      </c>
      <c r="C74" s="6">
        <v>0</v>
      </c>
      <c r="D74" s="6">
        <v>1</v>
      </c>
      <c r="E74">
        <v>21</v>
      </c>
      <c r="F74" s="6">
        <v>1</v>
      </c>
      <c r="G74">
        <v>1</v>
      </c>
      <c r="H74">
        <v>28</v>
      </c>
      <c r="I74">
        <v>32</v>
      </c>
      <c r="J74">
        <v>30</v>
      </c>
      <c r="K74" t="s">
        <v>261</v>
      </c>
    </row>
    <row r="75" spans="1:11" x14ac:dyDescent="0.2">
      <c r="A75">
        <f>'Data collection'!A86</f>
        <v>85</v>
      </c>
      <c r="B75" t="str">
        <f>'Data collection'!F86</f>
        <v>Haemagogus janthinomys</v>
      </c>
      <c r="C75" s="6">
        <v>0</v>
      </c>
      <c r="D75" s="6">
        <v>1</v>
      </c>
      <c r="E75">
        <v>31</v>
      </c>
      <c r="F75" s="6">
        <v>1</v>
      </c>
      <c r="G75">
        <v>1</v>
      </c>
      <c r="H75">
        <v>28</v>
      </c>
      <c r="I75">
        <v>32</v>
      </c>
      <c r="J75">
        <v>30</v>
      </c>
      <c r="K75" t="s">
        <v>261</v>
      </c>
    </row>
    <row r="76" spans="1:11" x14ac:dyDescent="0.2">
      <c r="A76">
        <f>'Data collection'!A87</f>
        <v>86</v>
      </c>
      <c r="B76" t="str">
        <f>'Data collection'!F87</f>
        <v>Haemagogus janthinomys</v>
      </c>
      <c r="C76" s="6">
        <v>0</v>
      </c>
      <c r="D76" s="6">
        <v>1</v>
      </c>
      <c r="E76">
        <v>31</v>
      </c>
      <c r="F76" s="6">
        <v>1</v>
      </c>
      <c r="G76">
        <v>1</v>
      </c>
      <c r="H76">
        <v>28</v>
      </c>
      <c r="I76">
        <v>32</v>
      </c>
      <c r="J76">
        <v>30</v>
      </c>
      <c r="K76" t="s">
        <v>261</v>
      </c>
    </row>
    <row r="77" spans="1:11" x14ac:dyDescent="0.2">
      <c r="A77">
        <f>'Data collection'!A90</f>
        <v>89</v>
      </c>
      <c r="B77" t="str">
        <f>'Data collection'!F90</f>
        <v>Haemagogus mesodentatus</v>
      </c>
      <c r="C77" s="6">
        <v>0</v>
      </c>
      <c r="D77" s="6">
        <v>6</v>
      </c>
      <c r="E77">
        <v>27</v>
      </c>
      <c r="F77" s="6">
        <v>6</v>
      </c>
      <c r="G77">
        <v>1</v>
      </c>
      <c r="H77">
        <f t="shared" ref="H77:H82" si="1">(76-32)*5/9</f>
        <v>24.444444444444443</v>
      </c>
      <c r="I77">
        <f t="shared" ref="I77:I82" si="2">(85-32)*5/9</f>
        <v>29.444444444444443</v>
      </c>
      <c r="J77">
        <f t="shared" ref="J77:J82" si="3">(79-32)*5/9</f>
        <v>26.111111111111111</v>
      </c>
      <c r="K77" t="s">
        <v>265</v>
      </c>
    </row>
    <row r="78" spans="1:11" x14ac:dyDescent="0.2">
      <c r="A78">
        <f>'Data collection'!A91</f>
        <v>90</v>
      </c>
      <c r="B78" t="str">
        <f>'Data collection'!F91</f>
        <v>Haemagogus mesodentatus</v>
      </c>
      <c r="C78">
        <v>0</v>
      </c>
      <c r="D78" s="6">
        <v>1</v>
      </c>
      <c r="E78">
        <v>27</v>
      </c>
      <c r="F78" s="6">
        <v>1</v>
      </c>
      <c r="G78">
        <v>1</v>
      </c>
      <c r="H78">
        <f t="shared" si="1"/>
        <v>24.444444444444443</v>
      </c>
      <c r="I78">
        <f t="shared" si="2"/>
        <v>29.444444444444443</v>
      </c>
      <c r="J78">
        <f t="shared" si="3"/>
        <v>26.111111111111111</v>
      </c>
      <c r="K78" t="s">
        <v>265</v>
      </c>
    </row>
    <row r="79" spans="1:11" x14ac:dyDescent="0.2">
      <c r="A79">
        <f>'Data collection'!A93</f>
        <v>92</v>
      </c>
      <c r="B79" t="str">
        <f>'Data collection'!F93</f>
        <v>Haemagogus equinus</v>
      </c>
      <c r="C79">
        <v>0</v>
      </c>
      <c r="D79" s="6">
        <v>26</v>
      </c>
      <c r="E79">
        <v>27</v>
      </c>
      <c r="F79" s="6">
        <v>26</v>
      </c>
      <c r="G79">
        <v>1</v>
      </c>
      <c r="H79">
        <f t="shared" si="1"/>
        <v>24.444444444444443</v>
      </c>
      <c r="I79">
        <f t="shared" si="2"/>
        <v>29.444444444444443</v>
      </c>
      <c r="J79">
        <f t="shared" si="3"/>
        <v>26.111111111111111</v>
      </c>
      <c r="K79" t="s">
        <v>265</v>
      </c>
    </row>
    <row r="80" spans="1:11" x14ac:dyDescent="0.2">
      <c r="A80">
        <f>'Data collection'!A94</f>
        <v>93</v>
      </c>
      <c r="B80" t="str">
        <f>'Data collection'!F94</f>
        <v>Haemagogus mesodentatus</v>
      </c>
      <c r="C80">
        <v>0</v>
      </c>
      <c r="D80" s="6">
        <v>5</v>
      </c>
      <c r="E80">
        <v>28</v>
      </c>
      <c r="F80" s="6">
        <v>5</v>
      </c>
      <c r="G80">
        <v>1</v>
      </c>
      <c r="H80">
        <f t="shared" si="1"/>
        <v>24.444444444444443</v>
      </c>
      <c r="I80">
        <f t="shared" si="2"/>
        <v>29.444444444444443</v>
      </c>
      <c r="J80">
        <f t="shared" si="3"/>
        <v>26.111111111111111</v>
      </c>
      <c r="K80" t="s">
        <v>266</v>
      </c>
    </row>
    <row r="81" spans="1:11" x14ac:dyDescent="0.2">
      <c r="A81">
        <f>'Data collection'!A96</f>
        <v>95</v>
      </c>
      <c r="B81" t="str">
        <f>'Data collection'!F96</f>
        <v>Sabethes chloropterus</v>
      </c>
      <c r="C81">
        <v>28</v>
      </c>
      <c r="D81">
        <v>3</v>
      </c>
      <c r="E81">
        <v>29</v>
      </c>
      <c r="F81">
        <v>0</v>
      </c>
      <c r="G81">
        <v>1</v>
      </c>
      <c r="H81">
        <f t="shared" si="1"/>
        <v>24.444444444444443</v>
      </c>
      <c r="I81">
        <f t="shared" si="2"/>
        <v>29.444444444444443</v>
      </c>
      <c r="J81">
        <f t="shared" si="3"/>
        <v>26.111111111111111</v>
      </c>
      <c r="K81" t="s">
        <v>265</v>
      </c>
    </row>
    <row r="82" spans="1:11" x14ac:dyDescent="0.2">
      <c r="A82">
        <f>'Data collection'!A97</f>
        <v>96</v>
      </c>
      <c r="B82" t="str">
        <f>'Data collection'!F97</f>
        <v>Haemagogus equinus</v>
      </c>
      <c r="C82">
        <v>0</v>
      </c>
      <c r="D82">
        <v>4</v>
      </c>
      <c r="E82">
        <v>23</v>
      </c>
      <c r="F82">
        <v>4</v>
      </c>
      <c r="G82">
        <v>1</v>
      </c>
      <c r="H82">
        <f t="shared" si="1"/>
        <v>24.444444444444443</v>
      </c>
      <c r="I82">
        <f t="shared" si="2"/>
        <v>29.444444444444443</v>
      </c>
      <c r="J82">
        <f t="shared" si="3"/>
        <v>26.111111111111111</v>
      </c>
      <c r="K82" t="s">
        <v>265</v>
      </c>
    </row>
    <row r="83" spans="1:11" x14ac:dyDescent="0.2">
      <c r="A83">
        <f>'Data collection'!A98</f>
        <v>97</v>
      </c>
      <c r="B83" t="str">
        <f>'Data collection'!F98</f>
        <v>Haemagogus leucocelaenus</v>
      </c>
      <c r="C83">
        <v>14</v>
      </c>
      <c r="D83">
        <v>3</v>
      </c>
      <c r="E83">
        <v>15</v>
      </c>
      <c r="F83">
        <v>0</v>
      </c>
      <c r="G83">
        <v>1</v>
      </c>
      <c r="H83">
        <v>20</v>
      </c>
      <c r="I83">
        <v>30</v>
      </c>
      <c r="J83">
        <f t="shared" ref="J83:J94" si="4">((20*19.5+30*4.5)/24*5+20*2)/7</f>
        <v>21.339285714285715</v>
      </c>
      <c r="K83" t="s">
        <v>265</v>
      </c>
    </row>
    <row r="84" spans="1:11" x14ac:dyDescent="0.2">
      <c r="A84">
        <f>'Data collection'!A99</f>
        <v>98</v>
      </c>
      <c r="B84" t="str">
        <f>'Data collection'!F99</f>
        <v>Haemagogus leucocelaenus</v>
      </c>
      <c r="C84">
        <v>14</v>
      </c>
      <c r="D84">
        <v>1</v>
      </c>
      <c r="E84">
        <v>15</v>
      </c>
      <c r="F84">
        <v>0</v>
      </c>
      <c r="G84">
        <v>1</v>
      </c>
      <c r="H84">
        <v>20</v>
      </c>
      <c r="I84">
        <v>30</v>
      </c>
      <c r="J84">
        <f t="shared" si="4"/>
        <v>21.339285714285715</v>
      </c>
      <c r="K84" t="s">
        <v>265</v>
      </c>
    </row>
    <row r="85" spans="1:11" s="6" customFormat="1" x14ac:dyDescent="0.2">
      <c r="A85" s="6">
        <f>'Data collection'!A100</f>
        <v>99</v>
      </c>
      <c r="B85" s="6" t="str">
        <f>'Data collection'!F100</f>
        <v>Haemagogus leucocelaenus</v>
      </c>
      <c r="C85" s="6">
        <v>15</v>
      </c>
      <c r="D85" s="6">
        <v>2</v>
      </c>
      <c r="E85" s="6">
        <v>22</v>
      </c>
      <c r="F85" s="6">
        <v>1</v>
      </c>
      <c r="G85">
        <v>1</v>
      </c>
      <c r="H85" s="6">
        <v>20</v>
      </c>
      <c r="I85" s="6">
        <v>30</v>
      </c>
      <c r="J85" s="6">
        <f t="shared" si="4"/>
        <v>21.339285714285715</v>
      </c>
      <c r="K85" s="6" t="s">
        <v>265</v>
      </c>
    </row>
    <row r="86" spans="1:11" x14ac:dyDescent="0.2">
      <c r="A86">
        <f>'Data collection'!A102</f>
        <v>101</v>
      </c>
      <c r="B86" t="str">
        <f>'Data collection'!F102</f>
        <v>Haemagogus leucocelaenus</v>
      </c>
      <c r="C86" s="6">
        <v>20</v>
      </c>
      <c r="D86" s="6">
        <v>1</v>
      </c>
      <c r="E86" s="6">
        <v>21</v>
      </c>
      <c r="F86">
        <v>0</v>
      </c>
      <c r="G86">
        <v>1</v>
      </c>
      <c r="H86">
        <v>20</v>
      </c>
      <c r="I86">
        <v>30</v>
      </c>
      <c r="J86">
        <f t="shared" si="4"/>
        <v>21.339285714285715</v>
      </c>
      <c r="K86" t="s">
        <v>265</v>
      </c>
    </row>
    <row r="87" spans="1:11" x14ac:dyDescent="0.2">
      <c r="A87">
        <f>'Data collection'!A103</f>
        <v>102</v>
      </c>
      <c r="B87" t="str">
        <f>'Data collection'!F103</f>
        <v>Haemagogus leucocelaenus</v>
      </c>
      <c r="C87" s="6">
        <v>0</v>
      </c>
      <c r="D87" s="6">
        <v>6</v>
      </c>
      <c r="E87" s="6">
        <v>20</v>
      </c>
      <c r="F87" s="6">
        <v>6</v>
      </c>
      <c r="G87">
        <v>1</v>
      </c>
      <c r="H87">
        <v>20</v>
      </c>
      <c r="I87">
        <v>30</v>
      </c>
      <c r="J87">
        <f t="shared" si="4"/>
        <v>21.339285714285715</v>
      </c>
      <c r="K87" t="s">
        <v>265</v>
      </c>
    </row>
    <row r="88" spans="1:11" x14ac:dyDescent="0.2">
      <c r="A88" t="str">
        <f>CONCATENATE('Data collection'!A104, ".1")</f>
        <v>103.1</v>
      </c>
      <c r="B88" t="s">
        <v>116</v>
      </c>
      <c r="C88" s="6">
        <v>0</v>
      </c>
      <c r="D88" s="6">
        <v>1</v>
      </c>
      <c r="E88" s="6">
        <v>14</v>
      </c>
      <c r="F88" s="6">
        <v>1</v>
      </c>
      <c r="G88">
        <v>4</v>
      </c>
      <c r="H88">
        <v>20</v>
      </c>
      <c r="I88">
        <v>30</v>
      </c>
      <c r="J88">
        <f t="shared" si="4"/>
        <v>21.339285714285715</v>
      </c>
      <c r="K88" t="s">
        <v>261</v>
      </c>
    </row>
    <row r="89" spans="1:11" x14ac:dyDescent="0.2">
      <c r="A89" t="str">
        <f>CONCATENATE('Data collection'!A104, ".2")</f>
        <v>103.2</v>
      </c>
      <c r="B89" t="s">
        <v>116</v>
      </c>
      <c r="C89" s="6">
        <v>14</v>
      </c>
      <c r="D89">
        <v>1</v>
      </c>
      <c r="E89" s="6">
        <v>15</v>
      </c>
      <c r="F89">
        <v>0</v>
      </c>
      <c r="G89">
        <f>75-4</f>
        <v>71</v>
      </c>
      <c r="H89">
        <v>20</v>
      </c>
      <c r="I89">
        <v>30</v>
      </c>
      <c r="J89">
        <f t="shared" si="4"/>
        <v>21.339285714285715</v>
      </c>
      <c r="K89" t="s">
        <v>261</v>
      </c>
    </row>
    <row r="90" spans="1:11" x14ac:dyDescent="0.2">
      <c r="A90" t="str">
        <f>CONCATENATE('Data collection'!A105, ".1")</f>
        <v>104.1</v>
      </c>
      <c r="B90" t="s">
        <v>116</v>
      </c>
      <c r="C90">
        <v>0</v>
      </c>
      <c r="D90">
        <v>1</v>
      </c>
      <c r="E90" s="6">
        <v>18</v>
      </c>
      <c r="F90" s="6">
        <v>1</v>
      </c>
      <c r="G90">
        <v>7</v>
      </c>
      <c r="H90">
        <v>20</v>
      </c>
      <c r="I90">
        <v>30</v>
      </c>
      <c r="J90">
        <f t="shared" si="4"/>
        <v>21.339285714285715</v>
      </c>
      <c r="K90" t="s">
        <v>261</v>
      </c>
    </row>
    <row r="91" spans="1:11" x14ac:dyDescent="0.2">
      <c r="A91" t="str">
        <f>CONCATENATE('Data collection'!A105, ".2")</f>
        <v>104.2</v>
      </c>
      <c r="B91" t="s">
        <v>116</v>
      </c>
      <c r="C91">
        <v>18</v>
      </c>
      <c r="D91">
        <v>1</v>
      </c>
      <c r="E91" s="6">
        <v>19</v>
      </c>
      <c r="F91">
        <v>0</v>
      </c>
      <c r="G91">
        <f>66-7</f>
        <v>59</v>
      </c>
      <c r="H91">
        <v>20</v>
      </c>
      <c r="I91">
        <v>30</v>
      </c>
      <c r="J91">
        <f t="shared" si="4"/>
        <v>21.339285714285715</v>
      </c>
      <c r="K91" t="s">
        <v>261</v>
      </c>
    </row>
    <row r="92" spans="1:11" x14ac:dyDescent="0.2">
      <c r="A92" t="str">
        <f>CONCATENATE('Data collection'!A106, ".1")</f>
        <v>105.1</v>
      </c>
      <c r="B92" t="s">
        <v>116</v>
      </c>
      <c r="C92">
        <v>0</v>
      </c>
      <c r="D92">
        <v>1</v>
      </c>
      <c r="E92" s="6">
        <v>21</v>
      </c>
      <c r="F92">
        <v>1</v>
      </c>
      <c r="G92">
        <v>5</v>
      </c>
      <c r="H92">
        <v>20</v>
      </c>
      <c r="I92">
        <v>30</v>
      </c>
      <c r="J92">
        <f t="shared" si="4"/>
        <v>21.339285714285715</v>
      </c>
      <c r="K92" t="s">
        <v>261</v>
      </c>
    </row>
    <row r="93" spans="1:11" x14ac:dyDescent="0.2">
      <c r="A93" t="str">
        <f>CONCATENATE('Data collection'!A106, ".2")</f>
        <v>105.2</v>
      </c>
      <c r="B93" t="s">
        <v>116</v>
      </c>
      <c r="C93">
        <v>21</v>
      </c>
      <c r="D93">
        <v>1</v>
      </c>
      <c r="E93" s="6">
        <v>22</v>
      </c>
      <c r="F93">
        <v>0</v>
      </c>
      <c r="G93">
        <f>42-5</f>
        <v>37</v>
      </c>
      <c r="H93">
        <v>20</v>
      </c>
      <c r="I93">
        <v>30</v>
      </c>
      <c r="J93">
        <f t="shared" si="4"/>
        <v>21.339285714285715</v>
      </c>
      <c r="K93" t="s">
        <v>261</v>
      </c>
    </row>
    <row r="94" spans="1:11" x14ac:dyDescent="0.2">
      <c r="A94" t="str">
        <f>CONCATENATE('Data collection'!A107, ".1")</f>
        <v>106.1</v>
      </c>
      <c r="B94" t="s">
        <v>116</v>
      </c>
      <c r="C94">
        <v>0</v>
      </c>
      <c r="D94">
        <v>1</v>
      </c>
      <c r="E94" s="6">
        <v>25</v>
      </c>
      <c r="F94">
        <v>1</v>
      </c>
      <c r="G94">
        <v>1</v>
      </c>
      <c r="H94">
        <v>20</v>
      </c>
      <c r="I94">
        <v>30</v>
      </c>
      <c r="J94">
        <f t="shared" si="4"/>
        <v>21.339285714285715</v>
      </c>
      <c r="K94" t="s">
        <v>261</v>
      </c>
    </row>
    <row r="95" spans="1:11" x14ac:dyDescent="0.2">
      <c r="A95" t="str">
        <f>CONCATENATE('Data collection'!A107, ".2")</f>
        <v>106.2</v>
      </c>
      <c r="B95" t="s">
        <v>116</v>
      </c>
      <c r="C95">
        <v>25</v>
      </c>
      <c r="D95">
        <v>1</v>
      </c>
      <c r="E95" s="6">
        <v>26</v>
      </c>
      <c r="F95">
        <v>0</v>
      </c>
      <c r="G95">
        <f>18-1</f>
        <v>17</v>
      </c>
      <c r="H95">
        <v>20</v>
      </c>
      <c r="I95">
        <v>30</v>
      </c>
      <c r="J95">
        <f>((20*19.5+30*4.5)/24*5+20*2)/7</f>
        <v>21.339285714285715</v>
      </c>
      <c r="K95" t="s">
        <v>261</v>
      </c>
    </row>
    <row r="96" spans="1:11" x14ac:dyDescent="0.2">
      <c r="A96" t="str">
        <f>CONCATENATE('Data collection'!A108, ".1")</f>
        <v>107.1</v>
      </c>
      <c r="B96" t="s">
        <v>116</v>
      </c>
      <c r="C96">
        <v>0</v>
      </c>
      <c r="D96">
        <v>1</v>
      </c>
      <c r="E96" s="6">
        <v>29</v>
      </c>
      <c r="F96">
        <v>1</v>
      </c>
      <c r="G96">
        <v>0</v>
      </c>
      <c r="H96">
        <v>20</v>
      </c>
      <c r="I96">
        <v>30</v>
      </c>
      <c r="J96">
        <f>((20*19.5+30*4.5)/24*5+20*2)/7</f>
        <v>21.339285714285715</v>
      </c>
      <c r="K96" t="s">
        <v>261</v>
      </c>
    </row>
    <row r="97" spans="1:11" x14ac:dyDescent="0.2">
      <c r="A97" t="str">
        <f>CONCATENATE('Data collection'!A108, ".2")</f>
        <v>107.2</v>
      </c>
      <c r="B97" t="s">
        <v>116</v>
      </c>
      <c r="C97">
        <v>29</v>
      </c>
      <c r="D97">
        <v>1</v>
      </c>
      <c r="E97" s="6">
        <v>30</v>
      </c>
      <c r="F97">
        <v>0</v>
      </c>
      <c r="G97">
        <f>6-0</f>
        <v>6</v>
      </c>
      <c r="H97">
        <v>28</v>
      </c>
      <c r="I97">
        <v>30</v>
      </c>
      <c r="J97">
        <v>29</v>
      </c>
      <c r="K97" t="s">
        <v>261</v>
      </c>
    </row>
    <row r="98" spans="1:11" x14ac:dyDescent="0.2">
      <c r="A98" t="str">
        <f>CONCATENATE('Data collection'!A109, ".1")</f>
        <v>108.1</v>
      </c>
      <c r="B98" t="s">
        <v>116</v>
      </c>
      <c r="C98">
        <v>0</v>
      </c>
      <c r="D98">
        <v>1</v>
      </c>
      <c r="E98" s="6">
        <v>14</v>
      </c>
      <c r="F98">
        <v>1</v>
      </c>
      <c r="G98">
        <v>0</v>
      </c>
      <c r="H98">
        <v>28</v>
      </c>
      <c r="I98">
        <v>30</v>
      </c>
      <c r="J98">
        <v>29</v>
      </c>
      <c r="K98" t="s">
        <v>261</v>
      </c>
    </row>
    <row r="99" spans="1:11" x14ac:dyDescent="0.2">
      <c r="A99" t="str">
        <f>CONCATENATE('Data collection'!A109, ".2")</f>
        <v>108.2</v>
      </c>
      <c r="B99" t="s">
        <v>116</v>
      </c>
      <c r="C99">
        <v>14</v>
      </c>
      <c r="D99">
        <v>1</v>
      </c>
      <c r="E99" s="6">
        <v>15</v>
      </c>
      <c r="F99">
        <v>0</v>
      </c>
      <c r="G99">
        <f>44-0</f>
        <v>44</v>
      </c>
      <c r="H99">
        <v>28</v>
      </c>
      <c r="I99">
        <v>30</v>
      </c>
      <c r="J99">
        <v>29</v>
      </c>
      <c r="K99" t="s">
        <v>261</v>
      </c>
    </row>
    <row r="100" spans="1:11" x14ac:dyDescent="0.2">
      <c r="A100" t="str">
        <f>CONCATENATE('Data collection'!A110, ".1")</f>
        <v>109.1</v>
      </c>
      <c r="B100" t="s">
        <v>116</v>
      </c>
      <c r="C100">
        <v>0</v>
      </c>
      <c r="D100">
        <v>1</v>
      </c>
      <c r="E100" s="6">
        <v>18</v>
      </c>
      <c r="F100">
        <v>1</v>
      </c>
      <c r="G100">
        <v>1</v>
      </c>
      <c r="H100">
        <v>28</v>
      </c>
      <c r="I100">
        <v>30</v>
      </c>
      <c r="J100">
        <v>29</v>
      </c>
      <c r="K100" t="s">
        <v>261</v>
      </c>
    </row>
    <row r="101" spans="1:11" x14ac:dyDescent="0.2">
      <c r="A101" t="str">
        <f>CONCATENATE('Data collection'!A110, ".2")</f>
        <v>109.2</v>
      </c>
      <c r="B101" t="s">
        <v>116</v>
      </c>
      <c r="C101">
        <v>28</v>
      </c>
      <c r="D101">
        <v>1</v>
      </c>
      <c r="E101" s="6">
        <v>19</v>
      </c>
      <c r="F101">
        <v>0</v>
      </c>
      <c r="G101">
        <f>3-1</f>
        <v>2</v>
      </c>
      <c r="H101">
        <v>28</v>
      </c>
      <c r="I101">
        <v>30</v>
      </c>
      <c r="J101">
        <v>29</v>
      </c>
      <c r="K101" t="s">
        <v>261</v>
      </c>
    </row>
    <row r="102" spans="1:11" x14ac:dyDescent="0.2">
      <c r="A102" t="str">
        <f>CONCATENATE('Data collection'!A111, ".1")</f>
        <v>110.1</v>
      </c>
      <c r="B102" t="s">
        <v>116</v>
      </c>
      <c r="C102">
        <v>0</v>
      </c>
      <c r="D102">
        <v>1</v>
      </c>
      <c r="E102" s="6">
        <v>14</v>
      </c>
      <c r="F102">
        <v>1</v>
      </c>
      <c r="G102">
        <v>14</v>
      </c>
      <c r="H102">
        <v>28</v>
      </c>
      <c r="I102">
        <v>30</v>
      </c>
      <c r="J102">
        <v>29</v>
      </c>
      <c r="K102" t="s">
        <v>261</v>
      </c>
    </row>
    <row r="103" spans="1:11" x14ac:dyDescent="0.2">
      <c r="A103" t="str">
        <f>CONCATENATE('Data collection'!A111, ".2")</f>
        <v>110.2</v>
      </c>
      <c r="B103" t="s">
        <v>116</v>
      </c>
      <c r="C103">
        <v>14</v>
      </c>
      <c r="D103">
        <v>1</v>
      </c>
      <c r="E103" s="6">
        <v>15</v>
      </c>
      <c r="F103">
        <v>0</v>
      </c>
      <c r="G103">
        <f>37-1</f>
        <v>36</v>
      </c>
      <c r="H103">
        <v>28</v>
      </c>
      <c r="I103">
        <v>30</v>
      </c>
      <c r="J103">
        <v>29</v>
      </c>
      <c r="K103" t="s">
        <v>261</v>
      </c>
    </row>
    <row r="104" spans="1:11" x14ac:dyDescent="0.2">
      <c r="A104" t="str">
        <f>CONCATENATE('Data collection'!A112, ".1")</f>
        <v>111.1</v>
      </c>
      <c r="B104" t="s">
        <v>116</v>
      </c>
      <c r="C104">
        <v>0</v>
      </c>
      <c r="D104">
        <v>1</v>
      </c>
      <c r="E104" s="6">
        <v>21</v>
      </c>
      <c r="F104">
        <v>1</v>
      </c>
      <c r="G104">
        <f>2</f>
        <v>2</v>
      </c>
      <c r="H104">
        <v>28</v>
      </c>
      <c r="I104">
        <v>30</v>
      </c>
      <c r="J104">
        <v>29</v>
      </c>
      <c r="K104" t="s">
        <v>261</v>
      </c>
    </row>
    <row r="105" spans="1:11" x14ac:dyDescent="0.2">
      <c r="A105" t="str">
        <f>CONCATENATE('Data collection'!A112, ".2")</f>
        <v>111.2</v>
      </c>
      <c r="B105" t="s">
        <v>116</v>
      </c>
      <c r="C105">
        <v>21</v>
      </c>
      <c r="D105">
        <v>1</v>
      </c>
      <c r="E105" s="6">
        <v>22</v>
      </c>
      <c r="F105">
        <v>0</v>
      </c>
      <c r="G105">
        <f>5-2</f>
        <v>3</v>
      </c>
      <c r="H105">
        <v>28</v>
      </c>
      <c r="I105">
        <v>30</v>
      </c>
      <c r="J105">
        <v>29</v>
      </c>
      <c r="K105" t="s">
        <v>261</v>
      </c>
    </row>
    <row r="106" spans="1:11" x14ac:dyDescent="0.2">
      <c r="A106" t="str">
        <f>CONCATENATE('Data collection'!A113, ".1")</f>
        <v>112.1</v>
      </c>
      <c r="B106" t="s">
        <v>116</v>
      </c>
      <c r="C106">
        <v>0</v>
      </c>
      <c r="D106">
        <v>1</v>
      </c>
      <c r="E106" s="6">
        <v>14</v>
      </c>
      <c r="F106">
        <v>1</v>
      </c>
      <c r="G106">
        <v>11</v>
      </c>
      <c r="H106">
        <v>28</v>
      </c>
      <c r="I106">
        <v>30</v>
      </c>
      <c r="J106">
        <v>29</v>
      </c>
      <c r="K106" t="s">
        <v>261</v>
      </c>
    </row>
    <row r="107" spans="1:11" x14ac:dyDescent="0.2">
      <c r="A107" t="str">
        <f>CONCATENATE('Data collection'!A113, ".2")</f>
        <v>112.2</v>
      </c>
      <c r="B107" t="s">
        <v>116</v>
      </c>
      <c r="C107">
        <v>14</v>
      </c>
      <c r="D107">
        <v>1</v>
      </c>
      <c r="E107" s="6">
        <v>15</v>
      </c>
      <c r="F107">
        <v>0</v>
      </c>
      <c r="G107">
        <f>47-11</f>
        <v>36</v>
      </c>
      <c r="H107">
        <v>28</v>
      </c>
      <c r="I107">
        <v>30</v>
      </c>
      <c r="J107">
        <v>29</v>
      </c>
      <c r="K107" t="s">
        <v>261</v>
      </c>
    </row>
    <row r="108" spans="1:11" x14ac:dyDescent="0.2">
      <c r="A108" t="str">
        <f>CONCATENATE('Data collection'!A114, ".1")</f>
        <v>113.1</v>
      </c>
      <c r="B108" t="s">
        <v>116</v>
      </c>
      <c r="C108">
        <v>0</v>
      </c>
      <c r="D108">
        <v>1</v>
      </c>
      <c r="E108" s="6">
        <v>18</v>
      </c>
      <c r="F108">
        <v>1</v>
      </c>
      <c r="G108">
        <v>7</v>
      </c>
      <c r="H108">
        <v>28</v>
      </c>
      <c r="I108">
        <v>30</v>
      </c>
      <c r="J108">
        <v>29</v>
      </c>
      <c r="K108" t="s">
        <v>261</v>
      </c>
    </row>
    <row r="109" spans="1:11" x14ac:dyDescent="0.2">
      <c r="A109" t="str">
        <f>CONCATENATE('Data collection'!A114, ".2")</f>
        <v>113.2</v>
      </c>
      <c r="B109" t="s">
        <v>116</v>
      </c>
      <c r="C109">
        <v>18</v>
      </c>
      <c r="D109">
        <v>1</v>
      </c>
      <c r="E109" s="6">
        <v>19</v>
      </c>
      <c r="F109">
        <v>0</v>
      </c>
      <c r="G109">
        <f>10-7</f>
        <v>3</v>
      </c>
      <c r="H109">
        <v>28</v>
      </c>
      <c r="I109">
        <v>30</v>
      </c>
      <c r="J109">
        <v>29</v>
      </c>
      <c r="K109" t="s">
        <v>261</v>
      </c>
    </row>
    <row r="110" spans="1:11" x14ac:dyDescent="0.2">
      <c r="A110" t="str">
        <f>CONCATENATE('Data collection'!A115, ".1")</f>
        <v>114.1</v>
      </c>
      <c r="B110" t="s">
        <v>116</v>
      </c>
      <c r="C110">
        <v>0</v>
      </c>
      <c r="D110">
        <v>1</v>
      </c>
      <c r="E110" s="6">
        <v>21</v>
      </c>
      <c r="F110">
        <v>1</v>
      </c>
      <c r="G110">
        <v>1</v>
      </c>
      <c r="H110">
        <v>28</v>
      </c>
      <c r="I110">
        <v>30</v>
      </c>
      <c r="J110">
        <v>29</v>
      </c>
      <c r="K110" t="s">
        <v>261</v>
      </c>
    </row>
    <row r="111" spans="1:11" x14ac:dyDescent="0.2">
      <c r="A111" t="str">
        <f>CONCATENATE('Data collection'!A115, ".2")</f>
        <v>114.2</v>
      </c>
      <c r="B111" t="s">
        <v>116</v>
      </c>
      <c r="C111">
        <v>21</v>
      </c>
      <c r="D111">
        <v>1</v>
      </c>
      <c r="E111" s="6">
        <v>22</v>
      </c>
      <c r="F111">
        <v>0</v>
      </c>
      <c r="G111">
        <f>3-1</f>
        <v>2</v>
      </c>
      <c r="H111">
        <v>28</v>
      </c>
      <c r="I111">
        <v>30</v>
      </c>
      <c r="J111">
        <v>29</v>
      </c>
      <c r="K111" t="s">
        <v>261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3CB9-087D-1A47-BEA7-DE993049A246}">
  <dimension ref="A1:A8"/>
  <sheetViews>
    <sheetView workbookViewId="0">
      <selection activeCell="A23" sqref="A23"/>
    </sheetView>
  </sheetViews>
  <sheetFormatPr baseColWidth="10" defaultRowHeight="16" x14ac:dyDescent="0.2"/>
  <cols>
    <col min="1" max="1" width="119.5" customWidth="1"/>
  </cols>
  <sheetData>
    <row r="1" spans="1:1" ht="34" x14ac:dyDescent="0.2">
      <c r="A1" s="1" t="s">
        <v>5</v>
      </c>
    </row>
    <row r="2" spans="1:1" ht="34" x14ac:dyDescent="0.2">
      <c r="A2" s="1" t="s">
        <v>7</v>
      </c>
    </row>
    <row r="3" spans="1:1" ht="34" x14ac:dyDescent="0.2">
      <c r="A3" s="1" t="s">
        <v>0</v>
      </c>
    </row>
    <row r="4" spans="1:1" ht="51" x14ac:dyDescent="0.2">
      <c r="A4" s="1" t="s">
        <v>121</v>
      </c>
    </row>
    <row r="5" spans="1:1" ht="34" x14ac:dyDescent="0.2">
      <c r="A5" s="1" t="s">
        <v>136</v>
      </c>
    </row>
    <row r="6" spans="1:1" ht="51" x14ac:dyDescent="0.2">
      <c r="A6" s="1" t="s">
        <v>4</v>
      </c>
    </row>
    <row r="7" spans="1:1" ht="34" x14ac:dyDescent="0.2">
      <c r="A7" s="1" t="s">
        <v>8</v>
      </c>
    </row>
    <row r="8" spans="1:1" ht="34" x14ac:dyDescent="0.2">
      <c r="A8" s="1" t="s">
        <v>241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9FF5E-A306-1545-8882-A86848ED5A3B}">
  <dimension ref="A1:B12"/>
  <sheetViews>
    <sheetView workbookViewId="0">
      <selection activeCell="A3" sqref="A3"/>
    </sheetView>
  </sheetViews>
  <sheetFormatPr baseColWidth="10" defaultRowHeight="16" x14ac:dyDescent="0.2"/>
  <cols>
    <col min="1" max="1" width="12.5" customWidth="1"/>
    <col min="2" max="2" width="98.5" customWidth="1"/>
  </cols>
  <sheetData>
    <row r="1" spans="1:2" x14ac:dyDescent="0.2">
      <c r="A1" t="s">
        <v>280</v>
      </c>
      <c r="B1" t="s">
        <v>281</v>
      </c>
    </row>
    <row r="2" spans="1:2" x14ac:dyDescent="0.2">
      <c r="A2" s="2" t="s">
        <v>298</v>
      </c>
      <c r="B2" t="s">
        <v>282</v>
      </c>
    </row>
    <row r="3" spans="1:2" ht="34" x14ac:dyDescent="0.2">
      <c r="A3" s="2" t="s">
        <v>293</v>
      </c>
      <c r="B3" t="s">
        <v>283</v>
      </c>
    </row>
    <row r="4" spans="1:2" ht="32" x14ac:dyDescent="0.2">
      <c r="A4" s="2" t="s">
        <v>294</v>
      </c>
      <c r="B4" s="10" t="s">
        <v>285</v>
      </c>
    </row>
    <row r="5" spans="1:2" ht="32" x14ac:dyDescent="0.2">
      <c r="A5" s="2" t="s">
        <v>296</v>
      </c>
      <c r="B5" s="10" t="s">
        <v>286</v>
      </c>
    </row>
    <row r="6" spans="1:2" ht="32" x14ac:dyDescent="0.2">
      <c r="A6" s="2" t="s">
        <v>295</v>
      </c>
      <c r="B6" s="10" t="s">
        <v>284</v>
      </c>
    </row>
    <row r="7" spans="1:2" ht="32" x14ac:dyDescent="0.2">
      <c r="A7" s="2" t="s">
        <v>297</v>
      </c>
      <c r="B7" s="10" t="s">
        <v>287</v>
      </c>
    </row>
    <row r="8" spans="1:2" x14ac:dyDescent="0.2">
      <c r="A8" s="2" t="s">
        <v>288</v>
      </c>
      <c r="B8" s="10" t="s">
        <v>267</v>
      </c>
    </row>
    <row r="9" spans="1:2" x14ac:dyDescent="0.2">
      <c r="A9" s="2" t="s">
        <v>290</v>
      </c>
      <c r="B9" s="10" t="s">
        <v>258</v>
      </c>
    </row>
    <row r="10" spans="1:2" x14ac:dyDescent="0.2">
      <c r="A10" s="2" t="s">
        <v>291</v>
      </c>
      <c r="B10" s="10" t="s">
        <v>259</v>
      </c>
    </row>
    <row r="11" spans="1:2" x14ac:dyDescent="0.2">
      <c r="A11" s="2" t="s">
        <v>292</v>
      </c>
      <c r="B11" s="10" t="s">
        <v>260</v>
      </c>
    </row>
    <row r="12" spans="1:2" x14ac:dyDescent="0.2">
      <c r="A12" s="2" t="s">
        <v>289</v>
      </c>
      <c r="B12" s="10" t="s">
        <v>256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154EF-B674-6F41-9EBB-8498C8F34B1D}">
  <dimension ref="A1:A5"/>
  <sheetViews>
    <sheetView workbookViewId="0">
      <selection activeCell="A6" sqref="A6"/>
    </sheetView>
  </sheetViews>
  <sheetFormatPr baseColWidth="10" defaultRowHeight="16" x14ac:dyDescent="0.2"/>
  <sheetData>
    <row r="1" spans="1:1" x14ac:dyDescent="0.2">
      <c r="A1" t="s">
        <v>268</v>
      </c>
    </row>
    <row r="2" spans="1:1" x14ac:dyDescent="0.2">
      <c r="A2" t="s">
        <v>276</v>
      </c>
    </row>
    <row r="3" spans="1:1" x14ac:dyDescent="0.2">
      <c r="A3" t="s">
        <v>277</v>
      </c>
    </row>
    <row r="4" spans="1:1" x14ac:dyDescent="0.2">
      <c r="A4" t="s">
        <v>278</v>
      </c>
    </row>
    <row r="5" spans="1:1" x14ac:dyDescent="0.2">
      <c r="A5" t="s">
        <v>279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Papers</vt:lpstr>
      <vt:lpstr>Criteria</vt:lpstr>
      <vt:lpstr>Data collection</vt:lpstr>
      <vt:lpstr>Cleaned data</vt:lpstr>
      <vt:lpstr>Papers used</vt:lpstr>
      <vt:lpstr>Cleaned data metadata</vt:lpstr>
      <vt:lpstr>notes on data cleaning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Lynn Childs</dc:creator>
  <cp:lastModifiedBy>Marissa Lynn Childs</cp:lastModifiedBy>
  <dcterms:created xsi:type="dcterms:W3CDTF">2018-07-06T18:51:42Z</dcterms:created>
  <dcterms:modified xsi:type="dcterms:W3CDTF">2019-04-06T17:39:07Z</dcterms:modified>
</cp:coreProperties>
</file>