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nnl-my.sharepoint.com/personal/marissa_fichera_pnnl_gov/Documents/Documents/forge/"/>
    </mc:Choice>
  </mc:AlternateContent>
  <xr:revisionPtr revIDLastSave="437" documentId="8_{20113144-1F95-4508-BAC9-CAB718A0E05B}" xr6:coauthVersionLast="47" xr6:coauthVersionMax="47" xr10:uidLastSave="{B563B78A-1DA5-4157-AEED-9356C15E822D}"/>
  <bookViews>
    <workbookView xWindow="-28920" yWindow="1545" windowWidth="29040" windowHeight="15840" xr2:uid="{51E0EFF9-FA23-4C5A-A2AD-6465F10093D3}"/>
  </bookViews>
  <sheets>
    <sheet name="mcmcsims" sheetId="1" r:id="rId1"/>
    <sheet name="postmc_forwardmode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7" i="1" l="1"/>
  <c r="G46" i="1"/>
  <c r="F15" i="2"/>
  <c r="H15" i="2"/>
  <c r="G15" i="2"/>
  <c r="E15" i="2"/>
  <c r="F5" i="2"/>
  <c r="F6" i="2"/>
  <c r="F7" i="2"/>
  <c r="F8" i="2"/>
  <c r="F4" i="2"/>
  <c r="F9" i="2"/>
  <c r="F10" i="2"/>
  <c r="F11" i="2"/>
  <c r="F12" i="2"/>
  <c r="F13" i="2"/>
  <c r="F14" i="2"/>
  <c r="F3" i="2"/>
  <c r="G39" i="1"/>
  <c r="G40" i="1"/>
  <c r="G41" i="1"/>
  <c r="G42" i="1"/>
  <c r="G43" i="1"/>
  <c r="G44" i="1"/>
  <c r="G45" i="1"/>
  <c r="G38" i="1"/>
  <c r="G37" i="1"/>
  <c r="G36" i="1"/>
  <c r="G35" i="1"/>
  <c r="G34" i="1"/>
  <c r="G33" i="1"/>
  <c r="G32" i="1"/>
  <c r="G31" i="1"/>
  <c r="G30" i="1"/>
  <c r="G29" i="1"/>
  <c r="G27" i="1"/>
  <c r="G28" i="1"/>
  <c r="G26" i="1"/>
  <c r="G25" i="1" l="1"/>
  <c r="G24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" i="1"/>
  <c r="G23" i="1"/>
  <c r="G21" i="1"/>
  <c r="G22" i="1"/>
  <c r="G15" i="1"/>
  <c r="G16" i="1"/>
  <c r="G17" i="1"/>
  <c r="G18" i="1"/>
  <c r="G19" i="1"/>
  <c r="G20" i="1"/>
  <c r="G14" i="1"/>
  <c r="G13" i="1"/>
  <c r="G11" i="1"/>
  <c r="G9" i="1"/>
  <c r="G8" i="1"/>
  <c r="G7" i="1"/>
  <c r="G3" i="1"/>
  <c r="G2" i="1"/>
</calcChain>
</file>

<file path=xl/sharedStrings.xml><?xml version="1.0" encoding="utf-8"?>
<sst xmlns="http://schemas.openxmlformats.org/spreadsheetml/2006/main" count="109" uniqueCount="56">
  <si>
    <t>tune</t>
  </si>
  <si>
    <t>draws</t>
  </si>
  <si>
    <t>chains</t>
  </si>
  <si>
    <t>time (s)</t>
  </si>
  <si>
    <t>time (hrs)</t>
  </si>
  <si>
    <t>date</t>
  </si>
  <si>
    <t>n/a</t>
  </si>
  <si>
    <t>died from math overflow error - trying exception</t>
  </si>
  <si>
    <t xml:space="preserve">killed, fixed some math errors, repushed, </t>
  </si>
  <si>
    <t>testing math error fixes (negative vlps after downsampling, changed scaling of vref)</t>
  </si>
  <si>
    <t>widened priors</t>
  </si>
  <si>
    <t>forge annual report run, priors still too constrained</t>
  </si>
  <si>
    <t>widen priors by overwriting standard deviations calc'd by function</t>
  </si>
  <si>
    <t>failed</t>
  </si>
  <si>
    <t>abandoned weird mu/sigma estimations</t>
  </si>
  <si>
    <t>found major mistake in log likelihood calcs. Fixed, but then ran it incorrectly</t>
  </si>
  <si>
    <t>worked, found some solutions, not sure they're right bc I think the priors for a and b are still too constrained which is annoying</t>
  </si>
  <si>
    <t>widened a and b priors, fingers crossed something makes sense - omg yes widening a/b brought them to something much more reasonable</t>
  </si>
  <si>
    <t>widened mu0 slightly</t>
  </si>
  <si>
    <t>trying 1 mil, no change to priors, modes calc'd by pymc are weird so changed post processing script to calc manually and plot histograms</t>
  </si>
  <si>
    <t>good best fits</t>
  </si>
  <si>
    <t>removed transform=None from priors, keeping tuned samples for autocorrelation analysis potential</t>
  </si>
  <si>
    <t>p5894 5 million draws</t>
  </si>
  <si>
    <t>testing new sample data!! P5791. dc prior may be too constrained or data may just be not good</t>
  </si>
  <si>
    <t>p5760 displacement window: 5.5 - 6.78 mm</t>
  </si>
  <si>
    <t>widening Dc because that was too tight also - still not finding mu0 - yes it was, either rounding on pymc figure or plotting error on my part</t>
  </si>
  <si>
    <t>sample</t>
  </si>
  <si>
    <t>p5894</t>
  </si>
  <si>
    <t>p5791</t>
  </si>
  <si>
    <t>p5760</t>
  </si>
  <si>
    <t>norm'd time</t>
  </si>
  <si>
    <t>nondim'd time</t>
  </si>
  <si>
    <t>velocity derivative fixed</t>
  </si>
  <si>
    <t>section 3 - idk what happened here runtime wise but apprently this took super long time.</t>
  </si>
  <si>
    <t>p5756</t>
  </si>
  <si>
    <t>section 2</t>
  </si>
  <si>
    <t>p5761</t>
  </si>
  <si>
    <t>p5757</t>
  </si>
  <si>
    <t>section 1</t>
  </si>
  <si>
    <t>p5866</t>
  </si>
  <si>
    <t>p5895</t>
  </si>
  <si>
    <t>p5896</t>
  </si>
  <si>
    <t>p5756001</t>
  </si>
  <si>
    <t>p5866001</t>
  </si>
  <si>
    <t>should be relatively short</t>
  </si>
  <si>
    <t>p5866002</t>
  </si>
  <si>
    <t>done</t>
  </si>
  <si>
    <t>calc logps</t>
  </si>
  <si>
    <t>posterior draws</t>
  </si>
  <si>
    <t>x</t>
  </si>
  <si>
    <t>later</t>
  </si>
  <si>
    <t>in progress</t>
  </si>
  <si>
    <t>plots</t>
  </si>
  <si>
    <t>thresholds</t>
  </si>
  <si>
    <t>comments</t>
  </si>
  <si>
    <t>clearly had some struggle with the processing of velocity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</si>
</sst>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D8D78-E84C-48DA-A047-3FFA29890F69}">
  <dimension ref="A1:I47"/>
  <sheetViews>
    <sheetView tabSelected="1" topLeftCell="A19" workbookViewId="0">
      <selection activeCell="K30" sqref="K30"/>
    </sheetView>
  </sheetViews>
  <sheetFormatPr defaultRowHeight="14.4" x14ac:dyDescent="0.3"/>
  <cols>
    <col min="2" max="2" width="10.5546875" bestFit="1" customWidth="1"/>
  </cols>
  <sheetData>
    <row r="1" spans="1:9" x14ac:dyDescent="0.3">
      <c r="A1" t="s">
        <v>26</v>
      </c>
      <c r="B1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30</v>
      </c>
    </row>
    <row r="2" spans="1:9" x14ac:dyDescent="0.3">
      <c r="A2" t="s">
        <v>27</v>
      </c>
      <c r="B2" s="1">
        <v>45142</v>
      </c>
      <c r="C2">
        <v>10000</v>
      </c>
      <c r="D2">
        <v>50000</v>
      </c>
      <c r="E2">
        <v>2</v>
      </c>
      <c r="F2">
        <v>32493</v>
      </c>
      <c r="G2">
        <f>F2/60/60</f>
        <v>9.0258333333333329</v>
      </c>
      <c r="H2">
        <f>F2/(D2+C2)</f>
        <v>0.54154999999999998</v>
      </c>
    </row>
    <row r="3" spans="1:9" x14ac:dyDescent="0.3">
      <c r="A3" t="s">
        <v>27</v>
      </c>
      <c r="B3" s="1">
        <v>45145</v>
      </c>
      <c r="C3">
        <v>20000</v>
      </c>
      <c r="D3">
        <v>100000</v>
      </c>
      <c r="E3">
        <v>2</v>
      </c>
      <c r="F3">
        <v>53304</v>
      </c>
      <c r="G3">
        <f>F3/60/60</f>
        <v>14.806666666666667</v>
      </c>
      <c r="H3">
        <f t="shared" ref="H3:H23" si="0">F3/(D3+C3)</f>
        <v>0.44419999999999998</v>
      </c>
    </row>
    <row r="4" spans="1:9" x14ac:dyDescent="0.3">
      <c r="A4" t="s">
        <v>27</v>
      </c>
      <c r="B4" s="1">
        <v>45146</v>
      </c>
      <c r="C4">
        <v>10000</v>
      </c>
      <c r="D4">
        <v>500000</v>
      </c>
      <c r="E4">
        <v>2</v>
      </c>
      <c r="F4" t="s">
        <v>6</v>
      </c>
      <c r="G4" t="s">
        <v>6</v>
      </c>
      <c r="H4" t="e">
        <f t="shared" si="0"/>
        <v>#VALUE!</v>
      </c>
      <c r="I4" t="s">
        <v>7</v>
      </c>
    </row>
    <row r="5" spans="1:9" x14ac:dyDescent="0.3">
      <c r="A5" t="s">
        <v>27</v>
      </c>
      <c r="B5" s="1">
        <v>45152</v>
      </c>
      <c r="C5">
        <v>10000</v>
      </c>
      <c r="D5">
        <v>500000</v>
      </c>
      <c r="E5">
        <v>2</v>
      </c>
      <c r="F5" t="s">
        <v>6</v>
      </c>
      <c r="G5" t="s">
        <v>6</v>
      </c>
      <c r="H5" t="e">
        <f t="shared" si="0"/>
        <v>#VALUE!</v>
      </c>
      <c r="I5" t="s">
        <v>8</v>
      </c>
    </row>
    <row r="6" spans="1:9" x14ac:dyDescent="0.3">
      <c r="A6" t="s">
        <v>27</v>
      </c>
      <c r="B6" s="1">
        <v>45152</v>
      </c>
      <c r="C6">
        <v>5000</v>
      </c>
      <c r="D6">
        <v>50000</v>
      </c>
      <c r="E6">
        <v>2</v>
      </c>
      <c r="H6">
        <f t="shared" si="0"/>
        <v>0</v>
      </c>
      <c r="I6" t="s">
        <v>9</v>
      </c>
    </row>
    <row r="7" spans="1:9" x14ac:dyDescent="0.3">
      <c r="A7" t="s">
        <v>27</v>
      </c>
      <c r="B7" s="1">
        <v>45153</v>
      </c>
      <c r="C7">
        <v>5000</v>
      </c>
      <c r="D7">
        <v>50000</v>
      </c>
      <c r="E7">
        <v>2</v>
      </c>
      <c r="F7">
        <v>36211</v>
      </c>
      <c r="G7">
        <f>F7/60/60</f>
        <v>10.058611111111111</v>
      </c>
      <c r="H7">
        <f t="shared" si="0"/>
        <v>0.65838181818181818</v>
      </c>
      <c r="I7" t="s">
        <v>10</v>
      </c>
    </row>
    <row r="8" spans="1:9" x14ac:dyDescent="0.3">
      <c r="A8" t="s">
        <v>27</v>
      </c>
      <c r="B8" s="1">
        <v>45154</v>
      </c>
      <c r="C8">
        <v>1000</v>
      </c>
      <c r="D8">
        <v>10000</v>
      </c>
      <c r="E8">
        <v>2</v>
      </c>
      <c r="F8">
        <v>5845</v>
      </c>
      <c r="G8">
        <f>F8/60/60</f>
        <v>1.6236111111111111</v>
      </c>
      <c r="H8">
        <f t="shared" si="0"/>
        <v>0.53136363636363637</v>
      </c>
    </row>
    <row r="9" spans="1:9" x14ac:dyDescent="0.3">
      <c r="A9" t="s">
        <v>27</v>
      </c>
      <c r="B9" s="1">
        <v>45156</v>
      </c>
      <c r="C9">
        <v>10000</v>
      </c>
      <c r="D9">
        <v>50005</v>
      </c>
      <c r="E9">
        <v>2</v>
      </c>
      <c r="F9">
        <v>32259</v>
      </c>
      <c r="G9">
        <f>F9/60/60</f>
        <v>8.9608333333333334</v>
      </c>
      <c r="H9">
        <f t="shared" si="0"/>
        <v>0.53760519956670283</v>
      </c>
      <c r="I9" t="s">
        <v>11</v>
      </c>
    </row>
    <row r="10" spans="1:9" x14ac:dyDescent="0.3">
      <c r="A10" t="s">
        <v>27</v>
      </c>
      <c r="B10" s="1">
        <v>45156</v>
      </c>
      <c r="C10">
        <v>10000</v>
      </c>
      <c r="D10">
        <v>50006</v>
      </c>
      <c r="E10">
        <v>2</v>
      </c>
      <c r="F10" t="s">
        <v>13</v>
      </c>
      <c r="H10" t="e">
        <f t="shared" si="0"/>
        <v>#VALUE!</v>
      </c>
      <c r="I10" t="s">
        <v>12</v>
      </c>
    </row>
    <row r="11" spans="1:9" x14ac:dyDescent="0.3">
      <c r="A11" t="s">
        <v>27</v>
      </c>
      <c r="B11" s="1">
        <v>45159</v>
      </c>
      <c r="C11">
        <v>10000</v>
      </c>
      <c r="D11">
        <v>60000</v>
      </c>
      <c r="E11">
        <v>2</v>
      </c>
      <c r="F11">
        <v>36579.917000000001</v>
      </c>
      <c r="G11">
        <f>F11/60/60</f>
        <v>10.161088055555556</v>
      </c>
      <c r="H11">
        <f t="shared" si="0"/>
        <v>0.52257024285714293</v>
      </c>
      <c r="I11" t="s">
        <v>14</v>
      </c>
    </row>
    <row r="12" spans="1:9" x14ac:dyDescent="0.3">
      <c r="A12" t="s">
        <v>27</v>
      </c>
      <c r="B12" s="1">
        <v>45161</v>
      </c>
      <c r="C12">
        <v>1000</v>
      </c>
      <c r="D12">
        <v>10000</v>
      </c>
      <c r="E12">
        <v>2</v>
      </c>
      <c r="H12">
        <f t="shared" si="0"/>
        <v>0</v>
      </c>
      <c r="I12" t="s">
        <v>15</v>
      </c>
    </row>
    <row r="13" spans="1:9" x14ac:dyDescent="0.3">
      <c r="A13" t="s">
        <v>27</v>
      </c>
      <c r="B13" s="1">
        <v>45205</v>
      </c>
      <c r="C13">
        <v>10000</v>
      </c>
      <c r="D13">
        <v>100006</v>
      </c>
      <c r="E13">
        <v>2</v>
      </c>
      <c r="F13">
        <v>5551</v>
      </c>
      <c r="G13">
        <f>F13/60/60</f>
        <v>1.5419444444444443</v>
      </c>
      <c r="H13">
        <f t="shared" si="0"/>
        <v>5.0460883951784448E-2</v>
      </c>
    </row>
    <row r="14" spans="1:9" x14ac:dyDescent="0.3">
      <c r="A14" t="s">
        <v>27</v>
      </c>
      <c r="B14" s="1">
        <v>45209</v>
      </c>
      <c r="C14">
        <v>10000</v>
      </c>
      <c r="D14">
        <v>500000</v>
      </c>
      <c r="E14">
        <v>2</v>
      </c>
      <c r="F14">
        <v>27106</v>
      </c>
      <c r="G14">
        <f t="shared" ref="G14:G22" si="1">F14/60/60</f>
        <v>7.5294444444444446</v>
      </c>
      <c r="H14">
        <f t="shared" si="0"/>
        <v>5.3149019607843136E-2</v>
      </c>
      <c r="I14" t="s">
        <v>16</v>
      </c>
    </row>
    <row r="15" spans="1:9" x14ac:dyDescent="0.3">
      <c r="A15" t="s">
        <v>27</v>
      </c>
      <c r="B15" s="1">
        <v>45209</v>
      </c>
      <c r="C15">
        <v>5000</v>
      </c>
      <c r="D15">
        <v>50002</v>
      </c>
      <c r="E15">
        <v>2</v>
      </c>
      <c r="F15">
        <v>3194</v>
      </c>
      <c r="G15">
        <f t="shared" si="1"/>
        <v>0.88722222222222225</v>
      </c>
      <c r="H15">
        <f t="shared" si="0"/>
        <v>5.8070615613977673E-2</v>
      </c>
      <c r="I15" t="s">
        <v>17</v>
      </c>
    </row>
    <row r="16" spans="1:9" x14ac:dyDescent="0.3">
      <c r="A16" t="s">
        <v>27</v>
      </c>
      <c r="B16" s="1">
        <v>45209</v>
      </c>
      <c r="C16">
        <v>5000</v>
      </c>
      <c r="D16">
        <v>50003</v>
      </c>
      <c r="E16">
        <v>2</v>
      </c>
      <c r="F16">
        <v>3472</v>
      </c>
      <c r="G16">
        <f t="shared" si="1"/>
        <v>0.96444444444444444</v>
      </c>
      <c r="H16">
        <f t="shared" si="0"/>
        <v>6.3123829609294038E-2</v>
      </c>
      <c r="I16" t="s">
        <v>25</v>
      </c>
    </row>
    <row r="17" spans="1:9" x14ac:dyDescent="0.3">
      <c r="A17" t="s">
        <v>27</v>
      </c>
      <c r="B17" s="1">
        <v>45209</v>
      </c>
      <c r="C17">
        <v>10000</v>
      </c>
      <c r="D17">
        <v>500003</v>
      </c>
      <c r="F17">
        <v>31392</v>
      </c>
      <c r="G17">
        <f t="shared" si="1"/>
        <v>8.7200000000000006</v>
      </c>
      <c r="H17">
        <f t="shared" si="0"/>
        <v>6.1552579102475871E-2</v>
      </c>
      <c r="I17" t="s">
        <v>18</v>
      </c>
    </row>
    <row r="18" spans="1:9" x14ac:dyDescent="0.3">
      <c r="A18" t="s">
        <v>27</v>
      </c>
      <c r="B18" s="1">
        <v>45210</v>
      </c>
      <c r="C18">
        <v>20000</v>
      </c>
      <c r="D18">
        <v>1000000</v>
      </c>
      <c r="E18">
        <v>2</v>
      </c>
      <c r="F18">
        <v>64111</v>
      </c>
      <c r="G18">
        <f t="shared" si="1"/>
        <v>17.808611111111112</v>
      </c>
      <c r="H18">
        <f t="shared" si="0"/>
        <v>6.2853921568627458E-2</v>
      </c>
      <c r="I18" t="s">
        <v>19</v>
      </c>
    </row>
    <row r="19" spans="1:9" x14ac:dyDescent="0.3">
      <c r="A19" t="s">
        <v>27</v>
      </c>
      <c r="B19" s="1">
        <v>45211</v>
      </c>
      <c r="C19">
        <v>10000</v>
      </c>
      <c r="D19">
        <v>500000</v>
      </c>
      <c r="E19">
        <v>4</v>
      </c>
      <c r="F19">
        <v>32248</v>
      </c>
      <c r="G19">
        <f t="shared" si="1"/>
        <v>8.9577777777777783</v>
      </c>
      <c r="H19">
        <f t="shared" si="0"/>
        <v>6.3231372549019602E-2</v>
      </c>
      <c r="I19" t="s">
        <v>20</v>
      </c>
    </row>
    <row r="20" spans="1:9" x14ac:dyDescent="0.3">
      <c r="A20" t="s">
        <v>27</v>
      </c>
      <c r="B20" s="1">
        <v>45212</v>
      </c>
      <c r="C20">
        <v>10000</v>
      </c>
      <c r="D20">
        <v>500000</v>
      </c>
      <c r="E20">
        <v>4</v>
      </c>
      <c r="F20">
        <v>25692</v>
      </c>
      <c r="G20">
        <f t="shared" si="1"/>
        <v>7.1366666666666667</v>
      </c>
      <c r="H20">
        <f t="shared" si="0"/>
        <v>5.0376470588235293E-2</v>
      </c>
      <c r="I20" t="s">
        <v>21</v>
      </c>
    </row>
    <row r="21" spans="1:9" x14ac:dyDescent="0.3">
      <c r="A21" t="s">
        <v>28</v>
      </c>
      <c r="B21" s="1">
        <v>45216</v>
      </c>
      <c r="C21">
        <v>10000</v>
      </c>
      <c r="D21">
        <v>50000</v>
      </c>
      <c r="E21">
        <v>4</v>
      </c>
      <c r="F21">
        <v>3525</v>
      </c>
      <c r="G21">
        <f t="shared" si="1"/>
        <v>0.97916666666666663</v>
      </c>
      <c r="H21">
        <f t="shared" si="0"/>
        <v>5.8749999999999997E-2</v>
      </c>
      <c r="I21" t="s">
        <v>23</v>
      </c>
    </row>
    <row r="22" spans="1:9" x14ac:dyDescent="0.3">
      <c r="A22" t="s">
        <v>27</v>
      </c>
      <c r="B22" s="1">
        <v>45216</v>
      </c>
      <c r="C22">
        <v>50000</v>
      </c>
      <c r="D22">
        <v>5000000</v>
      </c>
      <c r="E22">
        <v>4</v>
      </c>
      <c r="F22">
        <v>292376</v>
      </c>
      <c r="G22">
        <f t="shared" si="1"/>
        <v>81.215555555555554</v>
      </c>
      <c r="H22">
        <f t="shared" si="0"/>
        <v>5.7896237623762378E-2</v>
      </c>
      <c r="I22" t="s">
        <v>22</v>
      </c>
    </row>
    <row r="23" spans="1:9" x14ac:dyDescent="0.3">
      <c r="A23" t="s">
        <v>29</v>
      </c>
      <c r="B23" s="1">
        <v>45224</v>
      </c>
      <c r="C23">
        <v>10000</v>
      </c>
      <c r="D23">
        <v>500000</v>
      </c>
      <c r="E23">
        <v>4</v>
      </c>
      <c r="F23">
        <v>20761</v>
      </c>
      <c r="G23">
        <f t="shared" ref="G23:G47" si="2">F23/60/60</f>
        <v>5.7669444444444444</v>
      </c>
      <c r="H23">
        <f t="shared" si="0"/>
        <v>4.0707843137254902E-2</v>
      </c>
      <c r="I23" t="s">
        <v>24</v>
      </c>
    </row>
    <row r="24" spans="1:9" x14ac:dyDescent="0.3">
      <c r="A24" t="s">
        <v>29</v>
      </c>
      <c r="B24" s="1">
        <v>45225</v>
      </c>
      <c r="D24">
        <v>500000</v>
      </c>
      <c r="E24">
        <v>4</v>
      </c>
      <c r="F24">
        <v>25680</v>
      </c>
      <c r="G24">
        <f t="shared" si="2"/>
        <v>7.1333333333333337</v>
      </c>
    </row>
    <row r="25" spans="1:9" x14ac:dyDescent="0.3">
      <c r="A25" t="s">
        <v>29</v>
      </c>
      <c r="B25" s="1">
        <v>45231</v>
      </c>
      <c r="C25">
        <v>20000</v>
      </c>
      <c r="D25">
        <v>500000</v>
      </c>
      <c r="E25">
        <v>4</v>
      </c>
      <c r="F25">
        <v>22772</v>
      </c>
      <c r="G25">
        <f t="shared" si="2"/>
        <v>6.3255555555555558</v>
      </c>
      <c r="H25" t="s">
        <v>31</v>
      </c>
    </row>
    <row r="26" spans="1:9" x14ac:dyDescent="0.3">
      <c r="A26" t="s">
        <v>29</v>
      </c>
      <c r="B26" s="1">
        <v>45232</v>
      </c>
      <c r="C26">
        <v>20000</v>
      </c>
      <c r="D26">
        <v>500000</v>
      </c>
      <c r="E26">
        <v>4</v>
      </c>
      <c r="F26">
        <v>31648</v>
      </c>
      <c r="G26">
        <f t="shared" si="2"/>
        <v>8.7911111111111122</v>
      </c>
      <c r="H26" t="s">
        <v>32</v>
      </c>
    </row>
    <row r="27" spans="1:9" x14ac:dyDescent="0.3">
      <c r="A27" t="s">
        <v>36</v>
      </c>
      <c r="B27" s="1">
        <v>45233</v>
      </c>
      <c r="C27">
        <v>20000</v>
      </c>
      <c r="D27">
        <v>500000</v>
      </c>
      <c r="E27">
        <v>4</v>
      </c>
      <c r="F27">
        <v>49356</v>
      </c>
      <c r="G27">
        <f t="shared" si="2"/>
        <v>13.71</v>
      </c>
      <c r="H27" t="s">
        <v>35</v>
      </c>
    </row>
    <row r="28" spans="1:9" x14ac:dyDescent="0.3">
      <c r="A28" t="s">
        <v>29</v>
      </c>
      <c r="B28" s="1">
        <v>45247</v>
      </c>
      <c r="C28">
        <v>20000</v>
      </c>
      <c r="D28">
        <v>500000</v>
      </c>
      <c r="E28">
        <v>4</v>
      </c>
      <c r="F28">
        <v>77977</v>
      </c>
      <c r="G28">
        <f t="shared" si="2"/>
        <v>21.660277777777775</v>
      </c>
      <c r="H28" t="s">
        <v>33</v>
      </c>
    </row>
    <row r="29" spans="1:9" x14ac:dyDescent="0.3">
      <c r="A29" t="s">
        <v>34</v>
      </c>
      <c r="B29" s="1">
        <v>45261</v>
      </c>
      <c r="C29">
        <v>10000</v>
      </c>
      <c r="D29">
        <v>100000</v>
      </c>
      <c r="E29">
        <v>4</v>
      </c>
      <c r="F29">
        <v>26597</v>
      </c>
      <c r="G29">
        <f t="shared" si="2"/>
        <v>7.3880555555555558</v>
      </c>
    </row>
    <row r="30" spans="1:9" x14ac:dyDescent="0.3">
      <c r="A30" t="s">
        <v>34</v>
      </c>
      <c r="B30" s="1">
        <v>45261</v>
      </c>
      <c r="C30">
        <v>20000</v>
      </c>
      <c r="D30">
        <v>500000</v>
      </c>
      <c r="E30">
        <v>4</v>
      </c>
      <c r="F30">
        <v>103650</v>
      </c>
      <c r="G30">
        <f t="shared" si="2"/>
        <v>28.791666666666668</v>
      </c>
    </row>
    <row r="31" spans="1:9" x14ac:dyDescent="0.3">
      <c r="A31" t="s">
        <v>37</v>
      </c>
      <c r="B31" s="1">
        <v>45266</v>
      </c>
      <c r="C31">
        <v>20000</v>
      </c>
      <c r="D31">
        <v>500000</v>
      </c>
      <c r="E31">
        <v>4</v>
      </c>
      <c r="F31">
        <v>90603</v>
      </c>
      <c r="G31">
        <f t="shared" si="2"/>
        <v>25.1675</v>
      </c>
      <c r="H31" t="s">
        <v>35</v>
      </c>
    </row>
    <row r="32" spans="1:9" x14ac:dyDescent="0.3">
      <c r="A32" t="s">
        <v>39</v>
      </c>
      <c r="B32" s="1">
        <v>45268</v>
      </c>
      <c r="C32">
        <v>20000</v>
      </c>
      <c r="D32">
        <v>500000</v>
      </c>
      <c r="E32">
        <v>4</v>
      </c>
      <c r="F32">
        <v>15627</v>
      </c>
      <c r="G32">
        <f t="shared" si="2"/>
        <v>4.3408333333333333</v>
      </c>
      <c r="H32" t="s">
        <v>38</v>
      </c>
    </row>
    <row r="33" spans="1:8" x14ac:dyDescent="0.3">
      <c r="A33" t="s">
        <v>39</v>
      </c>
      <c r="B33" s="1">
        <v>45268</v>
      </c>
      <c r="C33">
        <v>20000</v>
      </c>
      <c r="D33">
        <v>500000</v>
      </c>
      <c r="E33">
        <v>4</v>
      </c>
      <c r="F33">
        <v>10699</v>
      </c>
      <c r="G33">
        <f t="shared" si="2"/>
        <v>2.9719444444444445</v>
      </c>
      <c r="H33" t="s">
        <v>35</v>
      </c>
    </row>
    <row r="34" spans="1:8" x14ac:dyDescent="0.3">
      <c r="A34" t="s">
        <v>27</v>
      </c>
      <c r="B34" s="1">
        <v>45271</v>
      </c>
      <c r="C34">
        <v>20000</v>
      </c>
      <c r="D34">
        <v>500000</v>
      </c>
      <c r="E34">
        <v>4</v>
      </c>
      <c r="F34">
        <v>89000</v>
      </c>
      <c r="G34">
        <f t="shared" si="2"/>
        <v>24.722222222222221</v>
      </c>
    </row>
    <row r="35" spans="1:8" x14ac:dyDescent="0.3">
      <c r="A35" t="s">
        <v>40</v>
      </c>
      <c r="B35" s="1">
        <v>45387</v>
      </c>
      <c r="C35">
        <v>20000</v>
      </c>
      <c r="D35">
        <v>500000</v>
      </c>
      <c r="E35">
        <v>4</v>
      </c>
      <c r="F35">
        <v>34042</v>
      </c>
      <c r="G35">
        <f t="shared" si="2"/>
        <v>9.4561111111111114</v>
      </c>
    </row>
    <row r="36" spans="1:8" x14ac:dyDescent="0.3">
      <c r="A36" t="s">
        <v>40</v>
      </c>
      <c r="B36" s="1">
        <v>45390</v>
      </c>
      <c r="C36">
        <v>20000</v>
      </c>
      <c r="D36">
        <v>500000</v>
      </c>
      <c r="E36">
        <v>4</v>
      </c>
      <c r="F36">
        <v>98795</v>
      </c>
      <c r="G36">
        <f t="shared" si="2"/>
        <v>27.443055555555553</v>
      </c>
      <c r="H36" t="s">
        <v>35</v>
      </c>
    </row>
    <row r="37" spans="1:8" x14ac:dyDescent="0.3">
      <c r="A37" t="s">
        <v>41</v>
      </c>
      <c r="B37" s="1">
        <v>45391</v>
      </c>
      <c r="C37">
        <v>20000</v>
      </c>
      <c r="D37">
        <v>500000</v>
      </c>
      <c r="E37">
        <v>4</v>
      </c>
      <c r="F37">
        <v>244201</v>
      </c>
      <c r="G37">
        <f t="shared" si="2"/>
        <v>67.833611111111111</v>
      </c>
      <c r="H37" t="s">
        <v>38</v>
      </c>
    </row>
    <row r="38" spans="1:8" x14ac:dyDescent="0.3">
      <c r="A38" t="s">
        <v>41</v>
      </c>
      <c r="B38" s="1">
        <v>45394</v>
      </c>
      <c r="C38">
        <v>20000</v>
      </c>
      <c r="D38">
        <v>500000</v>
      </c>
      <c r="E38">
        <v>4</v>
      </c>
      <c r="F38">
        <v>101636</v>
      </c>
      <c r="G38">
        <f t="shared" si="2"/>
        <v>28.232222222222223</v>
      </c>
    </row>
    <row r="39" spans="1:8" x14ac:dyDescent="0.3">
      <c r="G39">
        <f t="shared" si="2"/>
        <v>0</v>
      </c>
    </row>
    <row r="40" spans="1:8" x14ac:dyDescent="0.3">
      <c r="A40" t="s">
        <v>27</v>
      </c>
      <c r="B40" s="1">
        <v>45401</v>
      </c>
      <c r="C40">
        <v>20000</v>
      </c>
      <c r="D40">
        <v>500000</v>
      </c>
      <c r="E40">
        <v>4</v>
      </c>
      <c r="F40">
        <v>118501</v>
      </c>
      <c r="G40">
        <f t="shared" si="2"/>
        <v>32.916944444444447</v>
      </c>
    </row>
    <row r="41" spans="1:8" x14ac:dyDescent="0.3">
      <c r="F41">
        <v>68659</v>
      </c>
      <c r="G41">
        <f t="shared" si="2"/>
        <v>19.071944444444444</v>
      </c>
    </row>
    <row r="42" spans="1:8" x14ac:dyDescent="0.3">
      <c r="F42">
        <v>54960</v>
      </c>
      <c r="G42">
        <f t="shared" si="2"/>
        <v>15.266666666666667</v>
      </c>
    </row>
    <row r="43" spans="1:8" x14ac:dyDescent="0.3">
      <c r="A43" t="s">
        <v>27</v>
      </c>
      <c r="B43" s="1">
        <v>45445</v>
      </c>
      <c r="C43">
        <v>1000</v>
      </c>
      <c r="D43">
        <v>100000</v>
      </c>
      <c r="E43">
        <v>4</v>
      </c>
      <c r="F43">
        <v>53838</v>
      </c>
      <c r="G43">
        <f t="shared" si="2"/>
        <v>14.955</v>
      </c>
    </row>
    <row r="44" spans="1:8" x14ac:dyDescent="0.3">
      <c r="A44" t="s">
        <v>27</v>
      </c>
      <c r="B44" s="1">
        <v>45445</v>
      </c>
      <c r="C44">
        <v>1000</v>
      </c>
      <c r="D44">
        <v>100000</v>
      </c>
      <c r="E44">
        <v>4</v>
      </c>
      <c r="F44">
        <v>48053</v>
      </c>
      <c r="G44">
        <f t="shared" si="2"/>
        <v>13.348055555555556</v>
      </c>
    </row>
    <row r="45" spans="1:8" x14ac:dyDescent="0.3">
      <c r="F45">
        <v>56828</v>
      </c>
      <c r="G45">
        <f t="shared" si="2"/>
        <v>15.785555555555556</v>
      </c>
    </row>
    <row r="46" spans="1:8" x14ac:dyDescent="0.3">
      <c r="A46" t="s">
        <v>40</v>
      </c>
      <c r="C46">
        <v>2000</v>
      </c>
      <c r="D46">
        <v>200000</v>
      </c>
      <c r="E46">
        <v>4</v>
      </c>
      <c r="F46">
        <v>40561</v>
      </c>
      <c r="G46">
        <f t="shared" si="2"/>
        <v>11.266944444444444</v>
      </c>
    </row>
    <row r="47" spans="1:8" x14ac:dyDescent="0.3">
      <c r="F47">
        <v>26944</v>
      </c>
      <c r="G47">
        <f t="shared" si="2"/>
        <v>7.4844444444444447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B29E2-E6CB-40E5-A1FB-002FFB45AF27}">
  <dimension ref="A1:I15"/>
  <sheetViews>
    <sheetView topLeftCell="C1" workbookViewId="0">
      <selection activeCell="F16" sqref="F16"/>
    </sheetView>
  </sheetViews>
  <sheetFormatPr defaultRowHeight="14.4" x14ac:dyDescent="0.3"/>
  <cols>
    <col min="1" max="1" width="8.88671875" style="2"/>
    <col min="2" max="2" width="10.44140625" style="2" bestFit="1" customWidth="1"/>
    <col min="3" max="3" width="14.5546875" style="2" bestFit="1" customWidth="1"/>
    <col min="4" max="4" width="20.77734375" style="2" bestFit="1" customWidth="1"/>
    <col min="5" max="5" width="12.77734375" style="2" customWidth="1"/>
    <col min="6" max="6" width="11.77734375" style="2" customWidth="1"/>
    <col min="7" max="7" width="24.88671875" customWidth="1"/>
    <col min="8" max="8" width="11.44140625" customWidth="1"/>
    <col min="9" max="9" width="12" bestFit="1" customWidth="1"/>
  </cols>
  <sheetData>
    <row r="1" spans="1:9" x14ac:dyDescent="0.3">
      <c r="B1" s="2" t="s">
        <v>47</v>
      </c>
      <c r="C1" s="2" t="s">
        <v>48</v>
      </c>
      <c r="D1" s="2" t="s">
        <v>52</v>
      </c>
      <c r="E1" s="2" t="s">
        <v>3</v>
      </c>
      <c r="F1" s="2" t="s">
        <v>4</v>
      </c>
      <c r="H1" s="2" t="s">
        <v>53</v>
      </c>
      <c r="I1" s="2" t="s">
        <v>54</v>
      </c>
    </row>
    <row r="2" spans="1:9" x14ac:dyDescent="0.3">
      <c r="A2" s="2">
        <v>5894001</v>
      </c>
      <c r="B2" s="2" t="s">
        <v>49</v>
      </c>
      <c r="C2" s="2" t="s">
        <v>49</v>
      </c>
      <c r="D2" s="2" t="s">
        <v>49</v>
      </c>
    </row>
    <row r="3" spans="1:9" x14ac:dyDescent="0.3">
      <c r="A3" s="2" t="s">
        <v>42</v>
      </c>
      <c r="B3" s="2" t="s">
        <v>49</v>
      </c>
      <c r="C3" s="2" t="s">
        <v>49</v>
      </c>
      <c r="D3" s="2" t="s">
        <v>49</v>
      </c>
      <c r="E3" s="2">
        <v>208000</v>
      </c>
      <c r="F3" s="2">
        <f t="shared" ref="F3:F15" si="0">E3/60/60</f>
        <v>57.777777777777779</v>
      </c>
    </row>
    <row r="4" spans="1:9" x14ac:dyDescent="0.3">
      <c r="A4" s="2" t="s">
        <v>43</v>
      </c>
      <c r="B4" s="2" t="s">
        <v>49</v>
      </c>
      <c r="C4" s="2" t="s">
        <v>49</v>
      </c>
      <c r="E4" s="2">
        <v>8835</v>
      </c>
      <c r="F4" s="2">
        <f t="shared" si="0"/>
        <v>2.4541666666666666</v>
      </c>
      <c r="G4" t="s">
        <v>44</v>
      </c>
      <c r="H4">
        <v>0.1</v>
      </c>
      <c r="I4" t="s">
        <v>55</v>
      </c>
    </row>
    <row r="5" spans="1:9" x14ac:dyDescent="0.3">
      <c r="A5" s="2" t="s">
        <v>45</v>
      </c>
      <c r="B5" s="2" t="s">
        <v>49</v>
      </c>
      <c r="C5" s="2" t="s">
        <v>49</v>
      </c>
      <c r="E5" s="2" t="s">
        <v>46</v>
      </c>
      <c r="F5" s="2" t="e">
        <f t="shared" si="0"/>
        <v>#VALUE!</v>
      </c>
      <c r="H5">
        <v>0.2</v>
      </c>
    </row>
    <row r="6" spans="1:9" x14ac:dyDescent="0.3">
      <c r="A6" s="2">
        <v>5760002</v>
      </c>
      <c r="B6" s="2" t="s">
        <v>49</v>
      </c>
      <c r="C6" s="2" t="s">
        <v>49</v>
      </c>
      <c r="E6" s="2">
        <v>47368</v>
      </c>
      <c r="F6" s="2">
        <f t="shared" si="0"/>
        <v>13.157777777777778</v>
      </c>
    </row>
    <row r="7" spans="1:9" x14ac:dyDescent="0.3">
      <c r="A7" s="2">
        <v>5760003</v>
      </c>
      <c r="B7" s="2" t="s">
        <v>50</v>
      </c>
      <c r="C7" s="2" t="s">
        <v>50</v>
      </c>
      <c r="E7" s="2">
        <v>0</v>
      </c>
      <c r="F7" s="2">
        <f t="shared" si="0"/>
        <v>0</v>
      </c>
    </row>
    <row r="8" spans="1:9" x14ac:dyDescent="0.3">
      <c r="A8" s="2">
        <v>5895001</v>
      </c>
      <c r="B8" s="2" t="s">
        <v>51</v>
      </c>
      <c r="E8" s="2">
        <v>0</v>
      </c>
      <c r="F8" s="2">
        <f t="shared" si="0"/>
        <v>0</v>
      </c>
    </row>
    <row r="9" spans="1:9" x14ac:dyDescent="0.3">
      <c r="A9" s="2">
        <v>5895002</v>
      </c>
      <c r="E9" s="2">
        <v>0</v>
      </c>
      <c r="F9" s="2">
        <f t="shared" si="0"/>
        <v>0</v>
      </c>
    </row>
    <row r="10" spans="1:9" x14ac:dyDescent="0.3">
      <c r="A10" s="2">
        <v>5896001</v>
      </c>
      <c r="E10" s="2">
        <v>0</v>
      </c>
      <c r="F10" s="2">
        <f t="shared" si="0"/>
        <v>0</v>
      </c>
    </row>
    <row r="11" spans="1:9" x14ac:dyDescent="0.3">
      <c r="A11" s="2">
        <v>5896002</v>
      </c>
      <c r="E11" s="2">
        <v>0</v>
      </c>
      <c r="F11" s="2">
        <f t="shared" si="0"/>
        <v>0</v>
      </c>
    </row>
    <row r="12" spans="1:9" x14ac:dyDescent="0.3">
      <c r="A12" s="2">
        <v>5756002</v>
      </c>
      <c r="E12" s="2">
        <v>1563</v>
      </c>
      <c r="F12" s="2">
        <f t="shared" si="0"/>
        <v>0.4341666666666667</v>
      </c>
    </row>
    <row r="13" spans="1:9" x14ac:dyDescent="0.3">
      <c r="E13" s="2">
        <v>1228</v>
      </c>
      <c r="F13" s="2">
        <f t="shared" si="0"/>
        <v>0.34111111111111109</v>
      </c>
    </row>
    <row r="14" spans="1:9" x14ac:dyDescent="0.3">
      <c r="F14" s="2">
        <f t="shared" si="0"/>
        <v>0</v>
      </c>
    </row>
    <row r="15" spans="1:9" x14ac:dyDescent="0.3">
      <c r="E15" s="2">
        <f>1228/400000</f>
        <v>3.0699999999999998E-3</v>
      </c>
      <c r="F15" s="2">
        <f>E15/60/60</f>
        <v>8.5277777777777781E-7</v>
      </c>
      <c r="G15">
        <f>F15*1000000</f>
        <v>0.85277777777777786</v>
      </c>
      <c r="H15">
        <f>G15*60</f>
        <v>51.166666666666671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mcmcsims</vt:lpstr>
      <vt:lpstr>postmc_forwardmodels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Fichera, Marissa M</dc:creator>
  <cp:lastModifiedBy>Fichera, Marissa M</cp:lastModifiedBy>
  <dcterms:created xsi:type="dcterms:W3CDTF">2023-08-07T15:15:04Z</dcterms:created>
  <dcterms:modified xsi:type="dcterms:W3CDTF">2024-06-06T13:33:54Z</dcterms:modified>
</cp:coreProperties>
</file>