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BA92302B-01CD-40B7-9D24-E93E4FC2849E}" xr6:coauthVersionLast="46" xr6:coauthVersionMax="46" xr10:uidLastSave="{00000000-0000-0000-0000-000000000000}"/>
  <bookViews>
    <workbookView xWindow="-110" yWindow="-110" windowWidth="19420" windowHeight="10420" firstSheet="2" activeTab="2"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Sum of COI " sheetId="16" r:id="rId6"/>
    <sheet name="No. of JA per year " sheetId="17" r:id="rId7"/>
    <sheet name="Coi 1203" sheetId="18" r:id="rId8"/>
  </sheets>
  <definedNames>
    <definedName name="_xlnm._FilterDatabase" localSheetId="7" hidden="1">'Coi 1203'!$A$1:$Q$1169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8" i="16" l="1"/>
  <c r="E48" i="16"/>
  <c r="F48" i="16"/>
  <c r="G48" i="16"/>
  <c r="G49" i="16" s="1"/>
  <c r="C48" i="16"/>
  <c r="B48" i="16"/>
  <c r="B49" i="16" s="1"/>
  <c r="C49" i="16"/>
  <c r="D49" i="16"/>
  <c r="E49" i="16"/>
  <c r="F49" i="16"/>
  <c r="C20" i="17"/>
  <c r="C21" i="17"/>
  <c r="C7" i="17"/>
  <c r="C22" i="17"/>
  <c r="C19" i="17"/>
  <c r="C18" i="17"/>
  <c r="C17" i="17"/>
  <c r="C16" i="17"/>
  <c r="C15" i="17"/>
  <c r="C14" i="17"/>
  <c r="C11" i="17"/>
  <c r="C12" i="17"/>
  <c r="C10" i="17"/>
  <c r="C9" i="17"/>
  <c r="C8" i="17"/>
  <c r="C6" i="17"/>
  <c r="C5" i="17"/>
  <c r="C4" i="17"/>
  <c r="C2" i="17"/>
  <c r="H26" i="10"/>
  <c r="H27" i="10"/>
  <c r="H28" i="10"/>
  <c r="H29" i="10"/>
  <c r="H30" i="10"/>
  <c r="H31" i="10"/>
  <c r="H32" i="10"/>
  <c r="H33" i="10"/>
  <c r="H34" i="10"/>
  <c r="H35" i="10"/>
  <c r="H36" i="10"/>
  <c r="H37" i="10"/>
  <c r="H38" i="10"/>
  <c r="H39" i="10"/>
  <c r="H40" i="10"/>
  <c r="H41" i="10"/>
  <c r="H42" i="10"/>
  <c r="H43" i="10"/>
  <c r="H44" i="10"/>
  <c r="H45" i="10"/>
  <c r="H46" i="10"/>
  <c r="H47" i="10"/>
  <c r="H1" i="10"/>
  <c r="I1" i="10"/>
  <c r="J1" i="10"/>
  <c r="K1" i="10"/>
  <c r="L1" i="10"/>
  <c r="M1" i="10"/>
  <c r="N1" i="10"/>
  <c r="H2" i="10"/>
  <c r="H3" i="10"/>
  <c r="H4" i="10"/>
  <c r="H5" i="10"/>
  <c r="H6" i="10"/>
  <c r="H7" i="10"/>
  <c r="H8" i="10"/>
  <c r="H9" i="10"/>
  <c r="H10" i="10"/>
  <c r="H11" i="10"/>
  <c r="H12" i="10"/>
  <c r="H13" i="10"/>
  <c r="H14" i="10"/>
  <c r="H15" i="10"/>
  <c r="H16" i="10"/>
  <c r="H17" i="10"/>
  <c r="H18" i="10"/>
  <c r="H19" i="10"/>
  <c r="H20" i="10"/>
  <c r="H21" i="10"/>
  <c r="H22" i="10"/>
  <c r="H23" i="10"/>
  <c r="H24" i="10"/>
  <c r="H25" i="10"/>
  <c r="B6" i="8"/>
  <c r="B4" i="8"/>
  <c r="H48" i="16" l="1"/>
  <c r="F6" i="10"/>
  <c r="B24" i="17"/>
  <c r="C13" i="17"/>
  <c r="C3" i="17"/>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D2" i="16"/>
  <c r="C2" i="16"/>
  <c r="B2" i="16"/>
  <c r="E26" i="10"/>
  <c r="F25" i="10"/>
  <c r="F24" i="10"/>
  <c r="F23" i="10"/>
  <c r="F22" i="10"/>
  <c r="F21" i="10"/>
  <c r="F20" i="10"/>
  <c r="F19" i="10"/>
  <c r="F18" i="10"/>
  <c r="F17" i="10"/>
  <c r="F16" i="10"/>
  <c r="F15" i="10"/>
  <c r="F14" i="10"/>
  <c r="F13" i="10"/>
  <c r="F12" i="10"/>
  <c r="F11" i="10"/>
  <c r="E5" i="10"/>
  <c r="F5" i="10" s="1"/>
  <c r="E4" i="10"/>
  <c r="F4" i="10" s="1"/>
  <c r="E3" i="10"/>
  <c r="F3" i="10" s="1"/>
  <c r="E2" i="10"/>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2" i="3"/>
  <c r="N47" i="10" s="1"/>
  <c r="F52" i="3"/>
  <c r="M47" i="10" s="1"/>
  <c r="E52" i="3"/>
  <c r="L47" i="10" s="1"/>
  <c r="D52" i="3"/>
  <c r="K47" i="10" s="1"/>
  <c r="C52" i="3"/>
  <c r="J47" i="10" s="1"/>
  <c r="B52" i="3"/>
  <c r="I47" i="10" s="1"/>
  <c r="G51" i="3"/>
  <c r="N25" i="10" s="1"/>
  <c r="F51" i="3"/>
  <c r="M25" i="10" s="1"/>
  <c r="E51" i="3"/>
  <c r="L25" i="10" s="1"/>
  <c r="D51" i="3"/>
  <c r="K25" i="10" s="1"/>
  <c r="C51" i="3"/>
  <c r="J25" i="10" s="1"/>
  <c r="B51" i="3"/>
  <c r="I25" i="10" s="1"/>
  <c r="G50" i="3"/>
  <c r="N24" i="10" s="1"/>
  <c r="F50" i="3"/>
  <c r="M24" i="10" s="1"/>
  <c r="E50" i="3"/>
  <c r="L24" i="10" s="1"/>
  <c r="D50" i="3"/>
  <c r="K24" i="10" s="1"/>
  <c r="C50" i="3"/>
  <c r="J24" i="10" s="1"/>
  <c r="B50" i="3"/>
  <c r="I24" i="10" s="1"/>
  <c r="G49" i="3"/>
  <c r="N23" i="10" s="1"/>
  <c r="F49" i="3"/>
  <c r="M23" i="10" s="1"/>
  <c r="E49" i="3"/>
  <c r="L23" i="10" s="1"/>
  <c r="D49" i="3"/>
  <c r="K23" i="10" s="1"/>
  <c r="C49" i="3"/>
  <c r="J23" i="10" s="1"/>
  <c r="B49" i="3"/>
  <c r="I23" i="10" s="1"/>
  <c r="G48" i="3"/>
  <c r="N22" i="10" s="1"/>
  <c r="F48" i="3"/>
  <c r="M22" i="10" s="1"/>
  <c r="E48" i="3"/>
  <c r="L22" i="10" s="1"/>
  <c r="D48" i="3"/>
  <c r="K22" i="10" s="1"/>
  <c r="C48" i="3"/>
  <c r="J22" i="10" s="1"/>
  <c r="B48" i="3"/>
  <c r="I22" i="10" s="1"/>
  <c r="G47" i="3"/>
  <c r="N21" i="10" s="1"/>
  <c r="F47" i="3"/>
  <c r="M21" i="10" s="1"/>
  <c r="E47" i="3"/>
  <c r="L21" i="10" s="1"/>
  <c r="D47" i="3"/>
  <c r="K21" i="10" s="1"/>
  <c r="C47" i="3"/>
  <c r="J21" i="10" s="1"/>
  <c r="B47" i="3"/>
  <c r="I21" i="10" s="1"/>
  <c r="G46" i="3"/>
  <c r="N20" i="10" s="1"/>
  <c r="F46" i="3"/>
  <c r="M20" i="10" s="1"/>
  <c r="E46" i="3"/>
  <c r="L20" i="10" s="1"/>
  <c r="D46" i="3"/>
  <c r="K20" i="10" s="1"/>
  <c r="C46" i="3"/>
  <c r="J20" i="10" s="1"/>
  <c r="B46" i="3"/>
  <c r="I20" i="10" s="1"/>
  <c r="G45" i="3"/>
  <c r="N19" i="10" s="1"/>
  <c r="F45" i="3"/>
  <c r="M19" i="10" s="1"/>
  <c r="E45" i="3"/>
  <c r="L19" i="10" s="1"/>
  <c r="D45" i="3"/>
  <c r="K19" i="10" s="1"/>
  <c r="C45" i="3"/>
  <c r="J19" i="10" s="1"/>
  <c r="B45" i="3"/>
  <c r="I19" i="10" s="1"/>
  <c r="G44" i="3"/>
  <c r="N18" i="10" s="1"/>
  <c r="F44" i="3"/>
  <c r="M18" i="10" s="1"/>
  <c r="E44" i="3"/>
  <c r="L18" i="10" s="1"/>
  <c r="D44" i="3"/>
  <c r="K18" i="10" s="1"/>
  <c r="C44" i="3"/>
  <c r="J18" i="10" s="1"/>
  <c r="B44" i="3"/>
  <c r="I18" i="10" s="1"/>
  <c r="G43" i="3"/>
  <c r="N17" i="10" s="1"/>
  <c r="F43" i="3"/>
  <c r="M17" i="10" s="1"/>
  <c r="E43" i="3"/>
  <c r="L17" i="10" s="1"/>
  <c r="D43" i="3"/>
  <c r="K17" i="10" s="1"/>
  <c r="C43" i="3"/>
  <c r="J17" i="10" s="1"/>
  <c r="B43" i="3"/>
  <c r="I17" i="10" s="1"/>
  <c r="G42" i="3"/>
  <c r="N16" i="10" s="1"/>
  <c r="F42" i="3"/>
  <c r="M16" i="10" s="1"/>
  <c r="E42" i="3"/>
  <c r="L16" i="10" s="1"/>
  <c r="D42" i="3"/>
  <c r="K16" i="10" s="1"/>
  <c r="C42" i="3"/>
  <c r="J16" i="10" s="1"/>
  <c r="B42" i="3"/>
  <c r="I16" i="10" s="1"/>
  <c r="G41" i="3"/>
  <c r="N15" i="10" s="1"/>
  <c r="F41" i="3"/>
  <c r="M15" i="10" s="1"/>
  <c r="E41" i="3"/>
  <c r="L15" i="10" s="1"/>
  <c r="D41" i="3"/>
  <c r="K15" i="10" s="1"/>
  <c r="C41" i="3"/>
  <c r="J15" i="10" s="1"/>
  <c r="B41" i="3"/>
  <c r="I15" i="10" s="1"/>
  <c r="G40" i="3"/>
  <c r="N14" i="10" s="1"/>
  <c r="F40" i="3"/>
  <c r="M14" i="10" s="1"/>
  <c r="E40" i="3"/>
  <c r="L14" i="10" s="1"/>
  <c r="D40" i="3"/>
  <c r="K14" i="10" s="1"/>
  <c r="C40" i="3"/>
  <c r="J14" i="10" s="1"/>
  <c r="B40" i="3"/>
  <c r="I14" i="10" s="1"/>
  <c r="G39" i="3"/>
  <c r="N13" i="10" s="1"/>
  <c r="F39" i="3"/>
  <c r="M13" i="10" s="1"/>
  <c r="E39" i="3"/>
  <c r="L13" i="10" s="1"/>
  <c r="D39" i="3"/>
  <c r="K13" i="10" s="1"/>
  <c r="C39" i="3"/>
  <c r="J13" i="10" s="1"/>
  <c r="B39" i="3"/>
  <c r="I13" i="10" s="1"/>
  <c r="G38" i="3"/>
  <c r="N12" i="10" s="1"/>
  <c r="F38" i="3"/>
  <c r="M12" i="10" s="1"/>
  <c r="E38" i="3"/>
  <c r="L12" i="10" s="1"/>
  <c r="D38" i="3"/>
  <c r="K12" i="10" s="1"/>
  <c r="C38" i="3"/>
  <c r="J12" i="10" s="1"/>
  <c r="B38" i="3"/>
  <c r="I12" i="10" s="1"/>
  <c r="G37" i="3"/>
  <c r="N11" i="10" s="1"/>
  <c r="F37" i="3"/>
  <c r="M11" i="10" s="1"/>
  <c r="E37" i="3"/>
  <c r="L11" i="10" s="1"/>
  <c r="D37" i="3"/>
  <c r="K11" i="10" s="1"/>
  <c r="C37" i="3"/>
  <c r="J11" i="10" s="1"/>
  <c r="B37" i="3"/>
  <c r="I11" i="10" s="1"/>
  <c r="G36" i="3"/>
  <c r="N10" i="10" s="1"/>
  <c r="F36" i="3"/>
  <c r="M10" i="10" s="1"/>
  <c r="E36" i="3"/>
  <c r="L10" i="10" s="1"/>
  <c r="D36" i="3"/>
  <c r="K10" i="10" s="1"/>
  <c r="C36" i="3"/>
  <c r="J10" i="10" s="1"/>
  <c r="B36" i="3"/>
  <c r="I10" i="10" s="1"/>
  <c r="G35" i="3"/>
  <c r="N9" i="10" s="1"/>
  <c r="F35" i="3"/>
  <c r="M9" i="10" s="1"/>
  <c r="E35" i="3"/>
  <c r="L9" i="10" s="1"/>
  <c r="D35" i="3"/>
  <c r="K9" i="10" s="1"/>
  <c r="C35" i="3"/>
  <c r="J9" i="10" s="1"/>
  <c r="B35" i="3"/>
  <c r="I9" i="10" s="1"/>
  <c r="G34" i="3"/>
  <c r="N8" i="10" s="1"/>
  <c r="F34" i="3"/>
  <c r="M8" i="10" s="1"/>
  <c r="E34" i="3"/>
  <c r="L8" i="10" s="1"/>
  <c r="D34" i="3"/>
  <c r="K8" i="10" s="1"/>
  <c r="C34" i="3"/>
  <c r="J8" i="10" s="1"/>
  <c r="B34" i="3"/>
  <c r="I8" i="10" s="1"/>
  <c r="G33" i="3"/>
  <c r="N7" i="10" s="1"/>
  <c r="F33" i="3"/>
  <c r="M7" i="10" s="1"/>
  <c r="E33" i="3"/>
  <c r="L7" i="10" s="1"/>
  <c r="D33" i="3"/>
  <c r="K7" i="10" s="1"/>
  <c r="C33" i="3"/>
  <c r="J7" i="10" s="1"/>
  <c r="B33" i="3"/>
  <c r="I7" i="10" s="1"/>
  <c r="G32" i="3"/>
  <c r="N6" i="10" s="1"/>
  <c r="F32" i="3"/>
  <c r="M6" i="10" s="1"/>
  <c r="E32" i="3"/>
  <c r="L6" i="10" s="1"/>
  <c r="D32" i="3"/>
  <c r="K6" i="10" s="1"/>
  <c r="C32" i="3"/>
  <c r="J6" i="10" s="1"/>
  <c r="B32" i="3"/>
  <c r="I6" i="10" s="1"/>
  <c r="G31" i="3"/>
  <c r="N5" i="10" s="1"/>
  <c r="F31" i="3"/>
  <c r="M5" i="10" s="1"/>
  <c r="E31" i="3"/>
  <c r="L5" i="10" s="1"/>
  <c r="D31" i="3"/>
  <c r="K5" i="10" s="1"/>
  <c r="C31" i="3"/>
  <c r="J5" i="10" s="1"/>
  <c r="B31" i="3"/>
  <c r="I5" i="10" s="1"/>
  <c r="G30" i="3"/>
  <c r="N4" i="10" s="1"/>
  <c r="F30" i="3"/>
  <c r="M4" i="10" s="1"/>
  <c r="E30" i="3"/>
  <c r="L4" i="10" s="1"/>
  <c r="D30" i="3"/>
  <c r="K4" i="10" s="1"/>
  <c r="C30" i="3"/>
  <c r="J4" i="10" s="1"/>
  <c r="B30" i="3"/>
  <c r="I4" i="10" s="1"/>
  <c r="G29" i="3"/>
  <c r="N3" i="10" s="1"/>
  <c r="F29" i="3"/>
  <c r="M3" i="10" s="1"/>
  <c r="E29" i="3"/>
  <c r="L3" i="10" s="1"/>
  <c r="D29" i="3"/>
  <c r="K3" i="10" s="1"/>
  <c r="C29" i="3"/>
  <c r="J3" i="10" s="1"/>
  <c r="B29" i="3"/>
  <c r="I3" i="10" s="1"/>
  <c r="G28" i="3"/>
  <c r="F28" i="3"/>
  <c r="E28" i="3"/>
  <c r="D28" i="3"/>
  <c r="C28" i="3"/>
  <c r="B28" i="3"/>
  <c r="G22" i="3"/>
  <c r="N46" i="10" s="1"/>
  <c r="F22" i="3"/>
  <c r="M46" i="10" s="1"/>
  <c r="E22" i="3"/>
  <c r="L46" i="10" s="1"/>
  <c r="D22" i="3"/>
  <c r="K46" i="10" s="1"/>
  <c r="C22" i="3"/>
  <c r="J46" i="10" s="1"/>
  <c r="B22" i="3"/>
  <c r="I46" i="10" s="1"/>
  <c r="G21" i="3"/>
  <c r="N45" i="10" s="1"/>
  <c r="F21" i="3"/>
  <c r="M45" i="10" s="1"/>
  <c r="E21" i="3"/>
  <c r="L45" i="10" s="1"/>
  <c r="D21" i="3"/>
  <c r="K45" i="10" s="1"/>
  <c r="C21" i="3"/>
  <c r="J45" i="10" s="1"/>
  <c r="B21" i="3"/>
  <c r="I45" i="10" s="1"/>
  <c r="G20" i="3"/>
  <c r="N44" i="10" s="1"/>
  <c r="F20" i="3"/>
  <c r="M44" i="10" s="1"/>
  <c r="E20" i="3"/>
  <c r="L44" i="10" s="1"/>
  <c r="D20" i="3"/>
  <c r="K44" i="10" s="1"/>
  <c r="C20" i="3"/>
  <c r="J44" i="10" s="1"/>
  <c r="B20" i="3"/>
  <c r="I44" i="10" s="1"/>
  <c r="G19" i="3"/>
  <c r="N43" i="10" s="1"/>
  <c r="F19" i="3"/>
  <c r="M43" i="10" s="1"/>
  <c r="E19" i="3"/>
  <c r="L43" i="10" s="1"/>
  <c r="D19" i="3"/>
  <c r="K43" i="10" s="1"/>
  <c r="C19" i="3"/>
  <c r="J43" i="10" s="1"/>
  <c r="B19" i="3"/>
  <c r="I43" i="10" s="1"/>
  <c r="G18" i="3"/>
  <c r="N42" i="10" s="1"/>
  <c r="F18" i="3"/>
  <c r="M42" i="10" s="1"/>
  <c r="E18" i="3"/>
  <c r="L42" i="10" s="1"/>
  <c r="D18" i="3"/>
  <c r="K42" i="10" s="1"/>
  <c r="C18" i="3"/>
  <c r="J42" i="10" s="1"/>
  <c r="B18" i="3"/>
  <c r="I42" i="10" s="1"/>
  <c r="G17" i="3"/>
  <c r="N41" i="10" s="1"/>
  <c r="F17" i="3"/>
  <c r="M41" i="10" s="1"/>
  <c r="E17" i="3"/>
  <c r="L41" i="10" s="1"/>
  <c r="D17" i="3"/>
  <c r="K41" i="10" s="1"/>
  <c r="C17" i="3"/>
  <c r="J41" i="10" s="1"/>
  <c r="B17" i="3"/>
  <c r="I41" i="10" s="1"/>
  <c r="G16" i="3"/>
  <c r="N40" i="10" s="1"/>
  <c r="F16" i="3"/>
  <c r="M40" i="10" s="1"/>
  <c r="E16" i="3"/>
  <c r="L40" i="10" s="1"/>
  <c r="D16" i="3"/>
  <c r="K40" i="10" s="1"/>
  <c r="C16" i="3"/>
  <c r="J40" i="10" s="1"/>
  <c r="B16" i="3"/>
  <c r="I40" i="10" s="1"/>
  <c r="G15" i="3"/>
  <c r="N39" i="10" s="1"/>
  <c r="F15" i="3"/>
  <c r="M39" i="10" s="1"/>
  <c r="E15" i="3"/>
  <c r="L39" i="10" s="1"/>
  <c r="D15" i="3"/>
  <c r="K39" i="10" s="1"/>
  <c r="C15" i="3"/>
  <c r="J39" i="10" s="1"/>
  <c r="B15" i="3"/>
  <c r="I39" i="10" s="1"/>
  <c r="G14" i="3"/>
  <c r="N38" i="10" s="1"/>
  <c r="F14" i="3"/>
  <c r="M38" i="10" s="1"/>
  <c r="E14" i="3"/>
  <c r="L38" i="10" s="1"/>
  <c r="D14" i="3"/>
  <c r="K38" i="10" s="1"/>
  <c r="C14" i="3"/>
  <c r="J38" i="10" s="1"/>
  <c r="B14" i="3"/>
  <c r="I38" i="10" s="1"/>
  <c r="G13" i="3"/>
  <c r="N37" i="10" s="1"/>
  <c r="F13" i="3"/>
  <c r="M37" i="10" s="1"/>
  <c r="E13" i="3"/>
  <c r="L37" i="10" s="1"/>
  <c r="D13" i="3"/>
  <c r="K37" i="10" s="1"/>
  <c r="C13" i="3"/>
  <c r="J37" i="10" s="1"/>
  <c r="B13" i="3"/>
  <c r="I37" i="10" s="1"/>
  <c r="G12" i="3"/>
  <c r="N36" i="10" s="1"/>
  <c r="F12" i="3"/>
  <c r="M36" i="10" s="1"/>
  <c r="E12" i="3"/>
  <c r="L36" i="10" s="1"/>
  <c r="D12" i="3"/>
  <c r="K36" i="10" s="1"/>
  <c r="C12" i="3"/>
  <c r="J36" i="10" s="1"/>
  <c r="B12" i="3"/>
  <c r="I36" i="10" s="1"/>
  <c r="G11" i="3"/>
  <c r="N35" i="10" s="1"/>
  <c r="F11" i="3"/>
  <c r="M35" i="10" s="1"/>
  <c r="E11" i="3"/>
  <c r="L35" i="10" s="1"/>
  <c r="D11" i="3"/>
  <c r="K35" i="10" s="1"/>
  <c r="C11" i="3"/>
  <c r="J35" i="10" s="1"/>
  <c r="B11" i="3"/>
  <c r="I35" i="10" s="1"/>
  <c r="G10" i="3"/>
  <c r="N34" i="10" s="1"/>
  <c r="F10" i="3"/>
  <c r="M34" i="10" s="1"/>
  <c r="E10" i="3"/>
  <c r="L34" i="10" s="1"/>
  <c r="D10" i="3"/>
  <c r="K34" i="10" s="1"/>
  <c r="C10" i="3"/>
  <c r="J34" i="10" s="1"/>
  <c r="B10" i="3"/>
  <c r="I34" i="10" s="1"/>
  <c r="G9" i="3"/>
  <c r="N33" i="10" s="1"/>
  <c r="F9" i="3"/>
  <c r="M33" i="10" s="1"/>
  <c r="E9" i="3"/>
  <c r="L33" i="10" s="1"/>
  <c r="D9" i="3"/>
  <c r="K33" i="10" s="1"/>
  <c r="C9" i="3"/>
  <c r="J33" i="10" s="1"/>
  <c r="B9" i="3"/>
  <c r="I33" i="10" s="1"/>
  <c r="G8" i="3"/>
  <c r="N32" i="10" s="1"/>
  <c r="F8" i="3"/>
  <c r="M32" i="10" s="1"/>
  <c r="E8" i="3"/>
  <c r="L32" i="10" s="1"/>
  <c r="D8" i="3"/>
  <c r="K32" i="10" s="1"/>
  <c r="C8" i="3"/>
  <c r="J32" i="10" s="1"/>
  <c r="B8" i="3"/>
  <c r="I32" i="10" s="1"/>
  <c r="G7" i="3"/>
  <c r="N31" i="10" s="1"/>
  <c r="F7" i="3"/>
  <c r="M31" i="10" s="1"/>
  <c r="E7" i="3"/>
  <c r="L31" i="10" s="1"/>
  <c r="D7" i="3"/>
  <c r="K31" i="10" s="1"/>
  <c r="C7" i="3"/>
  <c r="J31" i="10" s="1"/>
  <c r="B7" i="3"/>
  <c r="I31" i="10" s="1"/>
  <c r="G6" i="3"/>
  <c r="N30" i="10" s="1"/>
  <c r="F6" i="3"/>
  <c r="M30" i="10" s="1"/>
  <c r="E6" i="3"/>
  <c r="L30" i="10" s="1"/>
  <c r="D6" i="3"/>
  <c r="K30" i="10" s="1"/>
  <c r="C6" i="3"/>
  <c r="J30" i="10" s="1"/>
  <c r="B6" i="3"/>
  <c r="I30" i="10" s="1"/>
  <c r="G5" i="3"/>
  <c r="N29" i="10" s="1"/>
  <c r="F5" i="3"/>
  <c r="M29" i="10" s="1"/>
  <c r="E5" i="3"/>
  <c r="L29" i="10" s="1"/>
  <c r="D5" i="3"/>
  <c r="K29" i="10" s="1"/>
  <c r="C5" i="3"/>
  <c r="J29" i="10" s="1"/>
  <c r="B5" i="3"/>
  <c r="I29" i="10" s="1"/>
  <c r="G4" i="3"/>
  <c r="N28" i="10" s="1"/>
  <c r="F4" i="3"/>
  <c r="M28" i="10" s="1"/>
  <c r="E4" i="3"/>
  <c r="L28" i="10" s="1"/>
  <c r="D4" i="3"/>
  <c r="K28" i="10" s="1"/>
  <c r="C4" i="3"/>
  <c r="J28" i="10" s="1"/>
  <c r="B4" i="3"/>
  <c r="I28" i="10" s="1"/>
  <c r="G3" i="3"/>
  <c r="N27" i="10" s="1"/>
  <c r="F3" i="3"/>
  <c r="M27" i="10" s="1"/>
  <c r="E3" i="3"/>
  <c r="L27" i="10" s="1"/>
  <c r="D3" i="3"/>
  <c r="K27" i="10" s="1"/>
  <c r="C3" i="3"/>
  <c r="J27" i="10" s="1"/>
  <c r="B3" i="3"/>
  <c r="I27" i="10" s="1"/>
  <c r="G2" i="3"/>
  <c r="N26" i="10" s="1"/>
  <c r="F2" i="3"/>
  <c r="M26" i="10" s="1"/>
  <c r="E2" i="3"/>
  <c r="L26" i="10" s="1"/>
  <c r="D2" i="3"/>
  <c r="K26" i="10" s="1"/>
  <c r="C2" i="3"/>
  <c r="J26" i="10" s="1"/>
  <c r="B2" i="3"/>
  <c r="I26" i="10" s="1"/>
  <c r="C24" i="17" l="1"/>
  <c r="E46" i="4"/>
  <c r="C53" i="3"/>
  <c r="J2" i="10"/>
  <c r="G53" i="3"/>
  <c r="N2" i="10"/>
  <c r="N48" i="10" s="1"/>
  <c r="N49" i="10" s="1"/>
  <c r="K2" i="10"/>
  <c r="K48" i="10" s="1"/>
  <c r="K49" i="10" s="1"/>
  <c r="D53" i="3"/>
  <c r="J48" i="10"/>
  <c r="J49" i="10" s="1"/>
  <c r="E53" i="3"/>
  <c r="L2" i="10"/>
  <c r="L48" i="10" s="1"/>
  <c r="L49" i="10" s="1"/>
  <c r="B53" i="3"/>
  <c r="I2" i="10"/>
  <c r="I48" i="10" s="1"/>
  <c r="M2" i="10"/>
  <c r="M48" i="10" s="1"/>
  <c r="M49" i="10" s="1"/>
  <c r="F53" i="3"/>
  <c r="B23" i="3"/>
  <c r="F23" i="3"/>
  <c r="F46" i="4"/>
  <c r="C23" i="3"/>
  <c r="C47" i="4"/>
  <c r="G47" i="4"/>
  <c r="C46" i="4"/>
  <c r="G46" i="4"/>
  <c r="G23" i="3"/>
  <c r="E23" i="3"/>
  <c r="E47" i="4"/>
  <c r="B47" i="4"/>
  <c r="F47" i="4"/>
  <c r="D23" i="3"/>
  <c r="D47" i="4"/>
  <c r="D46" i="4"/>
  <c r="F2" i="10"/>
  <c r="E7" i="10"/>
  <c r="F7" i="10" s="1"/>
  <c r="F26" i="10"/>
  <c r="B46" i="4"/>
  <c r="H46" i="4" l="1"/>
  <c r="H47" i="4"/>
  <c r="I49" i="10"/>
  <c r="O48" i="10"/>
  <c r="O49" i="10" s="1"/>
  <c r="B54" i="3"/>
  <c r="B25" i="3"/>
</calcChain>
</file>

<file path=xl/sharedStrings.xml><?xml version="1.0" encoding="utf-8"?>
<sst xmlns="http://schemas.openxmlformats.org/spreadsheetml/2006/main" count="9388" uniqueCount="5372">
  <si>
    <t>Year</t>
  </si>
  <si>
    <t>year</t>
  </si>
  <si>
    <t>Journal article</t>
  </si>
  <si>
    <t>No mention</t>
  </si>
  <si>
    <t>Statistical report</t>
  </si>
  <si>
    <t>Tobacco company</t>
  </si>
  <si>
    <t>Government/official report</t>
  </si>
  <si>
    <t>Cannot access full text</t>
  </si>
  <si>
    <t>Tobacco</t>
  </si>
  <si>
    <t>Pharamaceutical</t>
  </si>
  <si>
    <t>Tobacco Control Advocate</t>
  </si>
  <si>
    <t>E-cigarette</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</si>
  <si>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</si>
  <si>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</si>
  <si>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</si>
  <si>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</si>
  <si>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</si>
  <si>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</si>
  <si>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</si>
  <si>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</si>
  <si>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</si>
  <si>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</si>
  <si>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</si>
  <si>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</si>
  <si>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</si>
  <si>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</si>
  <si>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</si>
  <si>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</si>
  <si>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</si>
  <si>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</si>
  <si>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</si>
  <si>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</si>
  <si>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</si>
  <si>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</si>
  <si>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</si>
  <si>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</si>
  <si>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</si>
  <si>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</si>
  <si>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</si>
  <si>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</si>
  <si>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</si>
  <si>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retreviable texts (- 1965-1997 and 2019)</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</si>
  <si>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</si>
  <si>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</si>
  <si>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</si>
  <si>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</si>
  <si>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</si>
  <si>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</si>
  <si>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</si>
  <si>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</si>
  <si>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</si>
  <si>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</si>
  <si>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</si>
  <si>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</si>
  <si>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</si>
  <si>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</si>
  <si>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</si>
  <si>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</si>
  <si>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</si>
  <si>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</si>
  <si>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</si>
  <si>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</si>
  <si>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</si>
  <si>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</si>
  <si>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</si>
  <si>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</si>
  <si>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</si>
  <si>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</si>
  <si>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</si>
  <si>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</si>
  <si>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</si>
  <si>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</si>
  <si>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</si>
  <si>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</si>
  <si>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</si>
  <si>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</si>
  <si>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</si>
  <si>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</si>
  <si>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</si>
  <si>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</si>
  <si>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</si>
  <si>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</si>
  <si>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</si>
  <si>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</si>
  <si>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</si>
  <si>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</si>
  <si>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</si>
  <si>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</si>
  <si>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</si>
  <si>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</si>
  <si>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</si>
  <si>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</si>
  <si>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</si>
  <si>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</si>
  <si>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</si>
  <si>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</si>
  <si>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</si>
  <si>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</si>
  <si>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</si>
  <si>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</si>
  <si>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</si>
  <si>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</si>
  <si>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</si>
  <si>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</si>
  <si>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</si>
  <si>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</si>
  <si>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</si>
  <si>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</si>
  <si>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</si>
  <si>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</si>
  <si>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</si>
  <si>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</si>
  <si>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</si>
  <si>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</si>
  <si>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</si>
  <si>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</si>
  <si>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</si>
  <si>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</si>
  <si>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</si>
  <si>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</si>
  <si>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</si>
  <si>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</si>
  <si>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</si>
  <si>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</si>
  <si>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</si>
  <si>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</si>
  <si>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</si>
  <si>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</si>
  <si>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</si>
  <si>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</si>
  <si>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</si>
  <si>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</si>
  <si>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</si>
  <si>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</si>
  <si>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</si>
  <si>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</si>
  <si>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</si>
  <si>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</si>
  <si>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</si>
  <si>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</si>
  <si>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</si>
  <si>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</si>
  <si>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</si>
  <si>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</si>
  <si>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</si>
  <si>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</si>
  <si>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</si>
  <si>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</si>
  <si>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</si>
  <si>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</si>
  <si>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</si>
  <si>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</si>
  <si>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</si>
  <si>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</si>
  <si>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</si>
  <si>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</si>
  <si>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</si>
  <si>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</si>
  <si>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</si>
  <si>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</si>
  <si>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</si>
  <si>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</si>
  <si>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</si>
  <si>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</si>
  <si>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</si>
  <si>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</si>
  <si>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</si>
  <si>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</si>
  <si>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</si>
  <si>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</si>
  <si>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</si>
  <si>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</si>
  <si>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</si>
  <si>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</si>
  <si>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</si>
  <si>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</si>
  <si>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</si>
  <si>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</si>
  <si>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</si>
  <si>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</si>
  <si>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</si>
  <si>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</si>
  <si>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</si>
  <si>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</si>
  <si>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</si>
  <si>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</si>
  <si>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</si>
  <si>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</si>
  <si>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</si>
  <si>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</si>
  <si>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</si>
  <si>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</si>
  <si>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</si>
  <si>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</si>
  <si>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</si>
  <si>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</si>
  <si>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</si>
  <si>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</si>
  <si>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</si>
  <si>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</si>
  <si>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</si>
  <si>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</si>
  <si>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</si>
  <si>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</si>
  <si>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</si>
  <si>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</si>
  <si>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</si>
  <si>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</si>
  <si>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</si>
  <si>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</si>
  <si>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</si>
  <si>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</si>
  <si>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</si>
  <si>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</si>
  <si>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</si>
  <si>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</si>
  <si>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</si>
  <si>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</si>
  <si>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</si>
  <si>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</si>
  <si>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</si>
  <si>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</si>
  <si>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</si>
  <si>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</si>
  <si>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</si>
  <si>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</si>
  <si>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</si>
  <si>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</si>
  <si>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</si>
  <si>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</si>
  <si>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</si>
  <si>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</si>
  <si>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</si>
  <si>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</si>
  <si>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</si>
  <si>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</si>
  <si>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</si>
  <si>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</si>
  <si>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</si>
  <si>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</si>
  <si>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</si>
  <si>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</si>
  <si>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</si>
  <si>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</si>
  <si>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</si>
  <si>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</si>
  <si>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</si>
  <si>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</si>
  <si>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</si>
  <si>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</si>
  <si>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</si>
  <si>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</si>
  <si>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</si>
  <si>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</si>
  <si>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</si>
  <si>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</si>
  <si>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</si>
  <si>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</si>
  <si>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</si>
  <si>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</si>
  <si>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</si>
  <si>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</si>
  <si>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</si>
  <si>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</si>
  <si>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</si>
  <si>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</si>
  <si>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</si>
  <si>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</si>
  <si>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</si>
  <si>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</si>
  <si>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</si>
  <si>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</si>
  <si>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</si>
  <si>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</si>
  <si>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</si>
  <si>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</si>
  <si>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</si>
  <si>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</si>
  <si>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</si>
  <si>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</si>
  <si>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</si>
  <si>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</si>
  <si>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</si>
  <si>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</si>
  <si>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</si>
  <si>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</si>
  <si>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</si>
  <si>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</si>
  <si>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</si>
  <si>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</si>
  <si>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</si>
  <si>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</si>
  <si>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</si>
  <si>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</si>
  <si>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</si>
  <si>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</si>
  <si>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</si>
  <si>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</si>
  <si>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</si>
  <si>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</si>
  <si>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</si>
  <si>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</si>
  <si>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</si>
  <si>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</si>
  <si>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</si>
  <si>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</si>
  <si>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</si>
  <si>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</si>
  <si>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</si>
  <si>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</si>
  <si>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</si>
  <si>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</si>
  <si>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</si>
  <si>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</si>
  <si>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</si>
  <si>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</si>
  <si>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</si>
  <si>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</si>
  <si>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</si>
  <si>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</si>
  <si>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</si>
  <si>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</si>
  <si>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</si>
  <si>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</si>
  <si>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</si>
  <si>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</si>
  <si>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</si>
  <si>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</si>
  <si>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</si>
  <si>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</si>
  <si>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</si>
  <si>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</si>
  <si>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</si>
  <si>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</si>
  <si>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</si>
  <si>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</si>
  <si>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</si>
  <si>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</si>
  <si>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</si>
  <si>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</si>
  <si>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</si>
  <si>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</si>
  <si>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</si>
  <si>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</si>
  <si>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</si>
  <si>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</si>
  <si>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</si>
  <si>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</si>
  <si>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</si>
  <si>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</si>
  <si>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</si>
  <si>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</si>
  <si>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</si>
  <si>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</si>
  <si>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</si>
  <si>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</si>
  <si>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</si>
  <si>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</si>
  <si>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</si>
  <si>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</si>
  <si>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</si>
  <si>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</si>
  <si>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</si>
  <si>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</si>
  <si>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</si>
  <si>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</si>
  <si>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</si>
  <si>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</si>
  <si>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</si>
  <si>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</si>
  <si>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</si>
  <si>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</si>
  <si>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</si>
  <si>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</si>
  <si>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</si>
  <si>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</si>
  <si>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</si>
  <si>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</si>
  <si>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</si>
  <si>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</si>
  <si>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</si>
  <si>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</si>
  <si>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</si>
  <si>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</si>
  <si>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</si>
  <si>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</si>
  <si>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</si>
  <si>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</si>
  <si>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</si>
  <si>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</si>
  <si>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</si>
  <si>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</si>
  <si>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</si>
  <si>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</si>
  <si>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</si>
  <si>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</si>
  <si>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</si>
  <si>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</si>
  <si>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</si>
  <si>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</si>
  <si>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</si>
  <si>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</si>
  <si>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</si>
  <si>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</si>
  <si>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</si>
  <si>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</si>
  <si>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</si>
  <si>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</si>
  <si>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</si>
  <si>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</si>
  <si>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</si>
  <si>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</si>
  <si>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</si>
  <si>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</si>
  <si>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</si>
  <si>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</si>
  <si>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</si>
  <si>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</si>
  <si>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</si>
  <si>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</si>
  <si>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</si>
  <si>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</si>
  <si>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</si>
  <si>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</si>
  <si>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</si>
  <si>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</si>
  <si>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</si>
  <si>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</si>
  <si>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</si>
  <si>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</si>
  <si>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</si>
  <si>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</si>
  <si>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</si>
  <si>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</si>
  <si>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</si>
  <si>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</si>
  <si>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</si>
  <si>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</si>
  <si>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</si>
  <si>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</si>
  <si>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</si>
  <si>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</si>
  <si>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</si>
  <si>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</si>
  <si>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</si>
  <si>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</si>
  <si>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</si>
  <si>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</si>
  <si>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</si>
  <si>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</si>
  <si>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</si>
  <si>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</si>
  <si>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</si>
  <si>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</si>
  <si>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</si>
  <si>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</si>
  <si>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</si>
  <si>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</si>
  <si>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</si>
  <si>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</si>
  <si>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</si>
  <si>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</si>
  <si>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</si>
  <si>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</si>
  <si>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</si>
  <si>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</si>
  <si>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</si>
  <si>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</si>
  <si>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</si>
  <si>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</si>
  <si>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</si>
  <si>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</si>
  <si>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</si>
  <si>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</si>
  <si>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</si>
  <si>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</si>
  <si>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</si>
  <si>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</si>
  <si>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</si>
  <si>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</si>
  <si>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</si>
  <si>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</si>
  <si>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</si>
  <si>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</si>
  <si>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</si>
  <si>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</si>
  <si>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</si>
  <si>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</si>
  <si>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</si>
  <si>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</si>
  <si>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</si>
  <si>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</si>
  <si>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</si>
  <si>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</si>
  <si>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</si>
  <si>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</si>
  <si>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</si>
  <si>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</si>
  <si>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</si>
  <si>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</si>
  <si>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</si>
  <si>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</si>
  <si>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</si>
  <si>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</si>
  <si>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</si>
  <si>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</si>
  <si>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</si>
  <si>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</si>
  <si>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</si>
  <si>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</si>
  <si>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</si>
  <si>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</si>
  <si>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</si>
  <si>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</si>
  <si>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</si>
  <si>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</si>
  <si>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</si>
  <si>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</si>
  <si>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</si>
  <si>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</si>
  <si>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</si>
  <si>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</si>
  <si>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</si>
  <si>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</si>
  <si>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</si>
  <si>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</si>
  <si>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</si>
  <si>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</si>
  <si>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</si>
  <si>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</si>
  <si>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</si>
  <si>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</si>
  <si>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</si>
  <si>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</si>
  <si>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</si>
  <si>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</si>
  <si>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</si>
  <si>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</si>
  <si>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</si>
  <si>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</si>
  <si>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</si>
  <si>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</si>
  <si>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</si>
  <si>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</si>
  <si>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</si>
  <si>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</si>
  <si>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</si>
  <si>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</si>
  <si>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</si>
  <si>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</si>
  <si>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</si>
  <si>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</si>
  <si>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</si>
  <si>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</si>
  <si>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</si>
  <si>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</si>
  <si>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</si>
  <si>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</si>
  <si>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</si>
  <si>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</si>
  <si>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</si>
  <si>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</si>
  <si>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</si>
  <si>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</si>
  <si>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</si>
  <si>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</si>
  <si>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</si>
  <si>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</si>
  <si>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</si>
  <si>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</si>
  <si>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</si>
  <si>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</si>
  <si>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</si>
  <si>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</si>
  <si>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</si>
  <si>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</si>
  <si>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</si>
  <si>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</si>
  <si>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</si>
  <si>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</si>
  <si>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</si>
  <si>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</si>
  <si>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</si>
  <si>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</si>
  <si>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</si>
  <si>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</si>
  <si>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</si>
  <si>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</si>
  <si>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</si>
  <si>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</si>
  <si>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</si>
  <si>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</si>
  <si>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</si>
  <si>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</si>
  <si>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</si>
  <si>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</si>
  <si>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</si>
  <si>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</si>
  <si>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</si>
  <si>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</si>
  <si>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</si>
  <si>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</si>
  <si>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</si>
  <si>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</si>
  <si>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</si>
  <si>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</si>
  <si>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</si>
  <si>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</si>
  <si>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</si>
  <si>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</si>
  <si>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</si>
  <si>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</si>
  <si>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</si>
  <si>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</si>
  <si>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</si>
  <si>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</si>
  <si>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</si>
  <si>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</si>
  <si>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</si>
  <si>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</si>
  <si>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</si>
  <si>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</si>
  <si>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</si>
  <si>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</si>
  <si>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</si>
  <si>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</si>
  <si>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</si>
  <si>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</si>
  <si>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</si>
  <si>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</si>
  <si>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</si>
  <si>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</si>
  <si>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</si>
  <si>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</si>
  <si>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</si>
  <si>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</si>
  <si>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</si>
  <si>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</si>
  <si>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</si>
  <si>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</si>
  <si>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</si>
  <si>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</si>
  <si>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</si>
  <si>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</si>
  <si>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</si>
  <si>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</si>
  <si>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</si>
  <si>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</si>
  <si>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</si>
  <si>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</si>
  <si>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</si>
  <si>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</si>
  <si>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</si>
  <si>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</si>
  <si>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</si>
  <si>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</si>
  <si>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</si>
  <si>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</si>
  <si>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</si>
  <si>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</si>
  <si>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</si>
  <si>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</si>
  <si>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</si>
  <si>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</si>
  <si>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</si>
  <si>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</si>
  <si>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</si>
  <si>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</si>
  <si>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</si>
  <si>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</si>
  <si>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</si>
  <si>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</si>
  <si>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</si>
  <si>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</si>
  <si>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</si>
  <si>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</si>
  <si>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</si>
  <si>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</si>
  <si>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</si>
  <si>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</si>
  <si>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</si>
  <si>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</si>
  <si>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</si>
  <si>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</si>
  <si>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</si>
  <si>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</si>
  <si>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</si>
  <si>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</si>
  <si>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</si>
  <si>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</si>
  <si>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</si>
  <si>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</si>
  <si>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</si>
  <si>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</si>
  <si>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</si>
  <si>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</si>
  <si>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</si>
  <si>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</si>
  <si>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</si>
  <si>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</si>
  <si>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</si>
  <si>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</si>
  <si>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</si>
  <si>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</si>
  <si>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</si>
  <si>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</si>
  <si>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</si>
  <si>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</si>
  <si>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</si>
  <si>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</si>
  <si>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</si>
  <si>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</si>
  <si>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</si>
  <si>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</si>
  <si>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</si>
  <si>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</si>
  <si>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</si>
  <si>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</si>
  <si>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</si>
  <si>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</si>
  <si>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</si>
  <si>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</si>
  <si>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</si>
  <si>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</si>
  <si>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</si>
  <si>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</si>
  <si>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</si>
  <si>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</si>
  <si>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</si>
  <si>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</si>
  <si>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</si>
  <si>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</si>
  <si>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</si>
  <si>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</si>
  <si>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</si>
  <si>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</si>
  <si>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</si>
  <si>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</si>
  <si>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</si>
  <si>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</si>
  <si>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</si>
  <si>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</si>
  <si>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</si>
  <si>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</si>
  <si>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</si>
  <si>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</si>
  <si>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</si>
  <si>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</si>
  <si>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</si>
  <si>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</si>
  <si>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</si>
  <si>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</si>
  <si>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</si>
  <si>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</si>
  <si>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</si>
  <si>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</si>
  <si>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</si>
  <si>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</si>
  <si>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</si>
  <si>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</si>
  <si>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</si>
  <si>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</si>
  <si>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</si>
  <si>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</si>
  <si>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</si>
  <si>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</si>
  <si>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</si>
  <si>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</si>
  <si>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</si>
  <si>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</si>
  <si>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</si>
  <si>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</si>
  <si>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</si>
  <si>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</si>
  <si>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</si>
  <si>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</si>
  <si>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</si>
  <si>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</si>
  <si>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</si>
  <si>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</si>
  <si>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</si>
  <si>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</si>
  <si>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</si>
  <si>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</si>
  <si>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</si>
  <si>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</si>
  <si>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</si>
  <si>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</si>
  <si>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</si>
  <si>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</si>
  <si>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</si>
  <si>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</si>
  <si>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</si>
  <si>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</si>
  <si>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</si>
  <si>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</si>
  <si>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</si>
  <si>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</si>
  <si>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</si>
  <si>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</si>
  <si>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</si>
  <si>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</si>
  <si>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</si>
  <si>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</si>
  <si>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</si>
  <si>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</si>
  <si>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</si>
  <si>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</si>
  <si>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</si>
  <si>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</si>
  <si>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</si>
  <si>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</si>
  <si>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</si>
  <si>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</si>
  <si>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</si>
  <si>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</si>
  <si>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</si>
  <si>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</si>
  <si>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</si>
  <si>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</si>
  <si>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</si>
  <si>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</si>
  <si>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</si>
  <si>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</si>
  <si>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</si>
  <si>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</si>
  <si>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</si>
  <si>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</si>
  <si>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</si>
  <si>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</si>
  <si>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</si>
  <si>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</si>
  <si>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</si>
  <si>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</si>
  <si>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</si>
  <si>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</si>
  <si>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</si>
  <si>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</si>
  <si>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</si>
  <si>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</si>
  <si>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</si>
  <si>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</si>
  <si>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</si>
  <si>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</si>
  <si>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</si>
  <si>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</si>
  <si>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</si>
  <si>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</si>
  <si>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</si>
  <si>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</si>
  <si>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</si>
  <si>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</si>
  <si>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</si>
  <si>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</si>
  <si>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</si>
  <si>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</si>
  <si>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</si>
  <si>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</si>
  <si>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</si>
  <si>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</si>
  <si>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</si>
  <si>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</si>
  <si>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</si>
  <si>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</si>
  <si>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</si>
  <si>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</si>
  <si>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</si>
  <si>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</si>
  <si>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</si>
  <si>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</si>
  <si>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</si>
  <si>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</si>
  <si>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</si>
  <si>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</si>
  <si>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</si>
  <si>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</si>
  <si>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</si>
  <si>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</si>
  <si>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</si>
  <si>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</si>
  <si>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</si>
  <si>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</si>
  <si>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</si>
  <si>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</si>
  <si>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</si>
  <si>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</si>
  <si>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</si>
  <si>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</si>
  <si>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</si>
  <si>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</si>
  <si>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</si>
  <si>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</si>
  <si>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</si>
  <si>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</si>
  <si>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</si>
  <si>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</si>
  <si>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</si>
  <si>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</si>
  <si>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</si>
  <si>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</si>
  <si>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</si>
  <si>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</si>
  <si>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</si>
  <si>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</si>
  <si>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</si>
  <si>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</si>
  <si>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</si>
  <si>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</si>
  <si>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</si>
  <si>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</si>
  <si>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</si>
  <si>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</si>
  <si>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</si>
  <si>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</si>
  <si>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</si>
  <si>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</si>
  <si>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</si>
  <si>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</si>
  <si>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</si>
  <si>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</si>
  <si>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</si>
  <si>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</si>
  <si>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</si>
  <si>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</si>
  <si>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</si>
  <si>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</si>
  <si>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</si>
  <si>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</si>
  <si>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</si>
  <si>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</si>
  <si>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</si>
  <si>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</si>
  <si>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</si>
  <si>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</si>
  <si>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</si>
  <si>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</si>
  <si>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</si>
  <si>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</si>
  <si>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</si>
  <si>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</si>
  <si>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</si>
  <si>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</si>
  <si>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</si>
  <si>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</si>
  <si>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</si>
  <si>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</si>
  <si>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</si>
  <si>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</si>
  <si>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</si>
  <si>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</si>
  <si>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</si>
  <si>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</si>
  <si>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</si>
  <si>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</si>
  <si>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</si>
  <si>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</si>
  <si>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</si>
  <si>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</si>
  <si>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</si>
  <si>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</si>
  <si>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</si>
  <si>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</si>
  <si>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</si>
  <si>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</si>
  <si>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</si>
  <si>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</si>
  <si>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</si>
  <si>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</si>
  <si>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</si>
  <si>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</si>
  <si>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</si>
  <si>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</si>
  <si>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</si>
  <si>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</si>
  <si>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</si>
  <si>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</si>
  <si>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</si>
  <si>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</si>
  <si>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</si>
  <si>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</si>
  <si>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</si>
  <si>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</si>
  <si>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</si>
  <si>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</si>
  <si>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</si>
  <si>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</si>
  <si>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</si>
  <si>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</si>
  <si>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</si>
  <si>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</si>
  <si>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</si>
  <si>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</si>
  <si>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</si>
  <si>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</si>
  <si>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</si>
  <si>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</si>
  <si>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</si>
  <si>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</si>
  <si>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</si>
  <si>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</si>
  <si>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</si>
  <si>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</si>
  <si>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</si>
  <si>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</si>
  <si>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</si>
  <si>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</si>
  <si>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</si>
  <si>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</si>
  <si>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</si>
  <si>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</si>
  <si>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</si>
  <si>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</si>
  <si>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</si>
  <si>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</si>
  <si>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</si>
  <si>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</si>
  <si>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</si>
  <si>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</si>
  <si>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</si>
  <si>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</si>
  <si>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</si>
  <si>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</si>
  <si>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</si>
  <si>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</si>
  <si>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</si>
  <si>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</si>
  <si>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</si>
  <si>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</si>
  <si>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</si>
  <si>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</si>
  <si>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</si>
  <si>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</si>
  <si>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</si>
  <si>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</si>
  <si>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</si>
  <si>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</si>
  <si>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</si>
  <si>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</si>
  <si>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</si>
  <si>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</si>
  <si>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</si>
  <si>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</si>
  <si>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</si>
  <si>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</si>
  <si>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</si>
  <si>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</si>
  <si>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</si>
  <si>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</si>
  <si>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</si>
  <si>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</si>
  <si>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</si>
  <si>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</si>
  <si>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</si>
  <si>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</si>
  <si>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</si>
  <si>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</si>
  <si>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</si>
  <si>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</si>
  <si>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</si>
  <si>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</si>
  <si>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</si>
  <si>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</si>
  <si>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</si>
  <si>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</si>
  <si>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</si>
  <si>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</si>
  <si>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</si>
  <si>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</si>
  <si>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</si>
  <si>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</si>
  <si>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</si>
  <si>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</si>
  <si>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</si>
  <si>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</si>
  <si>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</si>
  <si>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</si>
  <si>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</si>
  <si>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</si>
  <si>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</si>
  <si>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</si>
  <si>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</si>
  <si>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</si>
  <si>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</si>
  <si>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</si>
  <si>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</si>
  <si>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</si>
  <si>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</si>
  <si>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</si>
  <si>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</si>
  <si>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</si>
  <si>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</si>
  <si>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</si>
  <si>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</si>
  <si>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</si>
  <si>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</si>
  <si>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</si>
  <si>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</si>
  <si>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</si>
  <si>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</si>
  <si>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</si>
  <si>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</si>
  <si>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</si>
  <si>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</si>
  <si>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</si>
  <si>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</si>
  <si>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</si>
  <si>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</si>
  <si>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</si>
  <si>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</si>
  <si>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</si>
  <si>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</si>
  <si>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</si>
  <si>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</si>
  <si>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</si>
  <si>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</si>
  <si>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</si>
  <si>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</si>
  <si>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</si>
  <si>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</si>
  <si>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</si>
  <si>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</si>
  <si>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</si>
  <si>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</si>
  <si>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</si>
  <si>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</si>
  <si>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</si>
  <si>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</si>
  <si>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</si>
  <si>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</si>
  <si>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</si>
  <si>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</si>
  <si>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</si>
  <si>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</si>
  <si>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</si>
  <si>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</si>
  <si>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</si>
  <si>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</si>
  <si>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</si>
  <si>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</si>
  <si>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</si>
  <si>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</si>
  <si>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</si>
  <si>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</si>
  <si>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</si>
  <si>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</si>
  <si>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</si>
  <si>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</si>
  <si>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</si>
  <si>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</si>
  <si>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</si>
  <si>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</si>
  <si>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</si>
  <si>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</si>
  <si>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</si>
  <si>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</si>
  <si>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</si>
  <si>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</si>
  <si>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</si>
  <si>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</si>
  <si>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</si>
  <si>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</si>
  <si>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</si>
  <si>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</si>
  <si>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</si>
  <si>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</si>
  <si>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</si>
  <si>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</si>
  <si>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</si>
  <si>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</si>
  <si>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</si>
  <si>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</si>
  <si>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</si>
  <si>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</si>
  <si>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</si>
  <si>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</si>
  <si>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</si>
  <si>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</si>
  <si>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</si>
  <si>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</si>
  <si>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</si>
  <si>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</si>
  <si>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</si>
  <si>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</si>
  <si>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</si>
  <si>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</si>
  <si>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</si>
  <si>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</si>
  <si>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</si>
  <si>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</si>
  <si>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</si>
  <si>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</si>
  <si>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</si>
  <si>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</si>
  <si>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</si>
  <si>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</si>
  <si>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</si>
  <si>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</si>
  <si>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</si>
  <si>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</si>
  <si>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</si>
  <si>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</si>
  <si>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</si>
  <si>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</si>
  <si>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</si>
  <si>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</si>
  <si>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</si>
  <si>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</si>
  <si>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</si>
  <si>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</si>
  <si>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</si>
  <si>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</si>
  <si>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</si>
  <si>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</si>
  <si>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</si>
  <si>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</si>
  <si>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</si>
  <si>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</si>
  <si>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</si>
  <si>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</si>
  <si>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</si>
  <si>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</si>
  <si>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</si>
  <si>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</si>
  <si>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</si>
  <si>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</si>
  <si>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</si>
  <si>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</si>
  <si>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</si>
  <si>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</si>
  <si>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</si>
  <si>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</si>
  <si>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</si>
  <si>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</si>
  <si>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</si>
  <si>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</si>
  <si>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</si>
  <si>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</si>
  <si>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</si>
  <si>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</si>
  <si>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</si>
  <si>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</si>
  <si>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</si>
  <si>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</si>
  <si>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</si>
  <si>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</si>
  <si>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</si>
  <si>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</si>
  <si>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</si>
  <si>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</si>
  <si>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</si>
  <si>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</si>
  <si>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</si>
  <si>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</si>
  <si>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</si>
  <si>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</si>
  <si>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</si>
  <si>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</si>
  <si>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</si>
  <si>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</si>
  <si>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</si>
  <si>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</si>
  <si>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</si>
  <si>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</si>
  <si>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</si>
  <si>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</si>
  <si>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</si>
  <si>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</si>
  <si>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</si>
  <si>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</si>
  <si>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</si>
  <si>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</si>
  <si>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</si>
  <si>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</si>
  <si>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</si>
  <si>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</si>
  <si>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</si>
  <si>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</si>
  <si>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</si>
  <si>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</si>
  <si>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</si>
  <si>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</si>
  <si>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</si>
  <si>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</si>
  <si>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</si>
  <si>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</si>
  <si>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</si>
  <si>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</si>
  <si>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</si>
  <si>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</si>
  <si>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</si>
  <si>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</si>
  <si>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</si>
  <si>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</si>
  <si>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</si>
  <si>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</si>
  <si>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</si>
  <si>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</si>
  <si>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</si>
  <si>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</si>
  <si>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</si>
  <si>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</si>
  <si>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</si>
  <si>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</si>
  <si>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</si>
  <si>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</si>
  <si>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</si>
  <si>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</si>
  <si>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</si>
  <si>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</si>
  <si>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</si>
  <si>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</si>
  <si>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</si>
  <si>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</si>
  <si>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</si>
  <si>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</si>
  <si>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</si>
  <si>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</si>
  <si>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</si>
  <si>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</si>
  <si>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</si>
  <si>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</si>
  <si>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</si>
  <si>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</si>
  <si>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</si>
  <si>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</si>
  <si>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</si>
  <si>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</si>
  <si>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</si>
  <si>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</si>
  <si>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</si>
  <si>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</si>
  <si>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</si>
  <si>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</si>
  <si>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</si>
  <si>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</si>
  <si>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</si>
  <si>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</si>
  <si>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</si>
  <si>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</si>
  <si>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</si>
  <si>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</si>
  <si>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</si>
  <si>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</si>
  <si>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</si>
  <si>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</si>
  <si>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</si>
  <si>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</si>
  <si>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</si>
  <si>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</si>
  <si>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</si>
  <si>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</si>
  <si>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</si>
  <si>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</si>
  <si>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</si>
  <si>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</si>
  <si>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</si>
  <si>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</si>
  <si>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</si>
  <si>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</si>
  <si>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</si>
  <si>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</si>
  <si>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</si>
  <si>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</si>
  <si>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</si>
  <si>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</si>
  <si>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</si>
  <si>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</si>
  <si>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</si>
  <si>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</si>
  <si>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</si>
  <si>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</si>
  <si>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</si>
  <si>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</si>
  <si>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</si>
  <si>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</si>
  <si>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</si>
  <si>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</si>
  <si>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</si>
  <si>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</si>
  <si>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</si>
  <si>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</si>
  <si>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</si>
  <si>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</si>
  <si>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</si>
  <si>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</si>
  <si>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</si>
  <si>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</si>
  <si>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</si>
  <si>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</si>
  <si>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</si>
  <si>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</si>
  <si>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</si>
  <si>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</si>
  <si>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</si>
  <si>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</si>
  <si>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</si>
  <si>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</si>
  <si>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</si>
  <si>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</si>
  <si>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</si>
  <si>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</si>
  <si>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</si>
  <si>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</si>
  <si>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</si>
  <si>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</si>
  <si>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</si>
  <si>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</si>
  <si>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</si>
  <si>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</si>
  <si>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</si>
  <si>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</si>
  <si>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</si>
  <si>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</si>
  <si>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</si>
  <si>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</si>
  <si>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</si>
  <si>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</si>
  <si>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</si>
  <si>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</si>
  <si>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</si>
  <si>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</si>
  <si>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</si>
  <si>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</si>
  <si>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</si>
  <si>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</si>
  <si>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</si>
  <si>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</si>
  <si>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</si>
  <si>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</si>
  <si>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</si>
  <si>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</si>
  <si>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</si>
  <si>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</si>
  <si>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</si>
  <si>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</si>
  <si>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</si>
  <si>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</si>
  <si>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</si>
  <si>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</si>
  <si>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</si>
  <si>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</si>
  <si>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</si>
  <si>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</si>
  <si>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</si>
  <si>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</si>
  <si>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</si>
  <si>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</si>
  <si>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</si>
  <si>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</si>
  <si>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</si>
  <si>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</si>
  <si>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</si>
  <si>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</si>
  <si>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</si>
  <si>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</si>
  <si>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</si>
  <si>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</si>
  <si>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</si>
  <si>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</si>
  <si>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</si>
  <si>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</si>
  <si>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</si>
  <si>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</si>
  <si>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</si>
  <si>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</si>
  <si>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</si>
  <si>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</si>
  <si>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</si>
  <si>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</si>
  <si>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</si>
  <si>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</si>
  <si>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</si>
  <si>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</si>
  <si>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</si>
  <si>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</si>
  <si>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</si>
  <si>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</si>
  <si>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</si>
  <si>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</si>
  <si>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</si>
  <si>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</si>
  <si>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</si>
  <si>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</si>
  <si>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</si>
  <si>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</si>
  <si>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</si>
  <si>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</si>
  <si>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</si>
  <si>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</si>
  <si>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</si>
  <si>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</si>
  <si>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</si>
  <si>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</si>
  <si>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</si>
  <si>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</si>
  <si>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</si>
  <si>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</si>
  <si>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</si>
  <si>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</si>
  <si>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</si>
  <si>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</si>
  <si>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</si>
  <si>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</si>
  <si>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</si>
  <si>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</si>
  <si>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</si>
  <si>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</si>
  <si>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</si>
  <si>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</si>
  <si>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</si>
  <si>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</si>
  <si>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</si>
  <si>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</si>
  <si>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</si>
  <si>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</si>
  <si>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</si>
  <si>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</si>
  <si>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</si>
  <si>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</si>
  <si>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</si>
  <si>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</si>
  <si>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</si>
  <si>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</si>
  <si>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</si>
  <si>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</si>
  <si>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</si>
  <si>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</si>
  <si>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</si>
  <si>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</si>
  <si>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</si>
  <si>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</si>
  <si>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</si>
  <si>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</si>
  <si>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</si>
  <si>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</si>
  <si>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</si>
  <si>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</si>
  <si>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</si>
  <si>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</si>
  <si>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</si>
  <si>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</si>
  <si>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</si>
  <si>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</si>
  <si>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</si>
  <si>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</si>
  <si>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</si>
  <si>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</si>
  <si>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</si>
  <si>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</si>
  <si>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</si>
  <si>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</si>
  <si>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</si>
  <si>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</si>
  <si>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</si>
  <si>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</si>
  <si>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</si>
  <si>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</si>
  <si>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</si>
  <si>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</si>
  <si>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</si>
  <si>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</si>
  <si>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</si>
  <si>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</si>
  <si>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</si>
  <si>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</si>
  <si>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</si>
  <si>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</si>
  <si>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</si>
  <si>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</si>
  <si>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</si>
  <si>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</si>
  <si>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</si>
  <si>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</si>
  <si>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</si>
  <si>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</si>
  <si>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</si>
  <si>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</si>
  <si>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</si>
  <si>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</si>
  <si>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</si>
  <si>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</si>
  <si>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</si>
  <si>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</si>
  <si>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</si>
  <si>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</si>
  <si>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</si>
  <si>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</si>
  <si>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</si>
  <si>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</si>
  <si>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</si>
  <si>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</si>
  <si>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</si>
  <si>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</si>
  <si>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</si>
  <si>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</si>
  <si>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</si>
  <si>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</si>
  <si>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</si>
  <si>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</si>
  <si>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</si>
  <si>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</si>
  <si>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</si>
  <si>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</si>
  <si>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</si>
  <si>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</si>
  <si>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</si>
  <si>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</si>
  <si>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</si>
  <si>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</si>
  <si>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</si>
  <si>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</si>
  <si>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</si>
  <si>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</si>
  <si>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</si>
  <si>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</si>
  <si>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</si>
  <si>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</si>
  <si>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</si>
  <si>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</si>
  <si>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</si>
  <si>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</si>
  <si>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</si>
  <si>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</si>
  <si>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</si>
  <si>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</si>
  <si>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</si>
  <si>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</si>
  <si>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</si>
  <si>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</si>
  <si>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</si>
  <si>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</si>
  <si>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</si>
  <si>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</si>
  <si>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</si>
  <si>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</si>
  <si>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</si>
  <si>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</si>
  <si>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</si>
  <si>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</si>
  <si>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</si>
  <si>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</si>
  <si>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</si>
  <si>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</si>
  <si>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</si>
  <si>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</si>
  <si>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</si>
  <si>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</si>
  <si>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</si>
  <si>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</si>
  <si>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</si>
  <si>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</si>
  <si>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</si>
  <si>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</si>
  <si>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</si>
  <si>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</si>
  <si>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</si>
  <si>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</si>
  <si>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</si>
  <si>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</si>
  <si>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</si>
  <si>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</si>
  <si>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</si>
  <si>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</si>
  <si>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</si>
  <si>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</si>
  <si>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</si>
  <si>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</si>
  <si>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</si>
  <si>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</si>
  <si>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</si>
  <si>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</si>
  <si>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</si>
  <si>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</si>
  <si>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</si>
  <si>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</si>
  <si>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</si>
  <si>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</si>
  <si>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</si>
  <si>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</si>
  <si>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</si>
  <si>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</si>
  <si>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</si>
  <si>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</si>
  <si>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</si>
  <si>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</si>
  <si>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</si>
  <si>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</si>
  <si>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</si>
  <si>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</si>
  <si>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</si>
  <si>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</si>
  <si>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</si>
  <si>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</si>
  <si>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</si>
  <si>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</si>
  <si>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</si>
  <si>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</si>
  <si>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</si>
  <si>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</si>
  <si>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</si>
  <si>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</si>
  <si>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</si>
  <si>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</si>
  <si>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</si>
  <si>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</si>
  <si>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</si>
  <si>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</si>
  <si>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</si>
  <si>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</si>
  <si>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</si>
  <si>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</si>
  <si>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</si>
  <si>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</si>
  <si>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</si>
  <si>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</si>
  <si>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</si>
  <si>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</si>
  <si>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</si>
  <si>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</si>
  <si>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</si>
  <si>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</si>
  <si>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</si>
  <si>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</si>
  <si>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</si>
  <si>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</si>
  <si>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</si>
  <si>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</si>
  <si>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</si>
  <si>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</si>
  <si>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</si>
  <si>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</si>
  <si>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</si>
  <si>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</si>
  <si>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</si>
  <si>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</si>
  <si>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</si>
  <si>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</si>
  <si>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</si>
  <si>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</si>
  <si>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</si>
  <si>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</si>
  <si>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</si>
  <si>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</si>
  <si>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</si>
  <si>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</si>
  <si>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</si>
  <si>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</si>
  <si>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</si>
  <si>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</si>
  <si>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</si>
  <si>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</si>
  <si>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</si>
  <si>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</si>
  <si>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</si>
  <si>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</si>
  <si>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</si>
  <si>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</si>
  <si>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</si>
  <si>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</si>
  <si>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</si>
  <si>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</si>
  <si>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</si>
  <si>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</si>
  <si>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</si>
  <si>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</si>
  <si>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</si>
  <si>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</si>
  <si>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</si>
  <si>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</si>
  <si>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</si>
  <si>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</si>
  <si>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</si>
  <si>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</si>
  <si>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</si>
  <si>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</si>
  <si>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</si>
  <si>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</si>
  <si>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</si>
  <si>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</si>
  <si>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</si>
  <si>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</si>
  <si>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</si>
  <si>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</si>
  <si>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</si>
  <si>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</si>
  <si>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</si>
  <si>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</si>
  <si>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</si>
  <si>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</si>
  <si>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</si>
  <si>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</si>
  <si>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</si>
  <si>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</si>
  <si>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</si>
  <si>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</si>
  <si>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</si>
  <si>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</si>
  <si>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</si>
  <si>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</si>
  <si>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</si>
  <si>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</si>
  <si>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</si>
  <si>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</si>
  <si>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</si>
  <si>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</si>
  <si>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</si>
  <si>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</si>
  <si>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</si>
  <si>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</si>
  <si>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</si>
  <si>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</si>
  <si>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</si>
  <si>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</si>
  <si>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</si>
  <si>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</si>
  <si>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</si>
  <si>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</si>
  <si>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</si>
  <si>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</si>
  <si>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</si>
  <si>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</si>
  <si>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</si>
  <si>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</si>
  <si>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</si>
  <si>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</si>
  <si>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</si>
  <si>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</si>
  <si>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</si>
  <si>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</si>
  <si>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</si>
  <si>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</si>
  <si>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</si>
  <si>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</si>
  <si>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</si>
  <si>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</si>
  <si>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</si>
  <si>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</si>
  <si>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</si>
  <si>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</si>
  <si>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</si>
  <si>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</si>
  <si>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</si>
  <si>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</si>
  <si>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</si>
  <si>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</si>
  <si>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</si>
  <si>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</si>
  <si>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</si>
  <si>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</si>
  <si>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</si>
  <si>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</si>
  <si>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</si>
  <si>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</si>
  <si>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</si>
  <si>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</si>
  <si>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</si>
  <si>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</si>
  <si>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</si>
  <si>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</si>
  <si>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</si>
  <si>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</si>
  <si>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</si>
  <si>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</si>
  <si>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</si>
  <si>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</si>
  <si>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</si>
  <si>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</si>
  <si>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</si>
  <si>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</si>
  <si>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</si>
  <si>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</si>
  <si>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</si>
  <si>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</si>
  <si>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</si>
  <si>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</si>
  <si>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</si>
  <si>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</si>
  <si>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</si>
  <si>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</si>
  <si>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</si>
  <si>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</si>
  <si>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</si>
  <si>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</si>
  <si>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</si>
  <si>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</si>
  <si>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</si>
  <si>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</si>
  <si>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</si>
  <si>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</si>
  <si>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</si>
  <si>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</si>
  <si>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</si>
  <si>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</si>
  <si>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</si>
  <si>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</si>
  <si>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</si>
  <si>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</si>
  <si>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</si>
  <si>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</si>
  <si>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</si>
  <si>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</si>
  <si>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</si>
  <si>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</si>
  <si>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</si>
  <si>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</si>
  <si>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</si>
  <si>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</si>
  <si>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</si>
  <si>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</si>
  <si>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</si>
  <si>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</si>
  <si>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</si>
  <si>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</si>
  <si>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</si>
  <si>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</si>
  <si>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</si>
  <si>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</si>
  <si>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</si>
  <si>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</si>
  <si>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</si>
  <si>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</si>
  <si>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</si>
  <si>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</si>
  <si>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</si>
  <si>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</si>
  <si>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</si>
  <si>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</si>
  <si>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</si>
  <si>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</si>
  <si>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</si>
  <si>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</si>
  <si>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</si>
  <si>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</si>
  <si>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</si>
  <si>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</si>
  <si>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</si>
  <si>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</si>
  <si>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</si>
  <si>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</si>
  <si>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</si>
  <si>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</si>
  <si>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</si>
  <si>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</si>
  <si>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</si>
  <si>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</si>
  <si>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</si>
  <si>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</si>
  <si>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</si>
  <si>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</si>
  <si>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</si>
  <si>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</si>
  <si>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</si>
  <si>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</si>
  <si>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</si>
  <si>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</si>
  <si>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</si>
  <si>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</si>
  <si>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</si>
  <si>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</si>
  <si>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</si>
  <si>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</si>
  <si>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</si>
  <si>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</si>
  <si>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</si>
  <si>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</si>
  <si>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</si>
  <si>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</si>
  <si>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</si>
  <si>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</si>
  <si>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</si>
  <si>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</si>
  <si>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</si>
  <si>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</si>
  <si>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</si>
  <si>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</si>
  <si>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</si>
  <si>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</si>
  <si>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</si>
  <si>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</si>
  <si>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</si>
  <si>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</si>
  <si>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</si>
  <si>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</si>
  <si>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</si>
  <si>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</si>
  <si>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</si>
  <si>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</si>
  <si>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</si>
  <si>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</si>
  <si>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</si>
  <si>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</si>
  <si>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</si>
  <si>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</si>
  <si>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</si>
  <si>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</si>
  <si>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</si>
  <si>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</si>
  <si>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</si>
  <si>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</si>
  <si>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</si>
  <si>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</si>
  <si>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</si>
  <si>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</si>
  <si>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</si>
  <si>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</si>
  <si>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</si>
  <si>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</si>
  <si>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</si>
  <si>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</si>
  <si>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</si>
  <si>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</si>
  <si>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</si>
  <si>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</si>
  <si>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</si>
  <si>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</si>
  <si>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</si>
  <si>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</si>
  <si>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</si>
  <si>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</si>
  <si>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</si>
  <si>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</si>
  <si>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</si>
  <si>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</si>
  <si>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</si>
  <si>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</si>
  <si>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</si>
  <si>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</si>
  <si>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</si>
  <si>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</si>
  <si>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</si>
  <si>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</si>
  <si>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</si>
  <si>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</si>
  <si>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</si>
  <si>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</si>
  <si>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</si>
  <si>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</si>
  <si>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</si>
  <si>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</si>
  <si>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</si>
  <si>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</si>
  <si>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</si>
  <si>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</si>
  <si>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</si>
  <si>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</si>
  <si>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</si>
  <si>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</si>
  <si>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</si>
  <si>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</si>
  <si>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</si>
  <si>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</si>
  <si>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</si>
  <si>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</si>
  <si>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</si>
  <si>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</si>
  <si>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</si>
  <si>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</si>
  <si>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</si>
  <si>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</si>
  <si>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</si>
  <si>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</si>
  <si>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</si>
  <si>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</si>
  <si>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</si>
  <si>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</si>
  <si>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</si>
  <si>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</si>
  <si>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</si>
  <si>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</si>
  <si>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</si>
  <si>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</si>
  <si>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</si>
  <si>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</si>
  <si>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</si>
  <si>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</si>
  <si>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</si>
  <si>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</si>
  <si>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</si>
  <si>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</si>
  <si>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</si>
  <si>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</si>
  <si>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</si>
  <si>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</si>
  <si>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</si>
  <si>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</si>
  <si>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</si>
  <si>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</si>
  <si>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</si>
  <si>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</si>
  <si>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</si>
  <si>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</si>
  <si>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</si>
  <si>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</si>
  <si>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</si>
  <si>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</si>
  <si>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</si>
  <si>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</si>
  <si>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</si>
  <si>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</si>
  <si>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</si>
  <si>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</si>
  <si>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</si>
  <si>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</si>
  <si>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</si>
  <si>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</si>
  <si>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</si>
  <si>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</si>
  <si>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</si>
  <si>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</si>
  <si>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</si>
  <si>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</si>
  <si>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</si>
  <si>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</si>
  <si>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</si>
  <si>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</si>
  <si>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</si>
  <si>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</si>
  <si>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</si>
  <si>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</si>
  <si>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</si>
  <si>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</si>
  <si>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</si>
  <si>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</si>
  <si>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</si>
  <si>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</si>
  <si>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</si>
  <si>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</si>
  <si>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</si>
  <si>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</si>
  <si>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</si>
  <si>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</si>
  <si>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</si>
  <si>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</si>
  <si>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</si>
  <si>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</si>
  <si>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</si>
  <si>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</si>
  <si>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</si>
  <si>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</si>
  <si>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</si>
  <si>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</si>
  <si>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</si>
  <si>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</si>
  <si>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</si>
  <si>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</si>
  <si>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</si>
  <si>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</si>
  <si>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</si>
  <si>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</si>
  <si>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</si>
  <si>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</si>
  <si>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</si>
  <si>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</si>
  <si>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</si>
  <si>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</si>
  <si>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</si>
  <si>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</si>
  <si>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</si>
  <si>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</si>
  <si>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</si>
  <si>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</si>
  <si>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</si>
  <si>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</si>
  <si>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</si>
  <si>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</si>
  <si>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</si>
  <si>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</si>
  <si>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</si>
  <si>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</si>
  <si>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</si>
  <si>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</si>
  <si>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</si>
  <si>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</si>
  <si>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</si>
  <si>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</si>
  <si>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</si>
  <si>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</si>
  <si>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</si>
  <si>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</si>
  <si>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</si>
  <si>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</si>
  <si>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</si>
  <si>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</si>
  <si>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</si>
  <si>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</si>
  <si>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</si>
  <si>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</si>
  <si>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</si>
  <si>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</si>
  <si>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</si>
  <si>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</si>
  <si>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</si>
  <si>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</si>
  <si>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</si>
  <si>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</si>
  <si>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</si>
  <si>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</si>
  <si>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</si>
  <si>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</si>
  <si>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</si>
  <si>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</si>
  <si>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</si>
  <si>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</si>
  <si>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</si>
  <si>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</si>
  <si>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</si>
  <si>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</si>
  <si>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</si>
  <si>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</si>
  <si>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</si>
  <si>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</si>
  <si>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</si>
  <si>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</si>
  <si>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</si>
  <si>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</si>
  <si>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</si>
  <si>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</si>
  <si>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</si>
  <si>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</si>
  <si>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</si>
  <si>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</si>
  <si>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</si>
  <si>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</si>
  <si>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</si>
  <si>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</si>
  <si>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</si>
  <si>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</si>
  <si>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</si>
  <si>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</si>
  <si>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</si>
  <si>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</si>
  <si>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</si>
  <si>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</si>
  <si>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</si>
  <si>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</si>
  <si>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</si>
  <si>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</si>
  <si>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</si>
  <si>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</si>
  <si>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</si>
  <si>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</si>
  <si>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</si>
  <si>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</si>
  <si>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</si>
  <si>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</si>
  <si>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</si>
  <si>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</si>
  <si>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</si>
  <si>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</si>
  <si>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</si>
  <si>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</si>
  <si>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</si>
  <si>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</si>
  <si>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</si>
  <si>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</si>
  <si>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</si>
  <si>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</si>
  <si>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</si>
  <si>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</si>
  <si>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</si>
  <si>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</si>
  <si>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</si>
  <si>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</si>
  <si>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</si>
  <si>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</si>
  <si>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</si>
  <si>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</si>
  <si>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</si>
  <si>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</si>
  <si>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</si>
  <si>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</si>
  <si>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</si>
  <si>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</si>
  <si>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</si>
  <si>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</si>
  <si>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</si>
  <si>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</si>
  <si>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</si>
  <si>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</si>
  <si>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</si>
  <si>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</si>
  <si>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</si>
  <si>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</si>
  <si>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</si>
  <si>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</si>
  <si>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</si>
  <si>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</si>
  <si>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</si>
  <si>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</si>
  <si>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</si>
  <si>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</si>
  <si>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</si>
  <si>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</si>
  <si>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</si>
  <si>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</si>
  <si>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</si>
  <si>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</si>
  <si>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</si>
  <si>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</si>
  <si>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</si>
  <si>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</si>
  <si>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</si>
  <si>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</si>
  <si>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</si>
  <si>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</si>
  <si>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</si>
  <si>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</si>
  <si>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</si>
  <si>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</si>
  <si>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</si>
  <si>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</si>
  <si>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</si>
  <si>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</si>
  <si>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</si>
  <si>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</si>
  <si>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</si>
  <si>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</si>
  <si>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</si>
  <si>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</si>
  <si>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</si>
  <si>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</si>
  <si>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</si>
  <si>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</si>
  <si>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</si>
  <si>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</si>
  <si>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</si>
  <si>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</si>
  <si>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</si>
  <si>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</si>
  <si>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</si>
  <si>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</si>
  <si>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</si>
  <si>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</si>
  <si>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</si>
  <si>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</si>
  <si>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</si>
  <si>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</si>
  <si>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</si>
  <si>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</si>
  <si>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</si>
  <si>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</si>
  <si>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</si>
  <si>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</si>
  <si>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</si>
  <si>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</si>
  <si>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</si>
  <si>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</si>
  <si>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</si>
  <si>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</si>
  <si>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</si>
  <si>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</si>
  <si>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</si>
  <si>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</si>
  <si>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</si>
  <si>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</si>
  <si>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</si>
  <si>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</si>
  <si>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</si>
  <si>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</si>
  <si>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</si>
  <si>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</si>
  <si>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</si>
  <si>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</si>
  <si>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</si>
  <si>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</si>
  <si>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</si>
  <si>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</si>
  <si>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</si>
  <si>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</si>
  <si>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</si>
  <si>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</si>
  <si>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</si>
  <si>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</si>
  <si>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</si>
  <si>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</si>
  <si>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</si>
  <si>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</si>
  <si>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</si>
  <si>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</si>
  <si>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</si>
  <si>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</si>
  <si>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</si>
  <si>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</si>
  <si>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</si>
  <si>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</si>
  <si>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</si>
  <si>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</si>
  <si>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</si>
  <si>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</si>
  <si>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</si>
  <si>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</si>
  <si>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</si>
  <si>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</si>
  <si>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</si>
  <si>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</si>
  <si>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</si>
  <si>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</si>
  <si>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</si>
  <si>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</si>
  <si>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</si>
  <si>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</si>
  <si>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</si>
  <si>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</si>
  <si>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</si>
  <si>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</si>
  <si>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</si>
  <si>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</si>
  <si>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</si>
  <si>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</si>
  <si>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</si>
  <si>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</si>
  <si>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</si>
  <si>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</si>
  <si>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</si>
  <si>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</si>
  <si>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</si>
  <si>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</si>
  <si>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</si>
  <si>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</si>
  <si>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</si>
  <si>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</si>
  <si>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</si>
  <si>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</si>
  <si>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</si>
  <si>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</si>
  <si>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</si>
  <si>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</si>
  <si>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</si>
  <si>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</si>
  <si>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</si>
  <si>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</si>
  <si>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</si>
  <si>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</si>
  <si>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</si>
  <si>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</si>
  <si>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</si>
  <si>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</si>
  <si>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</si>
  <si>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</si>
  <si>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</si>
  <si>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</si>
  <si>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</si>
  <si>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</si>
  <si>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</si>
  <si>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</si>
  <si>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</si>
  <si>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</si>
  <si>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</si>
  <si>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</si>
  <si>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</si>
  <si>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</si>
  <si>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</si>
  <si>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</si>
  <si>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</si>
  <si>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</si>
  <si>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</si>
  <si>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</si>
  <si>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</si>
  <si>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</si>
  <si>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</si>
  <si>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</si>
  <si>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</si>
  <si>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</si>
  <si>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</si>
  <si>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</si>
  <si>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</si>
  <si>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</si>
  <si>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</si>
  <si>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</si>
  <si>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</si>
  <si>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</si>
  <si>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</si>
  <si>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</si>
  <si>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</si>
  <si>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</si>
  <si>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</si>
  <si>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</si>
  <si>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</si>
  <si>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</si>
  <si>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</si>
  <si>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</si>
  <si>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</si>
  <si>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</si>
  <si>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</si>
  <si>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</si>
  <si>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</si>
  <si>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</si>
  <si>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</si>
  <si>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</si>
  <si>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</si>
  <si>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</si>
  <si>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</si>
  <si>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</si>
  <si>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</si>
  <si>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</si>
  <si>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</si>
  <si>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</si>
  <si>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</si>
  <si>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</si>
  <si>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</si>
  <si>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</si>
  <si>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</si>
  <si>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</si>
  <si>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</si>
  <si>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</si>
  <si>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</si>
  <si>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</si>
  <si>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</si>
  <si>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</si>
  <si>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</si>
  <si>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</si>
  <si>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</si>
  <si>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</si>
  <si>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</si>
  <si>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</si>
  <si>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</si>
  <si>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</si>
  <si>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</si>
  <si>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</si>
  <si>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</si>
  <si>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</si>
  <si>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</si>
  <si>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</si>
  <si>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</si>
  <si>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</si>
  <si>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</si>
  <si>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</si>
  <si>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</si>
  <si>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</si>
  <si>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</si>
  <si>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</si>
  <si>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</si>
  <si>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</si>
  <si>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</si>
  <si>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</si>
  <si>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</si>
  <si>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</si>
  <si>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</si>
  <si>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</si>
  <si>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</si>
  <si>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</si>
  <si>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</si>
  <si>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</si>
  <si>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</si>
  <si>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</si>
  <si>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</si>
  <si>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</si>
  <si>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</si>
  <si>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</si>
  <si>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</si>
  <si>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</si>
  <si>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</si>
  <si>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</si>
  <si>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</si>
  <si>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</si>
  <si>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</si>
  <si>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</si>
  <si>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</si>
  <si>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</si>
  <si>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</si>
  <si>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</si>
  <si>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</si>
  <si>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</si>
  <si>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</si>
  <si>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</si>
  <si>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</si>
  <si>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</si>
  <si>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</si>
  <si>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</si>
  <si>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</si>
  <si>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</si>
  <si>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</si>
  <si>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</si>
  <si>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</si>
  <si>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</si>
  <si>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</si>
  <si>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</si>
  <si>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</si>
  <si>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</si>
  <si>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</si>
  <si>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</si>
  <si>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</si>
  <si>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</si>
  <si>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</si>
  <si>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</si>
  <si>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</si>
  <si>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</si>
  <si>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</si>
  <si>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</si>
  <si>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</si>
  <si>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</si>
  <si>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</si>
  <si>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</si>
  <si>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</si>
  <si>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</si>
  <si>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</si>
  <si>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</si>
  <si>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</si>
  <si>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</si>
  <si>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</si>
  <si>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</si>
  <si>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</si>
  <si>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</si>
  <si>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</si>
  <si>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</si>
  <si>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</si>
  <si>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</si>
  <si>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</si>
  <si>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</si>
  <si>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</si>
  <si>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</si>
  <si>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</si>
  <si>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</si>
  <si>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</si>
  <si>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</si>
  <si>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</si>
  <si>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</si>
  <si>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</si>
  <si>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</si>
  <si>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</si>
  <si>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</si>
  <si>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</si>
  <si>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</si>
  <si>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</si>
  <si>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</si>
  <si>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</si>
  <si>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</si>
  <si>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</si>
  <si>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</si>
  <si>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</si>
  <si>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</si>
  <si>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</si>
  <si>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</si>
  <si>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</si>
  <si>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</si>
  <si>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</si>
  <si>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</si>
  <si>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</si>
  <si>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</si>
  <si>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</si>
  <si>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</si>
  <si>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</si>
  <si>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</si>
  <si>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</si>
  <si>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</si>
  <si>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</si>
  <si>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</si>
  <si>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</si>
  <si>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</si>
  <si>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</si>
  <si>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</si>
  <si>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</si>
  <si>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</si>
  <si>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</si>
  <si>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</si>
  <si>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</si>
  <si>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</si>
  <si>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</si>
  <si>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</si>
  <si>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</si>
  <si>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</si>
  <si>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</si>
  <si>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</si>
  <si>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</si>
  <si>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</si>
  <si>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</si>
  <si>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</si>
  <si>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</si>
  <si>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</si>
  <si>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</si>
  <si>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</si>
  <si>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</si>
  <si>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</si>
  <si>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</si>
  <si>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</si>
  <si>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</si>
  <si>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</si>
  <si>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</si>
  <si>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</si>
  <si>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</si>
  <si>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</si>
  <si>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</si>
  <si>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</si>
  <si>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</si>
  <si>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</si>
  <si>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</si>
  <si>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</si>
  <si>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</si>
  <si>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</si>
  <si>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</si>
  <si>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</si>
  <si>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</si>
  <si>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</si>
  <si>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</si>
  <si>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</si>
  <si>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</si>
  <si>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</si>
  <si>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</si>
  <si>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</si>
  <si>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</si>
  <si>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</si>
  <si>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</si>
  <si>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</si>
  <si>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</si>
  <si>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</si>
  <si>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</si>
  <si>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</si>
  <si>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</si>
  <si>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</si>
  <si>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</si>
  <si>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</si>
  <si>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</si>
  <si>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</si>
  <si>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</si>
  <si>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</si>
  <si>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</si>
  <si>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</si>
  <si>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</si>
  <si>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</si>
  <si>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</si>
  <si>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</si>
  <si>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</si>
  <si>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</si>
  <si>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</si>
  <si>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</si>
  <si>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</si>
  <si>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</si>
  <si>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</si>
  <si>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</si>
  <si>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</si>
  <si>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</si>
  <si>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</si>
  <si>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</si>
  <si>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</si>
  <si>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</si>
  <si>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</si>
  <si>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</si>
  <si>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</si>
  <si>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</si>
  <si>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</si>
  <si>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</si>
  <si>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</si>
  <si>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</si>
  <si>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</si>
  <si>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</si>
  <si>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</si>
  <si>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</si>
  <si>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</si>
  <si>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</si>
  <si>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</si>
  <si>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</si>
  <si>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</si>
  <si>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</si>
  <si>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</si>
  <si>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</si>
  <si>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</si>
  <si>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</si>
  <si>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</si>
  <si>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</si>
  <si>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</si>
  <si>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</si>
  <si>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</si>
  <si>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</si>
  <si>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</si>
  <si>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</si>
  <si>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</si>
  <si>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</si>
  <si>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</si>
  <si>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</si>
  <si>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</si>
  <si>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</si>
  <si>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</si>
  <si>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</si>
  <si>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</si>
  <si>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</si>
  <si>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</si>
  <si>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</si>
  <si>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</si>
  <si>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</si>
  <si>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</si>
  <si>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</si>
  <si>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</si>
  <si>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</si>
  <si>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</si>
  <si>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</si>
  <si>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</si>
  <si>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</si>
  <si>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</si>
  <si>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</si>
  <si>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</si>
  <si>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</si>
  <si>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</si>
  <si>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</si>
  <si>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</si>
  <si>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</si>
  <si>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</si>
  <si>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</si>
  <si>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</si>
  <si>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</si>
  <si>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</si>
  <si>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</si>
  <si>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</si>
  <si>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</si>
  <si>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</si>
  <si>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</si>
  <si>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</si>
  <si>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</si>
  <si>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</si>
  <si>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</si>
  <si>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</si>
  <si>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</si>
  <si>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</si>
  <si>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</si>
  <si>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</si>
  <si>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</si>
  <si>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</si>
  <si>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</si>
  <si>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</si>
  <si>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</si>
  <si>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</si>
  <si>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</si>
  <si>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</si>
  <si>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</si>
  <si>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</si>
  <si>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</si>
  <si>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</si>
  <si>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</si>
  <si>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</si>
  <si>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</si>
  <si>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</si>
  <si>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</si>
  <si>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</si>
  <si>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</si>
  <si>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</si>
  <si>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</si>
  <si>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</si>
  <si>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</si>
  <si>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</si>
  <si>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</si>
  <si>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</si>
  <si>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</si>
  <si>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</si>
  <si>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</si>
  <si>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</si>
  <si>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</si>
  <si>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</si>
  <si>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</si>
  <si>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</si>
  <si>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</si>
  <si>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</si>
  <si>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</si>
  <si>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</si>
  <si>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</si>
  <si>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</si>
  <si>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</si>
  <si>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</si>
  <si>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</si>
  <si>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</si>
  <si>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</si>
  <si>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</si>
  <si>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</si>
  <si>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</si>
  <si>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</si>
  <si>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</si>
  <si>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</si>
  <si>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</si>
  <si>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</si>
  <si>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</si>
  <si>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</si>
  <si>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</si>
  <si>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</si>
  <si>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</si>
  <si>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</si>
  <si>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</si>
  <si>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</si>
  <si>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</si>
  <si>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</si>
  <si>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</si>
  <si>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</si>
  <si>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</si>
  <si>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</si>
  <si>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</si>
  <si>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</si>
  <si>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</si>
  <si>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</si>
  <si>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</si>
  <si>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</si>
  <si>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</si>
  <si>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</si>
  <si>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</si>
  <si>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</si>
  <si>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</si>
  <si>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</si>
  <si>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</si>
  <si>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</si>
  <si>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</si>
  <si>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</si>
  <si>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</si>
  <si>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</si>
  <si>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</si>
  <si>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</si>
  <si>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</si>
  <si>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</si>
  <si>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</si>
  <si>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</si>
  <si>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</si>
  <si>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</si>
  <si>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</si>
  <si>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</si>
  <si>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</si>
  <si>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</si>
  <si>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</si>
  <si>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</si>
  <si>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</si>
  <si>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</si>
  <si>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</si>
  <si>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</si>
  <si>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</si>
  <si>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</si>
  <si>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</si>
  <si>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</si>
  <si>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</si>
  <si>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</si>
  <si>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</si>
  <si>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</si>
  <si>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</si>
  <si>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</si>
  <si>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</si>
  <si>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</si>
  <si>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</si>
  <si>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</si>
  <si>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</si>
  <si>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</si>
  <si>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</si>
  <si>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</si>
  <si>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</si>
  <si>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</si>
  <si>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</si>
  <si>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</si>
  <si>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</si>
  <si>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</si>
  <si>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</si>
  <si>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</si>
  <si>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</si>
  <si>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</si>
  <si>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</si>
  <si>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</si>
  <si>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</si>
  <si>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</si>
  <si>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</si>
  <si>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</si>
  <si>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</si>
  <si>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</si>
  <si>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</si>
  <si>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</si>
  <si>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</si>
  <si>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</si>
  <si>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</si>
  <si>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</si>
  <si>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</si>
  <si>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</si>
  <si>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</si>
  <si>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</si>
  <si>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</si>
  <si>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</si>
  <si>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</si>
  <si>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</si>
  <si>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</si>
  <si>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</si>
  <si>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</si>
  <si>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</si>
  <si>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</si>
  <si>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</si>
  <si>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</si>
  <si>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</si>
  <si>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</si>
  <si>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</si>
  <si>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</si>
  <si>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</si>
  <si>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</si>
  <si>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</si>
  <si>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</si>
  <si>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</si>
  <si>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</si>
  <si>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</si>
  <si>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</si>
  <si>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</si>
  <si>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</si>
  <si>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</si>
  <si>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</si>
  <si>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</si>
  <si>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</si>
  <si>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</si>
  <si>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</si>
  <si>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</si>
  <si>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</si>
  <si>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</si>
  <si>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</si>
  <si>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</si>
  <si>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</si>
  <si>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</si>
  <si>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</si>
  <si>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</si>
  <si>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</si>
  <si>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</si>
  <si>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</si>
  <si>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</si>
  <si>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</si>
  <si>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</si>
  <si>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</si>
  <si>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</si>
  <si>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</si>
  <si>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</si>
  <si>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</si>
  <si>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</si>
  <si>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</si>
  <si>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</si>
  <si>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</si>
  <si>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</si>
  <si>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</si>
  <si>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</si>
  <si>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</si>
  <si>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</si>
  <si>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</si>
  <si>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</si>
  <si>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</si>
  <si>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</si>
  <si>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</si>
  <si>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</si>
  <si>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</si>
  <si>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</si>
  <si>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</si>
  <si>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</si>
  <si>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</si>
  <si>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</si>
  <si>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</si>
  <si>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</si>
  <si>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</si>
  <si>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</si>
  <si>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</si>
  <si>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</si>
  <si>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</si>
  <si>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</si>
  <si>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</si>
  <si>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</si>
  <si>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</si>
  <si>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</si>
  <si>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</si>
  <si>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</si>
  <si>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</si>
  <si>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</si>
  <si>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</si>
  <si>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</si>
  <si>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</si>
  <si>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</si>
  <si>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</si>
  <si>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</si>
  <si>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</si>
  <si>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</si>
  <si>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</si>
  <si>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</si>
  <si>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</si>
  <si>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</si>
  <si>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</si>
  <si>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</si>
  <si>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</si>
  <si>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</si>
  <si>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</si>
  <si>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</si>
  <si>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</si>
  <si>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</si>
  <si>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</si>
  <si>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</si>
  <si>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</si>
  <si>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</si>
  <si>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</si>
  <si>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</si>
  <si>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</si>
  <si>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</si>
  <si>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</si>
  <si>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</si>
  <si>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</si>
  <si>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</si>
  <si>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</si>
  <si>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</si>
  <si>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</si>
  <si>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</si>
  <si>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</si>
  <si>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</si>
  <si>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</si>
  <si>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</si>
  <si>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</si>
  <si>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</si>
  <si>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</si>
  <si>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</si>
  <si>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</si>
  <si>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</si>
  <si>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</si>
  <si>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</si>
  <si>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</si>
  <si>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</si>
  <si>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</si>
  <si>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</si>
  <si>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</si>
  <si>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</si>
  <si>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</si>
  <si>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</si>
  <si>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</si>
  <si>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</si>
  <si>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</si>
  <si>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</si>
  <si>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</si>
  <si>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</si>
  <si>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</si>
  <si>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</si>
  <si>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</si>
  <si>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</si>
  <si>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</si>
  <si>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</si>
  <si>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</si>
  <si>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</si>
  <si>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</si>
  <si>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</si>
  <si>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</si>
  <si>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</si>
  <si>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</si>
  <si>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</si>
  <si>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</si>
  <si>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</si>
  <si>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</si>
  <si>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</si>
  <si>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</si>
  <si>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</si>
  <si>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</si>
  <si>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</si>
  <si>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</si>
  <si>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</si>
  <si>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</si>
  <si>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</si>
  <si>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</si>
  <si>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</si>
  <si>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</si>
  <si>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</si>
  <si>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</si>
  <si>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</si>
  <si>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</si>
  <si>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</si>
  <si>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</si>
  <si>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</si>
  <si>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</si>
  <si>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</si>
  <si>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</si>
  <si>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</si>
  <si>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</si>
  <si>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</si>
  <si>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</si>
  <si>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</si>
  <si>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</si>
  <si>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</si>
  <si>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</si>
  <si>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</si>
  <si>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</si>
  <si>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</si>
  <si>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</si>
  <si>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</si>
  <si>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</si>
  <si>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</si>
  <si>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</si>
  <si>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</si>
  <si>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</si>
  <si>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</si>
  <si>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</si>
  <si>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</si>
  <si>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</si>
  <si>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</si>
  <si>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</si>
  <si>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</si>
  <si>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</si>
  <si>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</si>
  <si>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</si>
  <si>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</si>
  <si>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</si>
  <si>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</si>
  <si>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</si>
  <si>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</si>
  <si>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</si>
  <si>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</si>
  <si>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</si>
  <si>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</si>
  <si>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</si>
  <si>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</si>
  <si>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</si>
  <si>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</si>
  <si>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</si>
  <si>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</si>
  <si>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</si>
  <si>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</si>
  <si>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</si>
  <si>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</si>
  <si>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</si>
  <si>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</si>
  <si>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</si>
  <si>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</si>
  <si>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</si>
  <si>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</si>
  <si>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</si>
  <si>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</si>
  <si>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</si>
  <si>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</si>
  <si>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</si>
  <si>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</si>
  <si>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</si>
  <si>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</si>
  <si>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</si>
  <si>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</si>
  <si>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</si>
  <si>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</si>
  <si>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</si>
  <si>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</si>
  <si>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</si>
  <si>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</si>
  <si>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</si>
  <si>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</si>
  <si>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</si>
  <si>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</si>
  <si>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</si>
  <si>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</si>
  <si>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</si>
  <si>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</si>
  <si>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</si>
  <si>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</si>
  <si>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</si>
  <si>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</si>
  <si>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</si>
  <si>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</si>
  <si>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</si>
  <si>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</si>
  <si>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</si>
  <si>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</si>
  <si>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</si>
  <si>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</si>
  <si>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</si>
  <si>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</si>
  <si>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</si>
  <si>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</si>
  <si>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</si>
  <si>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</si>
  <si>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</si>
  <si>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</si>
  <si>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</si>
  <si>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</si>
  <si>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</si>
  <si>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</si>
  <si>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</si>
  <si>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</si>
  <si>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</si>
  <si>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</si>
  <si>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</si>
  <si>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</si>
  <si>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</si>
  <si>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</si>
  <si>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</si>
  <si>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</si>
  <si>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</si>
  <si>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</si>
  <si>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</si>
  <si>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</si>
  <si>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</si>
  <si>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</si>
  <si>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</si>
  <si>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</si>
  <si>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</si>
  <si>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</si>
  <si>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</si>
  <si>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</si>
  <si>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</si>
  <si>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</si>
  <si>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</si>
  <si>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</si>
  <si>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</si>
  <si>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</si>
  <si>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</si>
  <si>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</si>
  <si>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</si>
  <si>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</si>
  <si>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</si>
  <si>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</si>
  <si>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</si>
  <si>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</si>
  <si>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</si>
  <si>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</si>
  <si>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</si>
  <si>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</si>
  <si>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</si>
  <si>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</si>
  <si>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</si>
  <si>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</si>
  <si>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</si>
  <si>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</si>
  <si>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</si>
  <si>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</si>
  <si>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</si>
  <si>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</si>
  <si>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</si>
  <si>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</si>
  <si>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</si>
  <si>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</si>
  <si>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</si>
  <si>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</si>
  <si>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</si>
  <si>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</si>
  <si>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</si>
  <si>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</si>
  <si>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</si>
  <si>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</si>
  <si>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</si>
  <si>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</si>
  <si>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</si>
  <si>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</si>
  <si>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</si>
  <si>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</si>
  <si>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</si>
  <si>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</si>
  <si>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</si>
  <si>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</si>
  <si>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</si>
  <si>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</si>
  <si>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</si>
  <si>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</si>
  <si>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</si>
  <si>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</si>
  <si>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</si>
  <si>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</si>
  <si>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</si>
  <si>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</si>
  <si>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</si>
  <si>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</si>
  <si>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</si>
  <si>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</si>
  <si>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</si>
  <si>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</si>
  <si>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</si>
  <si>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</si>
  <si>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</si>
  <si>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</si>
  <si>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</si>
  <si>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</si>
  <si>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</si>
  <si>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</si>
  <si>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</si>
  <si>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</si>
  <si>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</si>
  <si>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</si>
  <si>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</si>
  <si>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</si>
  <si>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</si>
  <si>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</si>
  <si>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</si>
  <si>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</si>
  <si>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</si>
  <si>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</si>
  <si>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</si>
  <si>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</si>
  <si>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</si>
  <si>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</si>
  <si>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</si>
  <si>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</si>
  <si>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</si>
  <si>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</si>
  <si>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</si>
  <si>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</si>
  <si>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</si>
  <si>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</si>
  <si>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</si>
  <si>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</si>
  <si>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</si>
  <si>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</si>
  <si>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</si>
  <si>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</si>
  <si>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</si>
  <si>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</si>
  <si>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</si>
  <si>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</si>
  <si>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</si>
  <si>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</si>
  <si>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</si>
  <si>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</si>
  <si>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</si>
  <si>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</si>
  <si>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</si>
  <si>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</si>
  <si>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</si>
  <si>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</si>
  <si>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</si>
  <si>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</si>
  <si>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</si>
  <si>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</si>
  <si>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</si>
  <si>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</si>
  <si>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</si>
  <si>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</si>
  <si>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</si>
  <si>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</si>
  <si>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</si>
  <si>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</si>
  <si>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</si>
  <si>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</si>
  <si>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</si>
  <si>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</si>
  <si>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</si>
  <si>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</si>
  <si>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</si>
  <si>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</si>
  <si>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</si>
  <si>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</si>
  <si>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</si>
  <si>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</si>
  <si>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</si>
  <si>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</si>
  <si>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</si>
  <si>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</si>
  <si>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</si>
  <si>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</si>
  <si>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</si>
  <si>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</si>
  <si>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</si>
  <si>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</si>
  <si>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</si>
  <si>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</si>
  <si>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</si>
  <si>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</si>
  <si>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</si>
  <si>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</si>
  <si>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</si>
  <si>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</si>
  <si>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</si>
  <si>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</si>
  <si>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</si>
  <si>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</si>
  <si>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</si>
  <si>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</si>
  <si>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</si>
  <si>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</si>
  <si>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</si>
  <si>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</si>
  <si>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</si>
  <si>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</si>
  <si>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</si>
  <si>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</si>
  <si>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</si>
  <si>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</si>
  <si>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</si>
  <si>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</si>
  <si>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</si>
  <si>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</si>
  <si>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</si>
  <si>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</si>
  <si>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</si>
  <si>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</si>
  <si>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</si>
  <si>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</si>
  <si>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</si>
  <si>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</si>
  <si>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</si>
  <si>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</si>
  <si>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</si>
  <si>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</si>
  <si>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</si>
  <si>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</si>
  <si>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</si>
  <si>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</si>
  <si>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</si>
  <si>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</si>
  <si>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</si>
  <si>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</si>
  <si>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</si>
  <si>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</si>
  <si>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</si>
  <si>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</si>
  <si>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</si>
  <si>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</si>
  <si>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</si>
  <si>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</si>
  <si>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</si>
  <si>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</si>
  <si>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</si>
  <si>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</si>
  <si>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</si>
  <si>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</si>
  <si>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</si>
  <si>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</si>
  <si>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</si>
  <si>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</si>
  <si>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</si>
  <si>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</si>
  <si>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</si>
  <si>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</si>
  <si>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</si>
  <si>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</si>
  <si>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</si>
  <si>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</si>
  <si>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</si>
  <si>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</si>
  <si>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</si>
  <si>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</si>
  <si>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</si>
  <si>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</si>
  <si>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</si>
  <si>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</si>
  <si>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</si>
  <si>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</si>
  <si>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</si>
  <si>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</si>
  <si>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</si>
  <si>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</si>
  <si>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</si>
  <si>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</si>
  <si>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</si>
  <si>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</si>
  <si>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</si>
  <si>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</si>
  <si>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</si>
  <si>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</si>
  <si>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</si>
  <si>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</si>
  <si>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</si>
  <si>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</si>
  <si>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</si>
  <si>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</si>
  <si>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</si>
  <si>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</si>
  <si>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</si>
  <si>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</si>
  <si>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</si>
  <si>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</si>
  <si>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</si>
  <si>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</si>
  <si>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</si>
  <si>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</si>
  <si>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</si>
  <si>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</si>
  <si>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</si>
  <si>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</si>
  <si>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</si>
  <si>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</si>
  <si>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</si>
  <si>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</si>
  <si>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</si>
  <si>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</si>
  <si>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</si>
  <si>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</si>
  <si>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</si>
  <si>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</si>
  <si>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</si>
  <si>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</si>
  <si>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</si>
  <si>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</si>
  <si>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</si>
  <si>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</si>
  <si>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</si>
  <si>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</si>
  <si>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</si>
  <si>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</si>
  <si>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</si>
  <si>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</si>
  <si>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</si>
  <si>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</si>
  <si>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</si>
  <si>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</si>
  <si>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</si>
  <si>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</si>
  <si>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</si>
  <si>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</si>
  <si>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</si>
  <si>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</si>
  <si>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</si>
  <si>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</si>
  <si>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</si>
  <si>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</si>
  <si>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</si>
  <si>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</si>
  <si>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</si>
  <si>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</si>
  <si>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</si>
  <si>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</si>
  <si>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</si>
  <si>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</si>
  <si>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</si>
  <si>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</si>
  <si>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</si>
  <si>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</si>
  <si>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</si>
  <si>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</si>
  <si>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</si>
  <si>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</si>
  <si>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</si>
  <si>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</si>
  <si>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</si>
  <si>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</si>
  <si>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</si>
  <si>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</si>
  <si>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</si>
  <si>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</si>
  <si>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</si>
  <si>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</si>
  <si>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</si>
  <si>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</si>
  <si>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</si>
  <si>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</si>
  <si>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</si>
  <si>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</si>
  <si>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</si>
  <si>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</si>
  <si>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</si>
  <si>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</si>
  <si>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</si>
  <si>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</si>
  <si>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</si>
  <si>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</si>
  <si>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</si>
  <si>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</si>
  <si>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</si>
  <si>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</si>
  <si>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</si>
  <si>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</si>
  <si>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</si>
  <si>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</si>
  <si>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</si>
  <si>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</si>
  <si>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</si>
  <si>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</si>
  <si>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</si>
  <si>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</si>
  <si>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</si>
  <si>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</si>
  <si>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</si>
  <si>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</si>
  <si>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</si>
  <si>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</si>
  <si>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</si>
  <si>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</si>
  <si>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</si>
  <si>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</si>
  <si>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</si>
  <si>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</si>
  <si>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</si>
  <si>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</si>
  <si>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</si>
  <si>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</si>
  <si>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</si>
  <si>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</si>
  <si>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</si>
  <si>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</si>
  <si>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</si>
  <si>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</si>
  <si>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</si>
  <si>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</si>
  <si>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</si>
  <si>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</si>
  <si>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</si>
  <si>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</si>
  <si>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</si>
  <si>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</si>
  <si>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</si>
  <si>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</si>
  <si>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</si>
  <si>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</si>
  <si>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</si>
  <si>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</si>
  <si>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</si>
  <si>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</si>
  <si>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</si>
  <si>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</si>
  <si>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</si>
  <si>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</si>
  <si>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</si>
  <si>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</si>
  <si>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</si>
  <si>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</si>
  <si>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</si>
  <si>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</si>
  <si>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</si>
  <si>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</si>
  <si>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</si>
  <si>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</si>
  <si>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</si>
  <si>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</si>
  <si>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</si>
  <si>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</si>
  <si>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</si>
  <si>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</si>
  <si>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</si>
  <si>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</si>
  <si>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</si>
  <si>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</si>
  <si>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</si>
  <si>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</si>
  <si>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</si>
  <si>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</si>
  <si>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</si>
  <si>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</si>
  <si>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</si>
  <si>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</si>
  <si>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</si>
  <si>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</si>
  <si>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</si>
  <si>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</si>
  <si>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</si>
  <si>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</si>
  <si>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</si>
  <si>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</si>
  <si>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</si>
  <si>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</si>
  <si>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</si>
  <si>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</si>
  <si>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</si>
  <si>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</si>
  <si>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</si>
  <si>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</si>
  <si>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</si>
  <si>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</si>
  <si>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</si>
  <si>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</si>
  <si>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</si>
  <si>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</si>
  <si>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</si>
  <si>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</si>
  <si>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</si>
  <si>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</si>
  <si>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</si>
  <si>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</si>
  <si>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</si>
  <si>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</si>
  <si>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</si>
  <si>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</si>
  <si>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</si>
  <si>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</si>
  <si>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</si>
  <si>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</si>
  <si>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</si>
  <si>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</si>
  <si>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</si>
  <si>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</si>
  <si>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</si>
  <si>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</si>
  <si>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</si>
  <si>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</si>
  <si>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</si>
  <si>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</si>
  <si>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</si>
  <si>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</si>
  <si>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</si>
  <si>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</si>
  <si>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</si>
  <si>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</si>
  <si>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</si>
  <si>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</si>
  <si>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</si>
  <si>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</si>
  <si>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</si>
  <si>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</si>
  <si>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</si>
  <si>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</si>
  <si>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</si>
  <si>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</si>
  <si>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</si>
  <si>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</si>
  <si>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</si>
  <si>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</si>
  <si>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</si>
  <si>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</si>
  <si>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</si>
  <si>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</si>
  <si>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</si>
  <si>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</si>
  <si>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</si>
  <si>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</si>
  <si>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</si>
  <si>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</si>
  <si>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</si>
  <si>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</si>
  <si>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</si>
  <si>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</si>
  <si>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</si>
  <si>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</si>
  <si>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</si>
  <si>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</si>
  <si>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</si>
  <si>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</si>
  <si>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</si>
  <si>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</si>
  <si>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</si>
  <si>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</si>
  <si>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</si>
  <si>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</si>
  <si>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</si>
  <si>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</si>
  <si>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</si>
  <si>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</si>
  <si>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</si>
  <si>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</si>
  <si>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</si>
  <si>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</si>
  <si>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</si>
  <si>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</si>
  <si>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</si>
  <si>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</si>
  <si>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</si>
  <si>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</si>
  <si>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</si>
  <si>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</si>
  <si>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</si>
  <si>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</si>
  <si>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</si>
  <si>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</si>
  <si>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</si>
  <si>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</si>
  <si>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</si>
  <si>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</si>
  <si>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</si>
  <si>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</si>
  <si>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</si>
  <si>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</si>
  <si>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</si>
  <si>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</si>
  <si>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</si>
  <si>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</si>
  <si>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</si>
  <si>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</si>
  <si>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</si>
  <si>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</si>
  <si>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</si>
  <si>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</si>
  <si>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</si>
  <si>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</si>
  <si>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</si>
  <si>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</si>
  <si>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</si>
  <si>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</si>
  <si>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</si>
  <si>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</si>
  <si>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</si>
  <si>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</si>
  <si>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</si>
  <si>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</si>
  <si>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</si>
  <si>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</si>
  <si>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</si>
  <si>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</si>
  <si>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</si>
  <si>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</si>
  <si>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</si>
  <si>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</si>
  <si>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</si>
  <si>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</si>
  <si>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</si>
  <si>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</si>
  <si>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</si>
  <si>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</si>
  <si>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</si>
  <si>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</si>
  <si>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</si>
  <si>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</si>
  <si>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</si>
  <si>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</si>
  <si>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</si>
  <si>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</si>
  <si>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</si>
  <si>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</si>
  <si>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</si>
  <si>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</si>
  <si>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</si>
  <si>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</si>
  <si>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</si>
  <si>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</si>
  <si>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</si>
  <si>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</si>
  <si>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</si>
  <si>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</si>
  <si>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</si>
  <si>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</si>
  <si>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</si>
  <si>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</si>
  <si>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</si>
  <si>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</si>
  <si>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</si>
  <si>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</si>
  <si>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</si>
  <si>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</si>
  <si>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</si>
  <si>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</si>
  <si>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</si>
  <si>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</si>
  <si>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</si>
  <si>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</si>
  <si>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</si>
  <si>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</si>
  <si>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</si>
  <si>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</si>
  <si>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</si>
  <si>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</si>
  <si>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</si>
  <si>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</si>
  <si>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</si>
  <si>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</si>
  <si>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</si>
  <si>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</si>
  <si>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</si>
  <si>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</si>
  <si>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</si>
  <si>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</si>
  <si>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</si>
  <si>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</si>
  <si>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</si>
  <si>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</si>
  <si>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</si>
  <si>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</si>
  <si>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</si>
  <si>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</si>
  <si>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</si>
  <si>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</si>
  <si>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</si>
  <si>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</si>
  <si>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</si>
  <si>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</si>
  <si>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</si>
  <si>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</si>
  <si>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</si>
  <si>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</si>
  <si>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</si>
  <si>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</si>
  <si>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</si>
  <si>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</si>
  <si>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</si>
  <si>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</si>
  <si>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</si>
  <si>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</si>
  <si>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</si>
  <si>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</si>
  <si>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</si>
  <si>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</si>
  <si>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</si>
  <si>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</si>
  <si>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</si>
  <si>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</si>
  <si>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</si>
  <si>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</si>
  <si>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</si>
  <si>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</si>
  <si>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</si>
  <si>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</si>
  <si>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</si>
  <si>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</si>
  <si>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</si>
  <si>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</si>
  <si>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</si>
  <si>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</si>
  <si>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</si>
  <si>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</si>
  <si>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</si>
  <si>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</si>
  <si>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</si>
  <si>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</si>
  <si>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</si>
  <si>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</si>
  <si>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</si>
  <si>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</si>
  <si>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</si>
  <si>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</si>
  <si>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</si>
  <si>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</si>
  <si>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</si>
  <si>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</si>
  <si>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</si>
  <si>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</si>
  <si>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</si>
  <si>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</si>
  <si>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</si>
  <si>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</si>
  <si>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</si>
  <si>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</si>
  <si>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</si>
  <si>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</si>
  <si>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</si>
  <si>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</si>
  <si>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</si>
  <si>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</si>
  <si>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</si>
  <si>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</si>
  <si>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</si>
  <si>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</si>
  <si>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</si>
  <si>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</si>
  <si>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</si>
  <si>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</si>
  <si>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</si>
  <si>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</si>
  <si>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</si>
  <si>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</si>
  <si>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</si>
  <si>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</si>
  <si>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</si>
  <si>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</si>
  <si>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</si>
  <si>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</si>
  <si>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</si>
  <si>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</si>
  <si>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</si>
  <si>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</si>
  <si>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</si>
  <si>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</si>
  <si>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</si>
  <si>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</si>
  <si>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</si>
  <si>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</si>
  <si>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</si>
  <si>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</si>
  <si>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</si>
  <si>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</si>
  <si>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</si>
  <si>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</si>
  <si>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</si>
  <si>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</si>
  <si>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</si>
  <si>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</si>
  <si>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</si>
  <si>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</si>
  <si>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</si>
  <si>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</si>
  <si>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</si>
  <si>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</si>
  <si>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</si>
  <si>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</si>
  <si>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</si>
  <si>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</si>
  <si>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</si>
  <si>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</si>
  <si>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</si>
  <si>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</si>
  <si>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</si>
  <si>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</si>
  <si>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</si>
  <si>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</si>
  <si>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</si>
  <si>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</si>
  <si>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</si>
  <si>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</si>
  <si>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</si>
  <si>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</si>
  <si>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</si>
  <si>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</si>
  <si>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</si>
  <si>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</si>
  <si>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</si>
  <si>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</si>
  <si>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</si>
  <si>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</si>
  <si>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</si>
  <si>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</si>
  <si>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</si>
  <si>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</si>
  <si>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</si>
  <si>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</si>
  <si>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</si>
  <si>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</si>
  <si>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</si>
  <si>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</si>
  <si>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</si>
  <si>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</si>
  <si>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</si>
  <si>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</si>
  <si>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</si>
  <si>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</si>
  <si>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</si>
  <si>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</si>
  <si>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</si>
  <si>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</si>
  <si>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</si>
  <si>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</si>
  <si>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</si>
  <si>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</si>
  <si>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</si>
  <si>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</si>
  <si>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</si>
  <si>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</si>
  <si>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</si>
  <si>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</si>
  <si>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</si>
  <si>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</si>
  <si>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</si>
  <si>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</si>
  <si>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</si>
  <si>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</si>
  <si>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</si>
  <si>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</si>
  <si>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</si>
  <si>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</si>
  <si>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</si>
  <si>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</si>
  <si>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</si>
  <si>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</si>
  <si>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</si>
  <si>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</si>
  <si>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</si>
  <si>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</si>
  <si>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</si>
  <si>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</si>
  <si>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</si>
  <si>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</si>
  <si>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</si>
  <si>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</si>
  <si>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</si>
  <si>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</si>
  <si>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</si>
  <si>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</si>
  <si>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</si>
  <si>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</si>
  <si>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</si>
  <si>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</si>
  <si>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</si>
  <si>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</si>
  <si>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</si>
  <si>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</si>
  <si>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</si>
  <si>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</si>
  <si>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</si>
  <si>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</si>
  <si>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</si>
  <si>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</si>
  <si>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</si>
  <si>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</si>
  <si>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</si>
  <si>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</si>
  <si>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</si>
  <si>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</si>
  <si>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</si>
  <si>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</si>
  <si>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</si>
  <si>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</si>
  <si>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</si>
  <si>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</si>
  <si>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</si>
  <si>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</si>
  <si>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</si>
  <si>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</si>
  <si>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</si>
  <si>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</si>
  <si>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</si>
  <si>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</si>
  <si>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</si>
  <si>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</si>
  <si>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</si>
  <si>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</si>
  <si>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</si>
  <si>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</si>
  <si>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</si>
  <si>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</si>
  <si>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</si>
  <si>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</si>
  <si>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</si>
  <si>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</si>
  <si>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</si>
  <si>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</si>
  <si>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</si>
  <si>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</si>
  <si>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</si>
  <si>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</si>
  <si>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</si>
  <si>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</si>
  <si>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</si>
  <si>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</si>
  <si>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</si>
  <si>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</si>
  <si>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</si>
  <si>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</si>
  <si>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</si>
  <si>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</si>
  <si>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</si>
  <si>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</si>
  <si>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</si>
  <si>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</si>
  <si>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</si>
  <si>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</si>
  <si>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</si>
  <si>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</si>
  <si>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</si>
  <si>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</si>
  <si>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</si>
  <si>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</si>
  <si>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</si>
  <si>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</si>
  <si>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</si>
  <si>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</si>
  <si>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</si>
  <si>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</si>
  <si>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</si>
  <si>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</si>
  <si>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</si>
  <si>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</si>
  <si>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</si>
  <si>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</si>
  <si>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</si>
  <si>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</si>
  <si>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</si>
  <si>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</si>
  <si>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</si>
  <si>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</si>
  <si>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</si>
  <si>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</si>
  <si>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</si>
  <si>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</si>
  <si>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</si>
  <si>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</si>
  <si>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</si>
  <si>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</si>
  <si>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</si>
  <si>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</si>
  <si>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</si>
  <si>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</si>
  <si>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</si>
  <si>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</si>
  <si>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</si>
  <si>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</si>
  <si>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</si>
  <si>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</si>
  <si>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</si>
  <si>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</si>
  <si>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</si>
  <si>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</si>
  <si>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</si>
  <si>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</si>
  <si>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</si>
  <si>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</si>
  <si>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</si>
  <si>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</si>
  <si>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</si>
  <si>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</si>
  <si>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</si>
  <si>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</si>
  <si>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</si>
  <si>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</si>
  <si>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</si>
  <si>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</si>
  <si>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</si>
  <si>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</si>
  <si>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</si>
  <si>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</si>
  <si>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</si>
  <si>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</si>
  <si>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</si>
  <si>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</si>
  <si>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</si>
  <si>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</si>
  <si>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</si>
  <si>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</si>
  <si>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</si>
  <si>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</si>
  <si>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</si>
  <si>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</si>
  <si>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</si>
  <si>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</si>
  <si>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</si>
  <si>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</si>
  <si>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</si>
  <si>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</si>
  <si>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</si>
  <si>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</si>
  <si>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</si>
  <si>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</si>
  <si>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</si>
  <si>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</si>
  <si>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</si>
  <si>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</si>
  <si>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</si>
  <si>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</si>
  <si>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</si>
  <si>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</si>
  <si>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</si>
  <si>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</si>
  <si>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</si>
  <si>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</si>
  <si>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</si>
  <si>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</si>
  <si>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</si>
  <si>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</si>
  <si>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</si>
  <si>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</si>
  <si>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</si>
  <si>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</si>
  <si>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</si>
  <si>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</si>
  <si>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</si>
  <si>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</si>
  <si>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</si>
  <si>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</si>
  <si>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</si>
  <si>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</si>
  <si>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</si>
  <si>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</si>
  <si>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</si>
  <si>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</si>
  <si>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</si>
  <si>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</si>
  <si>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</si>
  <si>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</si>
  <si>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</si>
  <si>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</si>
  <si>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</si>
  <si>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</si>
  <si>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</si>
  <si>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</si>
  <si>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</si>
  <si>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</si>
  <si>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</si>
  <si>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</si>
  <si>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</si>
  <si>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</si>
  <si>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</si>
  <si>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</si>
  <si>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</si>
  <si>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</si>
  <si>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</si>
  <si>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</si>
  <si>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</si>
  <si>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</si>
  <si>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</si>
  <si>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</si>
  <si>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</si>
  <si>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</si>
  <si>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</si>
  <si>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</si>
  <si>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</si>
  <si>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</si>
  <si>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</si>
  <si>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</si>
  <si>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</si>
  <si>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</si>
  <si>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</si>
  <si>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</si>
  <si>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</si>
  <si>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</si>
  <si>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</si>
  <si>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</si>
  <si>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</si>
  <si>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</si>
  <si>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</si>
  <si>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</si>
  <si>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</si>
  <si>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</si>
  <si>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</si>
  <si>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</si>
  <si>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</si>
  <si>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</si>
  <si>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</si>
  <si>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</si>
  <si>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</si>
  <si>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</si>
  <si>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</si>
  <si>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</si>
  <si>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</si>
  <si>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</si>
  <si>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</si>
  <si>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</si>
  <si>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</si>
  <si>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</si>
  <si>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</si>
  <si>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</si>
  <si>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</si>
  <si>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</si>
  <si>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</si>
  <si>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</si>
  <si>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</si>
  <si>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</si>
  <si>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</si>
  <si>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</si>
  <si>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</si>
  <si>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</si>
  <si>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</si>
  <si>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</si>
  <si>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</si>
  <si>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</si>
  <si>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</si>
  <si>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</si>
  <si>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</si>
  <si>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</si>
  <si>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</si>
  <si>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</si>
  <si>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</si>
  <si>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</si>
  <si>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</si>
  <si>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</si>
  <si>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</si>
  <si>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</si>
  <si>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</si>
  <si>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</si>
  <si>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</si>
  <si>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</si>
  <si>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</si>
  <si>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</si>
  <si>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</si>
  <si>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</si>
  <si>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</si>
  <si>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</si>
  <si>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</si>
  <si>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</si>
  <si>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</si>
  <si>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</si>
  <si>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</si>
  <si>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</si>
  <si>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</si>
  <si>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</si>
  <si>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</si>
  <si>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</si>
  <si>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</si>
  <si>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</si>
  <si>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</si>
  <si>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</si>
  <si>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</si>
  <si>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</si>
  <si>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</si>
  <si>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</si>
  <si>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</si>
  <si>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</si>
  <si>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</si>
  <si>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</si>
  <si>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</si>
  <si>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</si>
  <si>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</si>
  <si>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</si>
  <si>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</si>
  <si>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</si>
  <si>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</si>
  <si>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</si>
  <si>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</si>
  <si>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</si>
  <si>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</si>
  <si>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</si>
  <si>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</si>
  <si>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</si>
  <si>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</si>
  <si>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</si>
  <si>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</si>
  <si>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</si>
  <si>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</si>
  <si>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</si>
  <si>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</si>
  <si>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</si>
  <si>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</si>
  <si>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</si>
  <si>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</si>
  <si>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</si>
  <si>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</si>
  <si>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</si>
  <si>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</si>
  <si>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</si>
  <si>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</si>
  <si>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</si>
  <si>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</si>
  <si>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</si>
  <si>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</si>
  <si>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</si>
  <si>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</si>
  <si>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</si>
  <si>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</si>
  <si>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</si>
  <si>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</si>
  <si>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</si>
  <si>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</si>
  <si>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</si>
  <si>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</si>
  <si>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</si>
  <si>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</si>
  <si>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</si>
  <si>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</si>
  <si>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</si>
  <si>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</si>
  <si>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</si>
  <si>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</si>
  <si>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</si>
  <si>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</si>
  <si>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</si>
  <si>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</si>
  <si>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</si>
  <si>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</si>
  <si>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</si>
  <si>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</si>
  <si>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</si>
  <si>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</si>
  <si>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</si>
  <si>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</si>
  <si>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</si>
  <si>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</si>
  <si>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</si>
  <si>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</si>
  <si>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</si>
  <si>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</si>
  <si>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</si>
  <si>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</si>
  <si>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</si>
  <si>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</si>
  <si>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</si>
  <si>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</si>
  <si>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</si>
  <si>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</si>
  <si>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</si>
  <si>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</si>
  <si>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</si>
  <si>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</si>
  <si>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</si>
  <si>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</si>
  <si>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</si>
  <si>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</si>
  <si>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</si>
  <si>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</si>
  <si>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</si>
  <si>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</si>
  <si>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</si>
  <si>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</si>
  <si>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</si>
  <si>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</si>
  <si>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</si>
  <si>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</si>
  <si>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</si>
  <si>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</si>
  <si>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</si>
  <si>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</si>
  <si>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</si>
  <si>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</si>
  <si>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</si>
  <si>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</si>
  <si>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</si>
  <si>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</si>
  <si>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</si>
  <si>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</si>
  <si>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</si>
  <si>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</si>
  <si>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</si>
  <si>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</si>
  <si>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</si>
  <si>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</si>
  <si>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</si>
  <si>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</si>
  <si>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</si>
  <si>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</si>
  <si>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</si>
  <si>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</si>
  <si>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</si>
  <si>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</si>
  <si>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</si>
  <si>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</si>
  <si>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</si>
  <si>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</si>
  <si>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</si>
  <si>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</si>
  <si>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</si>
  <si>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</si>
  <si>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</si>
  <si>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</si>
  <si>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</si>
  <si>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</si>
  <si>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</si>
  <si>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</si>
  <si>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</si>
  <si>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</si>
  <si>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</si>
  <si>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</si>
  <si>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</si>
  <si>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</si>
  <si>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</si>
  <si>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</si>
  <si>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</si>
  <si>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</si>
  <si>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</si>
  <si>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</si>
  <si>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</si>
  <si>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</si>
  <si>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</si>
  <si>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</si>
  <si>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</si>
  <si>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</si>
  <si>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</si>
  <si>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</si>
  <si>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</si>
  <si>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</si>
  <si>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</si>
  <si>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</si>
  <si>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</si>
  <si>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</si>
  <si>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</si>
  <si>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</si>
  <si>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</si>
  <si>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</si>
  <si>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</si>
  <si>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</si>
  <si>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</si>
  <si>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</si>
  <si>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</si>
  <si>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</si>
  <si>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</si>
  <si>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</si>
  <si>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</si>
  <si>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</si>
  <si>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</si>
  <si>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</si>
  <si>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</si>
  <si>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</si>
  <si>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</si>
  <si>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</si>
  <si>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</si>
  <si>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</si>
  <si>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</si>
  <si>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</si>
  <si>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</si>
  <si>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</si>
  <si>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</si>
  <si>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</si>
  <si>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</si>
  <si>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</si>
  <si>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</si>
  <si>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</si>
  <si>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</si>
  <si>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</si>
  <si>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</si>
  <si>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</si>
  <si>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</si>
  <si>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</si>
  <si>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</si>
  <si>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</si>
  <si>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</si>
  <si>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</si>
  <si>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</si>
  <si>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</si>
  <si>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</si>
  <si>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</si>
  <si>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</si>
  <si>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</si>
  <si>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</si>
  <si>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</si>
  <si>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</si>
  <si>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</si>
  <si>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</si>
  <si>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</si>
  <si>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</si>
  <si>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</si>
  <si>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</si>
  <si>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</si>
  <si>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</si>
  <si>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</si>
  <si>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</si>
  <si>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</si>
  <si>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</si>
  <si>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</si>
  <si>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</si>
  <si>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</si>
  <si>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</si>
  <si>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</si>
  <si>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</si>
  <si>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</si>
  <si>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</si>
  <si>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</si>
  <si>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</si>
  <si>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</si>
  <si>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</si>
  <si>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</si>
  <si>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</si>
  <si>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</si>
  <si>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</si>
  <si>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</si>
  <si>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</si>
  <si>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</si>
  <si>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</si>
  <si>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</si>
  <si>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</si>
  <si>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</si>
  <si>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</si>
  <si>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</si>
  <si>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</si>
  <si>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</si>
  <si>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</si>
  <si>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</si>
  <si>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</si>
  <si>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</si>
  <si>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</si>
  <si>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</si>
  <si>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</si>
  <si>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</si>
  <si>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</si>
  <si>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</si>
  <si>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</si>
  <si>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</si>
  <si>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</si>
  <si>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</si>
  <si>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</si>
  <si>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</si>
  <si>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</si>
  <si>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</si>
  <si>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</si>
  <si>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</si>
  <si>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</si>
  <si>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</si>
  <si>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</si>
  <si>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</si>
  <si>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</si>
  <si>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</si>
  <si>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</si>
  <si>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</si>
  <si>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</si>
  <si>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</si>
  <si>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</si>
  <si>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</si>
  <si>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</si>
  <si>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</si>
  <si>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</si>
  <si>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</si>
  <si>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</si>
  <si>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</si>
  <si>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</si>
  <si>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</si>
  <si>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</si>
  <si>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</si>
  <si>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</si>
  <si>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</si>
  <si>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</si>
  <si>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</si>
  <si>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</si>
  <si>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</si>
  <si>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</si>
  <si>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</si>
  <si>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</si>
  <si>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</si>
  <si>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</si>
  <si>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</si>
  <si>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</si>
  <si>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</si>
  <si>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</si>
  <si>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</si>
  <si>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</si>
  <si>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</si>
  <si>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</si>
  <si>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</si>
  <si>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</si>
  <si>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</si>
  <si>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</si>
  <si>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</si>
  <si>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</si>
  <si>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</si>
  <si>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</si>
  <si>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</si>
  <si>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</si>
  <si>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</si>
  <si>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</si>
  <si>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</si>
  <si>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</si>
  <si>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</si>
  <si>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</si>
  <si>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</si>
  <si>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</si>
  <si>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</si>
  <si>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</si>
  <si>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</si>
  <si>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</si>
  <si>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</si>
  <si>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</si>
  <si>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</si>
  <si>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</si>
  <si>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</si>
  <si>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</si>
  <si>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</si>
  <si>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</si>
  <si>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</si>
  <si>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</si>
  <si>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</si>
  <si>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</si>
  <si>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</si>
  <si>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</si>
  <si>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</si>
  <si>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</si>
  <si>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</si>
  <si>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</si>
  <si>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</si>
  <si>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</si>
  <si>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</si>
  <si>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</si>
  <si>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</si>
  <si>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</si>
  <si>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</si>
  <si>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</si>
  <si>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</si>
  <si>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</si>
  <si>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</si>
  <si>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</si>
  <si>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</si>
  <si>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</si>
  <si>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</si>
  <si>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</si>
  <si>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</si>
  <si>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</si>
  <si>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</si>
  <si>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</si>
  <si>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</si>
  <si>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</si>
  <si>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</si>
  <si>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</si>
  <si>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</si>
  <si>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</si>
  <si>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</si>
  <si>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</si>
  <si>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</si>
  <si>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</si>
  <si>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</si>
  <si>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</si>
  <si>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</si>
  <si>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</si>
  <si>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</si>
  <si>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</si>
  <si>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</si>
  <si>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</si>
  <si>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</si>
  <si>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</si>
  <si>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</si>
  <si>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</si>
  <si>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</si>
  <si>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</si>
  <si>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</si>
  <si>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</si>
  <si>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</si>
  <si>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</si>
  <si>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</si>
  <si>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</si>
  <si>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</si>
  <si>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</si>
  <si>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</si>
  <si>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</si>
  <si>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</si>
  <si>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</si>
  <si>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</si>
  <si>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</si>
  <si>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</si>
  <si>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</si>
  <si>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</si>
  <si>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</si>
  <si>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</si>
  <si>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</si>
  <si>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</si>
  <si>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</si>
  <si>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</si>
  <si>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</si>
  <si>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</si>
  <si>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</si>
  <si>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</si>
  <si>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</si>
  <si>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</si>
  <si>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</si>
  <si>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</si>
  <si>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</si>
  <si>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</si>
  <si>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</si>
  <si>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</si>
  <si>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</si>
  <si>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</si>
  <si>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</si>
  <si>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</si>
  <si>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</si>
  <si>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</si>
  <si>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</si>
  <si>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</si>
  <si>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</si>
  <si>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</si>
  <si>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</si>
  <si>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</si>
  <si>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</si>
  <si>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</si>
  <si>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</si>
  <si>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</si>
  <si>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</si>
  <si>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</si>
  <si>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</si>
  <si>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</si>
  <si>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</si>
  <si>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</si>
  <si>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</si>
  <si>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</si>
  <si>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</si>
  <si>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</si>
  <si>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</si>
  <si>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</si>
  <si>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</si>
  <si>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</si>
  <si>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</si>
  <si>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</si>
  <si>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</si>
  <si>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</si>
  <si>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</si>
  <si>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</si>
  <si>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</si>
  <si>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</si>
  <si>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</si>
  <si>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</si>
  <si>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</si>
  <si>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</si>
  <si>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</si>
  <si>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</si>
  <si>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</si>
  <si>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</si>
  <si>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</si>
  <si>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</si>
  <si>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</si>
  <si>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</si>
  <si>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</si>
  <si>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</si>
  <si>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</si>
  <si>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</si>
  <si>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</si>
  <si>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</si>
  <si>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</si>
  <si>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</si>
  <si>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</si>
  <si>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</si>
  <si>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</si>
  <si>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</si>
  <si>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</si>
  <si>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</si>
  <si>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</si>
  <si>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</si>
  <si>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</si>
  <si>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</si>
  <si>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</si>
  <si>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</si>
  <si>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</si>
  <si>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</si>
  <si>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</si>
  <si>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</si>
  <si>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</si>
  <si>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</si>
  <si>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</si>
  <si>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</si>
  <si>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</si>
  <si>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</si>
  <si>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</si>
  <si>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</si>
  <si>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</si>
  <si>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</si>
  <si>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</si>
  <si>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</si>
  <si>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</si>
  <si>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</si>
  <si>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</si>
  <si>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</si>
  <si>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</si>
  <si>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</si>
  <si>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</si>
  <si>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</si>
  <si>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</si>
  <si>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</si>
  <si>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</si>
  <si>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</si>
  <si>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</si>
  <si>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</si>
  <si>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</si>
  <si>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</si>
  <si>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</si>
  <si>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</si>
  <si>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</si>
  <si>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</si>
  <si>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</si>
  <si>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</si>
  <si>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</si>
  <si>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</si>
  <si>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</si>
  <si>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</si>
  <si>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</si>
  <si>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</si>
  <si>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</si>
  <si>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</si>
  <si>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</si>
  <si>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</si>
  <si>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</si>
  <si>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</si>
  <si>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</si>
  <si>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</si>
  <si>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</si>
  <si>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</si>
  <si>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</si>
  <si>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</si>
  <si>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</si>
  <si>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</si>
  <si>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</si>
  <si>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</si>
  <si>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</si>
  <si>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</si>
  <si>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</si>
  <si>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</si>
  <si>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</si>
  <si>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</si>
  <si>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</si>
  <si>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</si>
  <si>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</si>
  <si>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</si>
  <si>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</si>
  <si>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</si>
  <si>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</si>
  <si>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</si>
  <si>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</si>
  <si>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</si>
  <si>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</si>
  <si>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</si>
  <si>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</si>
  <si>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</si>
  <si>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</si>
  <si>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</si>
  <si>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</si>
  <si>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</si>
  <si>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</si>
  <si>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</si>
  <si>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</si>
  <si>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</si>
  <si>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</si>
  <si>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</si>
  <si>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</si>
  <si>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</si>
  <si>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</si>
  <si>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</si>
  <si>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</si>
  <si>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</si>
  <si>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</si>
  <si>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</si>
  <si>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</si>
  <si>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</si>
  <si>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</si>
  <si>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</si>
  <si>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</si>
  <si>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</si>
  <si>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</si>
  <si>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</si>
  <si>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</si>
  <si>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</si>
  <si>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</si>
  <si>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</si>
  <si>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</si>
  <si>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</si>
  <si>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</si>
  <si>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</si>
  <si>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</si>
  <si>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</si>
  <si>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</si>
  <si>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</si>
  <si>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</si>
  <si>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</si>
  <si>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</si>
  <si>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</si>
  <si>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</si>
  <si>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</si>
  <si>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</si>
  <si>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</si>
  <si>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</si>
  <si>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</si>
  <si>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</si>
  <si>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</si>
  <si>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</si>
  <si>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</si>
  <si>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</si>
  <si>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</si>
  <si>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</si>
  <si>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</si>
  <si>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</si>
  <si>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</si>
  <si>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</si>
  <si>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</si>
  <si>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</si>
  <si>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</si>
  <si>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</si>
  <si>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</si>
  <si>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</si>
  <si>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</si>
  <si>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</si>
  <si>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</si>
  <si>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</si>
  <si>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</si>
  <si>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</si>
  <si>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</si>
  <si>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</si>
  <si>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</si>
  <si>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</si>
  <si>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</si>
  <si>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</si>
  <si>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</si>
  <si>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</si>
  <si>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</si>
  <si>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</si>
  <si>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</si>
  <si>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</si>
  <si>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</si>
  <si>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</si>
  <si>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</si>
  <si>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</si>
  <si>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</si>
  <si>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</si>
  <si>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</si>
  <si>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</si>
  <si>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</si>
  <si>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</si>
  <si>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</si>
  <si>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</si>
  <si>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</si>
  <si>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</si>
  <si>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</si>
  <si>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</si>
  <si>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</si>
  <si>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</si>
  <si>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</si>
  <si>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</si>
  <si>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</si>
  <si>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</si>
  <si>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</si>
  <si>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</si>
  <si>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</si>
  <si>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</si>
  <si>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</si>
  <si>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</si>
  <si>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</si>
  <si>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</si>
  <si>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</si>
  <si>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</si>
  <si>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</si>
  <si>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</si>
  <si>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</si>
  <si>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</si>
  <si>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</si>
  <si>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</si>
  <si>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</si>
  <si>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</si>
  <si>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</si>
  <si>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</si>
  <si>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</si>
  <si>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</si>
  <si>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</si>
  <si>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</si>
  <si>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</si>
  <si>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</si>
  <si>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</si>
  <si>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</si>
  <si>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</si>
  <si>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</si>
  <si>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</si>
  <si>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</si>
  <si>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</si>
  <si>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</si>
  <si>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</si>
  <si>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</si>
  <si>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</si>
  <si>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</si>
  <si>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</si>
  <si>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</si>
  <si>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</si>
  <si>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</si>
  <si>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</si>
  <si>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</si>
  <si>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</si>
  <si>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</si>
  <si>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</si>
  <si>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</si>
  <si>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</si>
  <si>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</si>
  <si>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</si>
  <si>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</si>
  <si>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</si>
  <si>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</si>
  <si>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</si>
  <si>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</si>
  <si>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</si>
  <si>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</si>
  <si>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</si>
  <si>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</si>
  <si>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</si>
  <si>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</si>
  <si>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</si>
  <si>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</si>
  <si>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</si>
  <si>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</si>
  <si>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</si>
  <si>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</si>
  <si>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</si>
  <si>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</si>
  <si>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</si>
  <si>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</si>
  <si>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</si>
  <si>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</si>
  <si>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</si>
  <si>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</si>
  <si>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</si>
  <si>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</si>
  <si>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</si>
  <si>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</si>
  <si>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</si>
  <si>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</si>
  <si>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</si>
  <si>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</si>
  <si>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</si>
  <si>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</si>
  <si>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</si>
  <si>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</si>
  <si>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</si>
  <si>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</si>
  <si>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</si>
  <si>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</si>
  <si>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</si>
  <si>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</si>
  <si>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</si>
  <si>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</si>
  <si>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</si>
  <si>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</si>
  <si>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</si>
  <si>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</si>
  <si>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</si>
  <si>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</si>
  <si>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</si>
  <si>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</si>
  <si>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</si>
  <si>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</si>
  <si>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</si>
  <si>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</si>
  <si>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</si>
  <si>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</si>
  <si>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</si>
  <si>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</si>
  <si>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</si>
  <si>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</si>
  <si>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</si>
  <si>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</si>
  <si>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</si>
  <si>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</si>
  <si>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</si>
  <si>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</si>
  <si>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</si>
  <si>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</si>
  <si>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</si>
  <si>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</si>
  <si>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</si>
  <si>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</si>
  <si>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</si>
  <si>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</si>
  <si>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</si>
  <si>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</si>
  <si>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</si>
  <si>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</si>
  <si>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</si>
  <si>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</si>
  <si>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</si>
  <si>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</si>
  <si>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</si>
  <si>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</si>
  <si>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</si>
  <si>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</si>
  <si>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</si>
  <si>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</si>
  <si>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</si>
  <si>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</si>
  <si>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</si>
  <si>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</si>
  <si>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</si>
  <si>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</si>
  <si>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</si>
  <si>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</si>
  <si>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</si>
  <si>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</si>
  <si>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</si>
  <si>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</si>
  <si>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</si>
  <si>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</si>
  <si>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</si>
  <si>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</si>
  <si>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</si>
  <si>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</si>
  <si>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</si>
  <si>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</si>
  <si>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</si>
  <si>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</si>
  <si>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</si>
  <si>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</si>
  <si>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</si>
  <si>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</si>
  <si>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</si>
  <si>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</si>
  <si>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</si>
  <si>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</si>
  <si>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</si>
  <si>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</si>
  <si>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</si>
  <si>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</si>
  <si>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</si>
  <si>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</si>
  <si>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</si>
  <si>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</si>
  <si>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</si>
  <si>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</si>
  <si>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</si>
  <si>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</si>
  <si>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</si>
  <si>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</si>
  <si>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</si>
  <si>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</si>
  <si>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</si>
  <si>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</si>
  <si>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</si>
  <si>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</si>
  <si>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</si>
  <si>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</si>
  <si>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</si>
  <si>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</si>
  <si>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</si>
  <si>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</si>
  <si>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</si>
  <si>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</si>
  <si>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</si>
  <si>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</si>
  <si>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</si>
  <si>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</si>
  <si>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</si>
  <si>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</si>
  <si>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</si>
  <si>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</si>
  <si>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</si>
  <si>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</si>
  <si>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</si>
  <si>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</si>
  <si>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</si>
  <si>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</si>
  <si>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</si>
  <si>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</si>
  <si>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</si>
  <si>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</si>
  <si>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</si>
  <si>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</si>
  <si>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</si>
  <si>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</si>
  <si>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</si>
  <si>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</si>
  <si>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</si>
  <si>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</si>
  <si>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</si>
  <si>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</si>
  <si>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</si>
  <si>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</si>
  <si>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</si>
  <si>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</si>
  <si>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</si>
  <si>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</si>
  <si>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</si>
  <si>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</si>
  <si>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</si>
  <si>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</si>
  <si>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</si>
  <si>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</si>
  <si>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</si>
  <si>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</si>
  <si>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</si>
  <si>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</si>
  <si>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</si>
  <si>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</si>
  <si>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</si>
  <si>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</si>
  <si>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</si>
  <si>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</si>
  <si>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</si>
  <si>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</si>
  <si>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</si>
  <si>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n=1700</t>
  </si>
  <si>
    <t>Number of studies (n=1700)</t>
  </si>
  <si>
    <t xml:space="preserve">year </t>
  </si>
  <si>
    <t xml:space="preserve">Number of journal articles </t>
  </si>
  <si>
    <t xml:space="preserve">total of COI </t>
  </si>
  <si>
    <t>Removal of no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</si>
</sst>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2" fillId="0" borderId="0" xfId="0" applyFont="1" applyAlignment="1">
      <alignment horizontal="lef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access</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84</c:v>
                </c:pt>
                <c:pt idx="16">
                  <c:v>176</c:v>
                </c:pt>
                <c:pt idx="17">
                  <c:v>200</c:v>
                </c:pt>
                <c:pt idx="18">
                  <c:v>167</c:v>
                </c:pt>
                <c:pt idx="19">
                  <c:v>104</c:v>
                </c:pt>
                <c:pt idx="20">
                  <c:v>32</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23</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
  <sheetViews>
    <sheetView topLeftCell="A28" zoomScale="80" zoomScaleNormal="80" workbookViewId="0">
      <selection activeCell="B23" sqref="B23"/>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3</v>
      </c>
      <c r="C1" s="2" t="s">
        <v>13</v>
      </c>
      <c r="D1" s="2" t="s">
        <v>8</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33</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124</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21</v>
      </c>
      <c r="C20" s="1">
        <f>SUMIF('Coi 1203'!$Q:$Q, $A20, 'Coi 1203'!J:J)</f>
        <v>109</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1</v>
      </c>
      <c r="C22" s="1">
        <f>SUMIF('Coi 1203'!$Q:$Q, $A22, 'Coi 1203'!J:J)</f>
        <v>29</v>
      </c>
      <c r="D22" s="1">
        <f>SUMIF('Coi 1203'!$Q:$Q, $A22, 'Coi 1203'!K:K)</f>
        <v>0</v>
      </c>
      <c r="E22" s="1">
        <f>SUMIF('Coi 1203'!$Q:$Q, $A22, 'Coi 1203'!L:L)</f>
        <v>2</v>
      </c>
      <c r="F22" s="1">
        <f>SUMIF('Coi 1203'!$Q:$Q, $A22, 'Coi 1203'!M:M)</f>
        <v>0</v>
      </c>
      <c r="G22" s="1">
        <f>SUMIF('Coi 1203'!$Q:$Q, $A22, 'Coi 1203'!N:N)</f>
        <v>0</v>
      </c>
    </row>
    <row r="23" spans="1:7" x14ac:dyDescent="0.35">
      <c r="A23" s="8" t="s">
        <v>36</v>
      </c>
      <c r="B23" s="8">
        <f>SUM(B2:B22)</f>
        <v>288</v>
      </c>
      <c r="C23" s="8">
        <f t="shared" ref="C23:G23" si="0">SUM(C2:C22)</f>
        <v>593</v>
      </c>
      <c r="D23" s="8">
        <f t="shared" si="0"/>
        <v>37</v>
      </c>
      <c r="E23" s="8">
        <f t="shared" si="0"/>
        <v>127</v>
      </c>
      <c r="F23" s="8">
        <f t="shared" si="0"/>
        <v>72</v>
      </c>
      <c r="G23" s="8">
        <f t="shared" si="0"/>
        <v>25</v>
      </c>
    </row>
    <row r="25" spans="1:7" ht="29" customHeight="1" x14ac:dyDescent="0.35">
      <c r="A25" s="2" t="s">
        <v>38</v>
      </c>
      <c r="B25" s="1">
        <f>SUM(B23:G23)</f>
        <v>1142</v>
      </c>
    </row>
    <row r="27" spans="1:7" x14ac:dyDescent="0.35">
      <c r="A27" t="s">
        <v>1</v>
      </c>
      <c r="B27" t="s">
        <v>3</v>
      </c>
      <c r="C27" t="s">
        <v>13</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row r="53" spans="1:7" x14ac:dyDescent="0.35">
      <c r="A53" s="8" t="s">
        <v>36</v>
      </c>
      <c r="B53" s="8">
        <f>SUM(B28:B52)</f>
        <v>38</v>
      </c>
      <c r="C53" s="8">
        <f t="shared" ref="C53:G53" si="1">SUM(C28:C52)</f>
        <v>1</v>
      </c>
      <c r="D53" s="8">
        <f t="shared" si="1"/>
        <v>1</v>
      </c>
      <c r="E53" s="8">
        <f t="shared" si="1"/>
        <v>1</v>
      </c>
      <c r="F53" s="8">
        <f t="shared" si="1"/>
        <v>0</v>
      </c>
      <c r="G53" s="8">
        <f t="shared" si="1"/>
        <v>0</v>
      </c>
    </row>
    <row r="54" spans="1:7" x14ac:dyDescent="0.35">
      <c r="A54" t="s">
        <v>5370</v>
      </c>
      <c r="B54">
        <f>SUM(B53:G53)</f>
        <v>41</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tabSelected="1" zoomScale="80" zoomScaleNormal="80" workbookViewId="0">
      <pane ySplit="1" topLeftCell="A28" activePane="bottomLeft" state="frozen"/>
      <selection pane="bottomLeft" activeCell="E46" sqref="E46"/>
    </sheetView>
  </sheetViews>
  <sheetFormatPr defaultRowHeight="14.5" x14ac:dyDescent="0.35"/>
  <cols>
    <col min="1" max="1" width="28.453125" customWidth="1"/>
    <col min="7" max="7" width="14.1796875" customWidth="1"/>
  </cols>
  <sheetData>
    <row r="1" spans="1:7" ht="43.5" customHeight="1" x14ac:dyDescent="0.35">
      <c r="A1" s="2" t="s">
        <v>1</v>
      </c>
      <c r="B1" s="2" t="s">
        <v>3</v>
      </c>
      <c r="C1" s="2" t="s">
        <v>13</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33</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124</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21</v>
      </c>
      <c r="C42" s="1">
        <f>SUMIF('Coi 1203'!$Q:$Q, $A42, 'Coi 1203'!J:J)</f>
        <v>109</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1</v>
      </c>
      <c r="C44" s="1">
        <f>SUMIF('Coi 1203'!$Q:$Q, $A44, 'Coi 1203'!J:J)</f>
        <v>29</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row>
    <row r="46" spans="1:8" x14ac:dyDescent="0.35">
      <c r="A46" t="s">
        <v>44</v>
      </c>
      <c r="B46">
        <f>SUM(B24:B44)</f>
        <v>288</v>
      </c>
      <c r="C46">
        <f>SUM(C24:C44)</f>
        <v>593</v>
      </c>
      <c r="D46">
        <f>SUM(D24:D43)</f>
        <v>37</v>
      </c>
      <c r="E46">
        <f>SUM(E24:E45)</f>
        <v>127</v>
      </c>
      <c r="F46">
        <f>SUM(F24:F43)</f>
        <v>72</v>
      </c>
      <c r="G46">
        <f>SUM(G24:G43)</f>
        <v>25</v>
      </c>
      <c r="H46">
        <f>SUM(B46:G46)</f>
        <v>1142</v>
      </c>
    </row>
    <row r="47" spans="1:8" x14ac:dyDescent="0.35">
      <c r="A47" t="s">
        <v>42</v>
      </c>
      <c r="B47">
        <f>SUM(B2:B45)</f>
        <v>326</v>
      </c>
      <c r="C47">
        <f t="shared" ref="C47:G47" si="0">SUM(C2:C45)</f>
        <v>594</v>
      </c>
      <c r="D47">
        <f t="shared" si="0"/>
        <v>38</v>
      </c>
      <c r="E47">
        <f t="shared" si="0"/>
        <v>128</v>
      </c>
      <c r="F47">
        <f t="shared" si="0"/>
        <v>72</v>
      </c>
      <c r="G47">
        <f t="shared" si="0"/>
        <v>25</v>
      </c>
      <c r="H47">
        <f>SUM(B47:G47)</f>
        <v>1183</v>
      </c>
    </row>
    <row r="49" spans="1:2" x14ac:dyDescent="0.35">
      <c r="A49" t="s">
        <v>12</v>
      </c>
      <c r="B49">
        <v>53</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4" sqref="B4"/>
    </sheetView>
  </sheetViews>
  <sheetFormatPr defaultRowHeight="14.5" x14ac:dyDescent="0.35"/>
  <cols>
    <col min="1" max="1" width="42.1796875" customWidth="1"/>
  </cols>
  <sheetData>
    <row r="1" spans="1:6" x14ac:dyDescent="0.35">
      <c r="A1" t="s">
        <v>37</v>
      </c>
      <c r="B1">
        <v>1179</v>
      </c>
      <c r="E1" t="s">
        <v>5368</v>
      </c>
      <c r="F1" t="s">
        <v>5369</v>
      </c>
    </row>
    <row r="2" spans="1:6" ht="15" customHeight="1" x14ac:dyDescent="0.35">
      <c r="A2" t="s">
        <v>14</v>
      </c>
      <c r="B2">
        <v>44</v>
      </c>
      <c r="E2">
        <v>1965</v>
      </c>
      <c r="F2">
        <v>1</v>
      </c>
    </row>
    <row r="3" spans="1:6" x14ac:dyDescent="0.35">
      <c r="A3" t="s">
        <v>15</v>
      </c>
      <c r="B3">
        <f>B1-B2</f>
        <v>1135</v>
      </c>
      <c r="E3">
        <v>1971</v>
      </c>
      <c r="F3">
        <v>1</v>
      </c>
    </row>
    <row r="4" spans="1:6" ht="29" customHeight="1" x14ac:dyDescent="0.35">
      <c r="A4" s="2" t="s">
        <v>16</v>
      </c>
      <c r="B4">
        <f>SUM(F2:F22)</f>
        <v>53</v>
      </c>
      <c r="E4">
        <v>1976</v>
      </c>
      <c r="F4">
        <v>1</v>
      </c>
    </row>
    <row r="5" spans="1:6" x14ac:dyDescent="0.35">
      <c r="A5" t="s">
        <v>39</v>
      </c>
      <c r="B5">
        <v>1</v>
      </c>
      <c r="E5">
        <v>1978</v>
      </c>
      <c r="F5">
        <v>2</v>
      </c>
    </row>
    <row r="6" spans="1:6" x14ac:dyDescent="0.35">
      <c r="A6" t="s">
        <v>17</v>
      </c>
      <c r="B6">
        <f>SUM(B4:B5)</f>
        <v>54</v>
      </c>
      <c r="E6">
        <v>1980</v>
      </c>
      <c r="F6">
        <v>1</v>
      </c>
    </row>
    <row r="7" spans="1:6" x14ac:dyDescent="0.35">
      <c r="A7" t="s">
        <v>41</v>
      </c>
      <c r="B7">
        <f>B3-B6</f>
        <v>1081</v>
      </c>
      <c r="E7">
        <v>1981</v>
      </c>
      <c r="F7">
        <v>1</v>
      </c>
    </row>
    <row r="8" spans="1:6" x14ac:dyDescent="0.35">
      <c r="A8" t="s">
        <v>40</v>
      </c>
      <c r="B8">
        <v>1142</v>
      </c>
      <c r="E8">
        <v>1982</v>
      </c>
      <c r="F8">
        <v>2</v>
      </c>
    </row>
    <row r="9" spans="1:6" x14ac:dyDescent="0.35">
      <c r="E9">
        <v>1983</v>
      </c>
      <c r="F9">
        <v>1</v>
      </c>
    </row>
    <row r="10" spans="1:6" x14ac:dyDescent="0.35">
      <c r="E10">
        <v>1984</v>
      </c>
      <c r="F10">
        <v>2</v>
      </c>
    </row>
    <row r="11" spans="1:6" x14ac:dyDescent="0.35">
      <c r="E11">
        <v>1985</v>
      </c>
      <c r="F11">
        <v>2</v>
      </c>
    </row>
    <row r="12" spans="1:6" x14ac:dyDescent="0.35">
      <c r="E12">
        <v>1986</v>
      </c>
      <c r="F12">
        <v>2</v>
      </c>
    </row>
    <row r="13" spans="1:6" x14ac:dyDescent="0.35">
      <c r="E13">
        <v>1987</v>
      </c>
      <c r="F13">
        <v>3</v>
      </c>
    </row>
    <row r="14" spans="1:6" x14ac:dyDescent="0.35">
      <c r="E14">
        <v>1988</v>
      </c>
      <c r="F14">
        <v>2</v>
      </c>
    </row>
    <row r="15" spans="1:6" x14ac:dyDescent="0.35">
      <c r="E15">
        <v>1990</v>
      </c>
      <c r="F15">
        <v>0</v>
      </c>
    </row>
    <row r="16" spans="1:6" x14ac:dyDescent="0.35">
      <c r="E16">
        <v>1991</v>
      </c>
      <c r="F16">
        <v>6</v>
      </c>
    </row>
    <row r="17" spans="5:6" x14ac:dyDescent="0.35">
      <c r="E17">
        <v>1992</v>
      </c>
      <c r="F17">
        <v>5</v>
      </c>
    </row>
    <row r="18" spans="5:6" x14ac:dyDescent="0.35">
      <c r="E18">
        <v>1993</v>
      </c>
      <c r="F18">
        <v>3</v>
      </c>
    </row>
    <row r="19" spans="5:6" x14ac:dyDescent="0.35">
      <c r="E19">
        <v>1994</v>
      </c>
      <c r="F19">
        <v>5</v>
      </c>
    </row>
    <row r="20" spans="5:6" x14ac:dyDescent="0.35">
      <c r="E20">
        <v>1995</v>
      </c>
      <c r="F20">
        <v>6</v>
      </c>
    </row>
    <row r="21" spans="5:6" x14ac:dyDescent="0.35">
      <c r="E21">
        <v>1996</v>
      </c>
      <c r="F21">
        <v>3</v>
      </c>
    </row>
    <row r="22" spans="5:6" x14ac:dyDescent="0.35">
      <c r="E22">
        <v>1997</v>
      </c>
      <c r="F22">
        <v>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24" zoomScale="90" zoomScaleNormal="90" workbookViewId="0">
      <selection activeCell="N48" sqref="N48"/>
    </sheetView>
  </sheetViews>
  <sheetFormatPr defaultRowHeight="14.5" x14ac:dyDescent="0.35"/>
  <cols>
    <col min="2" max="2" width="11"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2" t="s">
        <v>1</v>
      </c>
      <c r="B1" s="2" t="s">
        <v>5367</v>
      </c>
      <c r="E1" t="s">
        <v>5366</v>
      </c>
      <c r="F1" t="s">
        <v>22</v>
      </c>
      <c r="H1" s="3" t="str">
        <f>'Sum by year'!A27</f>
        <v>year</v>
      </c>
      <c r="I1" s="5" t="str">
        <f>'Sum by year'!B27</f>
        <v>No mention</v>
      </c>
      <c r="J1" s="5" t="str">
        <f>'Sum by year'!C27</f>
        <v>Declared none</v>
      </c>
      <c r="K1" s="5" t="str">
        <f>'Sum by year'!D27</f>
        <v>Tobacco</v>
      </c>
      <c r="L1" s="5" t="str">
        <f>'Sum by year'!E27</f>
        <v>Pharamaceutical</v>
      </c>
      <c r="M1" s="2" t="str">
        <f>'Sum by year'!F27</f>
        <v>E-cigarette</v>
      </c>
      <c r="N1" s="2" t="str">
        <f>'Sum by year'!G27</f>
        <v>Tobacco Control Advocate</v>
      </c>
    </row>
    <row r="2" spans="1:14" ht="19.5" customHeight="1" x14ac:dyDescent="0.35">
      <c r="A2" s="2">
        <v>1887</v>
      </c>
      <c r="B2" s="2">
        <v>1</v>
      </c>
      <c r="D2" t="s">
        <v>19</v>
      </c>
      <c r="E2">
        <f>SUM(B2:B24)</f>
        <v>39</v>
      </c>
      <c r="F2" s="6">
        <f>(E2/1700)</f>
        <v>2.2941176470588236E-2</v>
      </c>
      <c r="H2" s="3">
        <f>'Sum by year'!A28</f>
        <v>1947</v>
      </c>
      <c r="I2" s="5">
        <f>'Sum by year'!B28</f>
        <v>0</v>
      </c>
      <c r="J2" s="5">
        <f>'Sum by year'!C28</f>
        <v>0</v>
      </c>
      <c r="K2" s="5">
        <f>'Sum by year'!D28</f>
        <v>0</v>
      </c>
      <c r="L2" s="5">
        <f>'Sum by year'!E28</f>
        <v>0</v>
      </c>
      <c r="M2" s="2">
        <f>'Sum by year'!F28</f>
        <v>0</v>
      </c>
      <c r="N2" s="2">
        <f>'Sum by year'!G28</f>
        <v>0</v>
      </c>
    </row>
    <row r="3" spans="1:14" ht="15.75" customHeight="1" x14ac:dyDescent="0.35">
      <c r="A3" s="2">
        <v>1901</v>
      </c>
      <c r="B3" s="2">
        <v>0</v>
      </c>
      <c r="D3" t="s">
        <v>20</v>
      </c>
      <c r="E3">
        <f>SUM(B25:B34)</f>
        <v>75</v>
      </c>
      <c r="F3" s="6">
        <f t="shared" ref="F3:F7" si="0">(E3/1700)</f>
        <v>4.4117647058823532E-2</v>
      </c>
      <c r="H3" s="3">
        <f>'Sum by year'!A29</f>
        <v>1950</v>
      </c>
      <c r="I3" s="5">
        <f>'Sum by year'!B29</f>
        <v>0</v>
      </c>
      <c r="J3" s="5">
        <f>'Sum by year'!C29</f>
        <v>0</v>
      </c>
      <c r="K3" s="5">
        <f>'Sum by year'!D29</f>
        <v>0</v>
      </c>
      <c r="L3" s="5">
        <f>'Sum by year'!E29</f>
        <v>0</v>
      </c>
      <c r="M3" s="2">
        <f>'Sum by year'!F29</f>
        <v>0</v>
      </c>
      <c r="N3" s="2">
        <f>'Sum by year'!G29</f>
        <v>0</v>
      </c>
    </row>
    <row r="4" spans="1:14" x14ac:dyDescent="0.35">
      <c r="A4">
        <v>1947</v>
      </c>
      <c r="B4">
        <v>2</v>
      </c>
      <c r="D4" t="s">
        <v>21</v>
      </c>
      <c r="E4">
        <f>SUM(B35:B44)</f>
        <v>230</v>
      </c>
      <c r="F4" s="6">
        <f t="shared" si="0"/>
        <v>0.13529411764705881</v>
      </c>
      <c r="H4" s="3">
        <f>'Sum by year'!A30</f>
        <v>1965</v>
      </c>
      <c r="I4" s="3">
        <f>'Sum by year'!B30</f>
        <v>1</v>
      </c>
      <c r="J4" s="3">
        <f>'Sum by year'!C30</f>
        <v>0</v>
      </c>
      <c r="K4" s="3">
        <f>'Sum by year'!D30</f>
        <v>0</v>
      </c>
      <c r="L4" s="3">
        <f>'Sum by year'!E30</f>
        <v>0</v>
      </c>
      <c r="M4" s="3">
        <f>'Sum by year'!F30</f>
        <v>0</v>
      </c>
      <c r="N4" s="1">
        <f>'Sum by year'!G30</f>
        <v>0</v>
      </c>
    </row>
    <row r="5" spans="1:14" x14ac:dyDescent="0.35">
      <c r="A5">
        <v>1950</v>
      </c>
      <c r="B5">
        <v>1</v>
      </c>
      <c r="D5" t="s">
        <v>23</v>
      </c>
      <c r="E5">
        <f>SUM(B45:B54)</f>
        <v>1331</v>
      </c>
      <c r="F5" s="6">
        <f t="shared" si="0"/>
        <v>0.78294117647058825</v>
      </c>
      <c r="H5" s="3">
        <f>'Sum by year'!A31</f>
        <v>1971</v>
      </c>
      <c r="I5" s="3">
        <f>'Sum by year'!B31</f>
        <v>1</v>
      </c>
      <c r="J5" s="3">
        <f>'Sum by year'!C31</f>
        <v>0</v>
      </c>
      <c r="K5" s="3">
        <f>'Sum by year'!D31</f>
        <v>0</v>
      </c>
      <c r="L5" s="3">
        <f>'Sum by year'!E31</f>
        <v>0</v>
      </c>
      <c r="M5" s="3">
        <f>'Sum by year'!F31</f>
        <v>0</v>
      </c>
      <c r="N5" s="1">
        <f>'Sum by year'!G31</f>
        <v>0</v>
      </c>
    </row>
    <row r="6" spans="1:14" x14ac:dyDescent="0.35">
      <c r="A6">
        <v>1956</v>
      </c>
      <c r="B6">
        <v>0</v>
      </c>
      <c r="D6" t="s">
        <v>24</v>
      </c>
      <c r="E6">
        <v>25</v>
      </c>
      <c r="F6" s="6">
        <f t="shared" si="0"/>
        <v>1.4705882352941176E-2</v>
      </c>
      <c r="H6" s="3">
        <f>'Sum by year'!A32</f>
        <v>1976</v>
      </c>
      <c r="I6" s="3">
        <f>'Sum by year'!B32</f>
        <v>1</v>
      </c>
      <c r="J6" s="3">
        <f>'Sum by year'!C32</f>
        <v>0</v>
      </c>
      <c r="K6" s="3">
        <f>'Sum by year'!D32</f>
        <v>0</v>
      </c>
      <c r="L6" s="3">
        <f>'Sum by year'!E32</f>
        <v>0</v>
      </c>
      <c r="M6" s="3">
        <f>'Sum by year'!F32</f>
        <v>0</v>
      </c>
      <c r="N6" s="1">
        <f>'Sum by year'!G32</f>
        <v>0</v>
      </c>
    </row>
    <row r="7" spans="1:14" x14ac:dyDescent="0.35">
      <c r="A7">
        <v>1962</v>
      </c>
      <c r="B7">
        <v>0</v>
      </c>
      <c r="D7" t="s">
        <v>18</v>
      </c>
      <c r="E7">
        <f>SUM(E2:E6)</f>
        <v>1700</v>
      </c>
      <c r="F7" s="6">
        <f t="shared" si="0"/>
        <v>1</v>
      </c>
      <c r="H7" s="3">
        <f>'Sum by year'!A33</f>
        <v>1978</v>
      </c>
      <c r="I7" s="3">
        <f>'Sum by year'!B33</f>
        <v>0</v>
      </c>
      <c r="J7" s="3">
        <f>'Sum by year'!C33</f>
        <v>0</v>
      </c>
      <c r="K7" s="3">
        <f>'Sum by year'!D33</f>
        <v>0</v>
      </c>
      <c r="L7" s="3">
        <f>'Sum by year'!E33</f>
        <v>0</v>
      </c>
      <c r="M7" s="3">
        <f>'Sum by year'!F33</f>
        <v>0</v>
      </c>
      <c r="N7" s="1">
        <f>'Sum by year'!G33</f>
        <v>0</v>
      </c>
    </row>
    <row r="8" spans="1:14" x14ac:dyDescent="0.35">
      <c r="A8">
        <v>1964</v>
      </c>
      <c r="B8">
        <v>2</v>
      </c>
      <c r="H8" s="3">
        <f>'Sum by year'!A34</f>
        <v>1980</v>
      </c>
      <c r="I8" s="3">
        <f>'Sum by year'!B34</f>
        <v>1</v>
      </c>
      <c r="J8" s="3">
        <f>'Sum by year'!C34</f>
        <v>0</v>
      </c>
      <c r="K8" s="3">
        <f>'Sum by year'!D34</f>
        <v>0</v>
      </c>
      <c r="L8" s="3">
        <f>'Sum by year'!E34</f>
        <v>0</v>
      </c>
      <c r="M8" s="3">
        <f>'Sum by year'!F34</f>
        <v>0</v>
      </c>
      <c r="N8" s="1">
        <f>'Sum by year'!G34</f>
        <v>0</v>
      </c>
    </row>
    <row r="9" spans="1:14" x14ac:dyDescent="0.35">
      <c r="A9">
        <v>1965</v>
      </c>
      <c r="B9">
        <v>2</v>
      </c>
      <c r="H9" s="3">
        <f>'Sum by year'!A35</f>
        <v>1981</v>
      </c>
      <c r="I9" s="3">
        <f>'Sum by year'!B35</f>
        <v>1</v>
      </c>
      <c r="J9" s="3">
        <f>'Sum by year'!C35</f>
        <v>0</v>
      </c>
      <c r="K9" s="3">
        <f>'Sum by year'!D35</f>
        <v>0</v>
      </c>
      <c r="L9" s="3">
        <f>'Sum by year'!E35</f>
        <v>0</v>
      </c>
      <c r="M9" s="3">
        <f>'Sum by year'!F35</f>
        <v>0</v>
      </c>
      <c r="N9" s="1">
        <f>'Sum by year'!G35</f>
        <v>0</v>
      </c>
    </row>
    <row r="10" spans="1:14" x14ac:dyDescent="0.35">
      <c r="A10">
        <v>1966</v>
      </c>
      <c r="B10">
        <v>1</v>
      </c>
      <c r="H10" s="3">
        <f>'Sum by year'!A36</f>
        <v>1982</v>
      </c>
      <c r="I10" s="3">
        <f>'Sum by year'!B36</f>
        <v>1</v>
      </c>
      <c r="J10" s="3">
        <f>'Sum by year'!C36</f>
        <v>0</v>
      </c>
      <c r="K10" s="3">
        <f>'Sum by year'!D36</f>
        <v>1</v>
      </c>
      <c r="L10" s="3">
        <f>'Sum by year'!E36</f>
        <v>0</v>
      </c>
      <c r="M10" s="3">
        <f>'Sum by year'!F36</f>
        <v>0</v>
      </c>
      <c r="N10" s="1">
        <f>'Sum by year'!G36</f>
        <v>0</v>
      </c>
    </row>
    <row r="11" spans="1:14" x14ac:dyDescent="0.35">
      <c r="A11">
        <v>1971</v>
      </c>
      <c r="B11">
        <v>1</v>
      </c>
      <c r="D11" t="s">
        <v>25</v>
      </c>
      <c r="E11">
        <v>15</v>
      </c>
      <c r="F11" s="6">
        <f>(E11/2308)</f>
        <v>6.4991334488734833E-3</v>
      </c>
      <c r="H11" s="3">
        <f>'Sum by year'!A37</f>
        <v>1983</v>
      </c>
      <c r="I11" s="3">
        <f>'Sum by year'!B37</f>
        <v>0</v>
      </c>
      <c r="J11" s="3">
        <f>'Sum by year'!C37</f>
        <v>0</v>
      </c>
      <c r="K11" s="3">
        <f>'Sum by year'!D37</f>
        <v>0</v>
      </c>
      <c r="L11" s="3">
        <f>'Sum by year'!E37</f>
        <v>0</v>
      </c>
      <c r="M11" s="3">
        <f>'Sum by year'!F37</f>
        <v>0</v>
      </c>
      <c r="N11" s="1">
        <f>'Sum by year'!G37</f>
        <v>0</v>
      </c>
    </row>
    <row r="12" spans="1:14" x14ac:dyDescent="0.35">
      <c r="A12">
        <v>1976</v>
      </c>
      <c r="B12">
        <v>1</v>
      </c>
      <c r="D12" t="s">
        <v>26</v>
      </c>
      <c r="E12">
        <v>1</v>
      </c>
      <c r="F12" s="6">
        <f t="shared" ref="F12:F25" si="1">(E12/2308)</f>
        <v>4.3327556325823221E-4</v>
      </c>
      <c r="H12" s="3">
        <f>'Sum by year'!A38</f>
        <v>1984</v>
      </c>
      <c r="I12" s="3">
        <f>'Sum by year'!B38</f>
        <v>1</v>
      </c>
      <c r="J12" s="3">
        <f>'Sum by year'!C38</f>
        <v>0</v>
      </c>
      <c r="K12" s="3">
        <f>'Sum by year'!D38</f>
        <v>0</v>
      </c>
      <c r="L12" s="3">
        <f>'Sum by year'!E38</f>
        <v>0</v>
      </c>
      <c r="M12" s="3">
        <f>'Sum by year'!F38</f>
        <v>0</v>
      </c>
      <c r="N12" s="1">
        <f>'Sum by year'!G38</f>
        <v>0</v>
      </c>
    </row>
    <row r="13" spans="1:14" x14ac:dyDescent="0.35">
      <c r="A13">
        <v>1978</v>
      </c>
      <c r="B13">
        <v>2</v>
      </c>
      <c r="D13" t="s">
        <v>27</v>
      </c>
      <c r="E13">
        <v>11</v>
      </c>
      <c r="F13" s="6">
        <f t="shared" si="1"/>
        <v>4.7660311958405543E-3</v>
      </c>
      <c r="H13" s="3">
        <f>'Sum by year'!A39</f>
        <v>1985</v>
      </c>
      <c r="I13" s="3">
        <f>'Sum by year'!B39</f>
        <v>1</v>
      </c>
      <c r="J13" s="3">
        <f>'Sum by year'!C39</f>
        <v>0</v>
      </c>
      <c r="K13" s="3">
        <f>'Sum by year'!D39</f>
        <v>0</v>
      </c>
      <c r="L13" s="3">
        <f>'Sum by year'!E39</f>
        <v>0</v>
      </c>
      <c r="M13" s="3">
        <f>'Sum by year'!F39</f>
        <v>0</v>
      </c>
      <c r="N13" s="1">
        <f>'Sum by year'!G39</f>
        <v>0</v>
      </c>
    </row>
    <row r="14" spans="1:14" x14ac:dyDescent="0.35">
      <c r="A14">
        <v>1979</v>
      </c>
      <c r="B14">
        <v>1</v>
      </c>
      <c r="D14" t="s">
        <v>28</v>
      </c>
      <c r="E14">
        <v>3</v>
      </c>
      <c r="F14" s="6">
        <f t="shared" si="1"/>
        <v>1.2998266897746968E-3</v>
      </c>
      <c r="H14" s="3">
        <f>'Sum by year'!A40</f>
        <v>1986</v>
      </c>
      <c r="I14" s="3">
        <f>'Sum by year'!B40</f>
        <v>2</v>
      </c>
      <c r="J14" s="3">
        <f>'Sum by year'!C40</f>
        <v>0</v>
      </c>
      <c r="K14" s="3">
        <f>'Sum by year'!D40</f>
        <v>0</v>
      </c>
      <c r="L14" s="3">
        <f>'Sum by year'!E40</f>
        <v>0</v>
      </c>
      <c r="M14" s="3">
        <f>'Sum by year'!F40</f>
        <v>0</v>
      </c>
      <c r="N14" s="1">
        <f>'Sum by year'!G40</f>
        <v>0</v>
      </c>
    </row>
    <row r="15" spans="1:14" x14ac:dyDescent="0.35">
      <c r="A15">
        <v>1980</v>
      </c>
      <c r="B15">
        <v>1</v>
      </c>
      <c r="D15" t="s">
        <v>29</v>
      </c>
      <c r="E15">
        <v>0</v>
      </c>
      <c r="F15" s="6">
        <f t="shared" si="1"/>
        <v>0</v>
      </c>
      <c r="H15" s="3">
        <f>'Sum by year'!A41</f>
        <v>1987</v>
      </c>
      <c r="I15" s="3">
        <f>'Sum by year'!B41</f>
        <v>3</v>
      </c>
      <c r="J15" s="3">
        <f>'Sum by year'!C41</f>
        <v>0</v>
      </c>
      <c r="K15" s="3">
        <f>'Sum by year'!D41</f>
        <v>0</v>
      </c>
      <c r="L15" s="3">
        <f>'Sum by year'!E41</f>
        <v>0</v>
      </c>
      <c r="M15" s="3">
        <f>'Sum by year'!F41</f>
        <v>0</v>
      </c>
      <c r="N15" s="1">
        <f>'Sum by year'!G41</f>
        <v>0</v>
      </c>
    </row>
    <row r="16" spans="1:14" x14ac:dyDescent="0.35">
      <c r="A16">
        <v>1981</v>
      </c>
      <c r="B16">
        <v>3</v>
      </c>
      <c r="D16" t="s">
        <v>6</v>
      </c>
      <c r="E16">
        <v>267</v>
      </c>
      <c r="F16" s="6">
        <f t="shared" si="1"/>
        <v>0.115684575389948</v>
      </c>
      <c r="H16" s="3">
        <f>'Sum by year'!A42</f>
        <v>1988</v>
      </c>
      <c r="I16" s="3">
        <f>'Sum by year'!B42</f>
        <v>0</v>
      </c>
      <c r="J16" s="3">
        <f>'Sum by year'!C42</f>
        <v>0</v>
      </c>
      <c r="K16" s="3">
        <f>'Sum by year'!D42</f>
        <v>0</v>
      </c>
      <c r="L16" s="3">
        <f>'Sum by year'!E42</f>
        <v>1</v>
      </c>
      <c r="M16" s="3">
        <f>'Sum by year'!F42</f>
        <v>0</v>
      </c>
      <c r="N16" s="1">
        <f>'Sum by year'!G42</f>
        <v>0</v>
      </c>
    </row>
    <row r="17" spans="1:14" x14ac:dyDescent="0.35">
      <c r="A17">
        <v>1982</v>
      </c>
      <c r="B17">
        <v>2</v>
      </c>
      <c r="D17" t="s">
        <v>2</v>
      </c>
      <c r="E17">
        <v>1179</v>
      </c>
      <c r="F17" s="6">
        <f t="shared" si="1"/>
        <v>0.51083188908145583</v>
      </c>
      <c r="H17" s="3">
        <f>'Sum by year'!A43</f>
        <v>1989</v>
      </c>
      <c r="I17" s="3">
        <f>'Sum by year'!B43</f>
        <v>0</v>
      </c>
      <c r="J17" s="3">
        <f>'Sum by year'!C43</f>
        <v>0</v>
      </c>
      <c r="K17" s="3">
        <f>'Sum by year'!D43</f>
        <v>0</v>
      </c>
      <c r="L17" s="3">
        <f>'Sum by year'!E43</f>
        <v>0</v>
      </c>
      <c r="M17" s="3">
        <f>'Sum by year'!F43</f>
        <v>0</v>
      </c>
      <c r="N17" s="1">
        <f>'Sum by year'!G43</f>
        <v>0</v>
      </c>
    </row>
    <row r="18" spans="1:14" x14ac:dyDescent="0.35">
      <c r="A18">
        <v>1983</v>
      </c>
      <c r="B18">
        <v>2</v>
      </c>
      <c r="D18" t="s">
        <v>30</v>
      </c>
      <c r="E18">
        <v>72</v>
      </c>
      <c r="F18" s="6">
        <f t="shared" si="1"/>
        <v>3.1195840554592721E-2</v>
      </c>
      <c r="H18" s="3">
        <f>'Sum by year'!A44</f>
        <v>1990</v>
      </c>
      <c r="I18" s="3">
        <f>'Sum by year'!B44</f>
        <v>0</v>
      </c>
      <c r="J18" s="3">
        <f>'Sum by year'!C44</f>
        <v>0</v>
      </c>
      <c r="K18" s="3">
        <f>'Sum by year'!D44</f>
        <v>0</v>
      </c>
      <c r="L18" s="3">
        <f>'Sum by year'!E44</f>
        <v>0</v>
      </c>
      <c r="M18" s="3">
        <f>'Sum by year'!F44</f>
        <v>0</v>
      </c>
      <c r="N18" s="1">
        <f>'Sum by year'!G44</f>
        <v>0</v>
      </c>
    </row>
    <row r="19" spans="1:14" x14ac:dyDescent="0.35">
      <c r="A19">
        <v>1984</v>
      </c>
      <c r="B19">
        <v>3</v>
      </c>
      <c r="D19" t="s">
        <v>31</v>
      </c>
      <c r="E19">
        <v>4</v>
      </c>
      <c r="F19" s="6">
        <f t="shared" si="1"/>
        <v>1.7331022530329288E-3</v>
      </c>
      <c r="H19" s="3">
        <f>'Sum by year'!A45</f>
        <v>1991</v>
      </c>
      <c r="I19" s="3">
        <f>'Sum by year'!B45</f>
        <v>4</v>
      </c>
      <c r="J19" s="3">
        <f>'Sum by year'!C45</f>
        <v>0</v>
      </c>
      <c r="K19" s="3">
        <f>'Sum by year'!D45</f>
        <v>0</v>
      </c>
      <c r="L19" s="3">
        <f>'Sum by year'!E45</f>
        <v>0</v>
      </c>
      <c r="M19" s="3">
        <f>'Sum by year'!F45</f>
        <v>0</v>
      </c>
      <c r="N19" s="1">
        <f>'Sum by year'!G45</f>
        <v>0</v>
      </c>
    </row>
    <row r="20" spans="1:14" x14ac:dyDescent="0.35">
      <c r="A20">
        <v>1985</v>
      </c>
      <c r="B20">
        <v>3</v>
      </c>
      <c r="D20" t="s">
        <v>32</v>
      </c>
      <c r="E20">
        <v>0</v>
      </c>
      <c r="F20" s="6">
        <f t="shared" si="1"/>
        <v>0</v>
      </c>
      <c r="H20" s="3">
        <f>'Sum by year'!A46</f>
        <v>1992</v>
      </c>
      <c r="I20" s="3">
        <f>'Sum by year'!B46</f>
        <v>3</v>
      </c>
      <c r="J20" s="3">
        <f>'Sum by year'!C46</f>
        <v>0</v>
      </c>
      <c r="K20" s="3">
        <f>'Sum by year'!D46</f>
        <v>0</v>
      </c>
      <c r="L20" s="3">
        <f>'Sum by year'!E46</f>
        <v>0</v>
      </c>
      <c r="M20" s="3">
        <f>'Sum by year'!F46</f>
        <v>0</v>
      </c>
      <c r="N20" s="1">
        <f>'Sum by year'!G46</f>
        <v>0</v>
      </c>
    </row>
    <row r="21" spans="1:14" x14ac:dyDescent="0.35">
      <c r="A21">
        <v>1986</v>
      </c>
      <c r="B21">
        <v>3</v>
      </c>
      <c r="D21" t="s">
        <v>33</v>
      </c>
      <c r="E21">
        <v>4</v>
      </c>
      <c r="F21" s="6">
        <f t="shared" si="1"/>
        <v>1.7331022530329288E-3</v>
      </c>
      <c r="H21" s="3">
        <f>'Sum by year'!A47</f>
        <v>1993</v>
      </c>
      <c r="I21" s="3">
        <f>'Sum by year'!B47</f>
        <v>3</v>
      </c>
      <c r="J21" s="3">
        <f>'Sum by year'!C47</f>
        <v>0</v>
      </c>
      <c r="K21" s="3">
        <f>'Sum by year'!D47</f>
        <v>0</v>
      </c>
      <c r="L21" s="3">
        <f>'Sum by year'!E47</f>
        <v>0</v>
      </c>
      <c r="M21" s="3">
        <f>'Sum by year'!F47</f>
        <v>0</v>
      </c>
      <c r="N21" s="1">
        <f>'Sum by year'!G47</f>
        <v>0</v>
      </c>
    </row>
    <row r="22" spans="1:14" x14ac:dyDescent="0.35">
      <c r="A22">
        <v>1987</v>
      </c>
      <c r="B22">
        <v>4</v>
      </c>
      <c r="D22" t="s">
        <v>34</v>
      </c>
      <c r="E22">
        <v>39</v>
      </c>
      <c r="F22" s="6">
        <f t="shared" si="1"/>
        <v>1.6897746967071057E-2</v>
      </c>
      <c r="H22" s="3">
        <f>'Sum by year'!A48</f>
        <v>1994</v>
      </c>
      <c r="I22" s="3">
        <f>'Sum by year'!B48</f>
        <v>5</v>
      </c>
      <c r="J22" s="3">
        <f>'Sum by year'!C48</f>
        <v>0</v>
      </c>
      <c r="K22" s="3">
        <f>'Sum by year'!D48</f>
        <v>0</v>
      </c>
      <c r="L22" s="3">
        <f>'Sum by year'!E48</f>
        <v>0</v>
      </c>
      <c r="M22" s="3">
        <f>'Sum by year'!F48</f>
        <v>0</v>
      </c>
      <c r="N22" s="1">
        <f>'Sum by year'!G48</f>
        <v>0</v>
      </c>
    </row>
    <row r="23" spans="1:14" x14ac:dyDescent="0.35">
      <c r="A23">
        <v>1988</v>
      </c>
      <c r="B23">
        <v>3</v>
      </c>
      <c r="D23" t="s">
        <v>35</v>
      </c>
      <c r="E23">
        <v>5</v>
      </c>
      <c r="F23" s="6">
        <f t="shared" si="1"/>
        <v>2.1663778162911611E-3</v>
      </c>
      <c r="H23" s="3">
        <f>'Sum by year'!A49</f>
        <v>1995</v>
      </c>
      <c r="I23" s="3">
        <f>'Sum by year'!B49</f>
        <v>5</v>
      </c>
      <c r="J23" s="3">
        <f>'Sum by year'!C49</f>
        <v>0</v>
      </c>
      <c r="K23" s="3">
        <f>'Sum by year'!D49</f>
        <v>0</v>
      </c>
      <c r="L23" s="3">
        <f>'Sum by year'!E49</f>
        <v>0</v>
      </c>
      <c r="M23" s="3">
        <f>'Sum by year'!F49</f>
        <v>0</v>
      </c>
      <c r="N23" s="1">
        <f>'Sum by year'!G49</f>
        <v>0</v>
      </c>
    </row>
    <row r="24" spans="1:14" x14ac:dyDescent="0.35">
      <c r="A24">
        <v>1989</v>
      </c>
      <c r="B24">
        <v>1</v>
      </c>
      <c r="D24" t="s">
        <v>4</v>
      </c>
      <c r="E24">
        <v>85</v>
      </c>
      <c r="F24" s="6">
        <f t="shared" si="1"/>
        <v>3.6828422876949742E-2</v>
      </c>
      <c r="H24" s="3">
        <f>'Sum by year'!A50</f>
        <v>1996</v>
      </c>
      <c r="I24" s="3">
        <f>'Sum by year'!B50</f>
        <v>2</v>
      </c>
      <c r="J24" s="3">
        <f>'Sum by year'!C50</f>
        <v>0</v>
      </c>
      <c r="K24" s="3">
        <f>'Sum by year'!D50</f>
        <v>0</v>
      </c>
      <c r="L24" s="3">
        <f>'Sum by year'!E50</f>
        <v>0</v>
      </c>
      <c r="M24" s="3">
        <f>'Sum by year'!F50</f>
        <v>0</v>
      </c>
      <c r="N24" s="1">
        <f>'Sum by year'!G50</f>
        <v>0</v>
      </c>
    </row>
    <row r="25" spans="1:14" x14ac:dyDescent="0.35">
      <c r="A25">
        <v>1990</v>
      </c>
      <c r="B25">
        <v>1</v>
      </c>
      <c r="D25" t="s">
        <v>5</v>
      </c>
      <c r="E25">
        <v>15</v>
      </c>
      <c r="F25" s="6">
        <f t="shared" si="1"/>
        <v>6.4991334488734833E-3</v>
      </c>
      <c r="H25" s="3">
        <f>'Sum by year'!A51</f>
        <v>1997</v>
      </c>
      <c r="I25" s="3">
        <f>'Sum by year'!B51</f>
        <v>3</v>
      </c>
      <c r="J25" s="3">
        <f>'Sum by year'!C51</f>
        <v>0</v>
      </c>
      <c r="K25" s="3">
        <f>'Sum by year'!D51</f>
        <v>0</v>
      </c>
      <c r="L25" s="3">
        <f>'Sum by year'!E51</f>
        <v>0</v>
      </c>
      <c r="M25" s="3">
        <f>'Sum by year'!F51</f>
        <v>0</v>
      </c>
      <c r="N25" s="1">
        <f>'Sum by year'!G51</f>
        <v>0</v>
      </c>
    </row>
    <row r="26" spans="1:14" x14ac:dyDescent="0.35">
      <c r="A26">
        <v>1991</v>
      </c>
      <c r="B26">
        <v>6</v>
      </c>
      <c r="D26" t="s">
        <v>18</v>
      </c>
      <c r="E26">
        <f>SUM(E11:E25)</f>
        <v>1700</v>
      </c>
      <c r="F26" s="7">
        <f>SUM(F11:F25)</f>
        <v>0.73656845753899469</v>
      </c>
      <c r="H26" s="3">
        <f>'Sum by year'!A2</f>
        <v>1998</v>
      </c>
      <c r="I26" s="3">
        <f>'Sum by year'!B2</f>
        <v>7</v>
      </c>
      <c r="J26" s="3">
        <f>'Sum by year'!C2</f>
        <v>2</v>
      </c>
      <c r="K26" s="3">
        <f>'Sum by year'!D2</f>
        <v>1</v>
      </c>
      <c r="L26" s="3">
        <f>'Sum by year'!E2</f>
        <v>0</v>
      </c>
      <c r="M26" s="3">
        <f>'Sum by year'!F2</f>
        <v>0</v>
      </c>
      <c r="N26" s="1">
        <f>'Sum by year'!G2</f>
        <v>0</v>
      </c>
    </row>
    <row r="27" spans="1:14" x14ac:dyDescent="0.35">
      <c r="A27">
        <v>1992</v>
      </c>
      <c r="B27">
        <v>6</v>
      </c>
      <c r="H27" s="3">
        <f>'Sum by year'!A3</f>
        <v>1999</v>
      </c>
      <c r="I27" s="3">
        <f>'Sum by year'!B3</f>
        <v>9</v>
      </c>
      <c r="J27" s="3">
        <f>'Sum by year'!C3</f>
        <v>2</v>
      </c>
      <c r="K27" s="3">
        <f>'Sum by year'!D3</f>
        <v>0</v>
      </c>
      <c r="L27" s="3">
        <f>'Sum by year'!E3</f>
        <v>0</v>
      </c>
      <c r="M27" s="3">
        <f>'Sum by year'!F3</f>
        <v>0</v>
      </c>
      <c r="N27" s="1">
        <f>'Sum by year'!G3</f>
        <v>0</v>
      </c>
    </row>
    <row r="28" spans="1:14" x14ac:dyDescent="0.35">
      <c r="A28">
        <v>1993</v>
      </c>
      <c r="B28">
        <v>4</v>
      </c>
      <c r="H28" s="3">
        <f>'Sum by year'!A4</f>
        <v>2000</v>
      </c>
      <c r="I28" s="3">
        <f>'Sum by year'!B4</f>
        <v>7</v>
      </c>
      <c r="J28" s="3">
        <f>'Sum by year'!C4</f>
        <v>1</v>
      </c>
      <c r="K28" s="3">
        <f>'Sum by year'!D4</f>
        <v>0</v>
      </c>
      <c r="L28" s="3">
        <f>'Sum by year'!E4</f>
        <v>0</v>
      </c>
      <c r="M28" s="3">
        <f>'Sum by year'!F4</f>
        <v>0</v>
      </c>
      <c r="N28" s="1">
        <f>'Sum by year'!G4</f>
        <v>0</v>
      </c>
    </row>
    <row r="29" spans="1:14" x14ac:dyDescent="0.35">
      <c r="A29">
        <v>1994</v>
      </c>
      <c r="B29">
        <v>6</v>
      </c>
      <c r="H29" s="3">
        <f>'Sum by year'!A5</f>
        <v>2001</v>
      </c>
      <c r="I29" s="3">
        <f>'Sum by year'!B5</f>
        <v>6</v>
      </c>
      <c r="J29" s="3">
        <f>'Sum by year'!C5</f>
        <v>0</v>
      </c>
      <c r="K29" s="3">
        <f>'Sum by year'!D5</f>
        <v>0</v>
      </c>
      <c r="L29" s="3">
        <f>'Sum by year'!E5</f>
        <v>0</v>
      </c>
      <c r="M29" s="3">
        <f>'Sum by year'!F5</f>
        <v>0</v>
      </c>
      <c r="N29" s="1">
        <f>'Sum by year'!G5</f>
        <v>0</v>
      </c>
    </row>
    <row r="30" spans="1:14" x14ac:dyDescent="0.35">
      <c r="A30">
        <v>1995</v>
      </c>
      <c r="B30">
        <v>9</v>
      </c>
      <c r="H30" s="3">
        <f>'Sum by year'!A6</f>
        <v>2002</v>
      </c>
      <c r="I30" s="3">
        <f>'Sum by year'!B6</f>
        <v>13</v>
      </c>
      <c r="J30" s="3">
        <f>'Sum by year'!C6</f>
        <v>0</v>
      </c>
      <c r="K30" s="3">
        <f>'Sum by year'!D6</f>
        <v>0</v>
      </c>
      <c r="L30" s="3">
        <f>'Sum by year'!E6</f>
        <v>0</v>
      </c>
      <c r="M30" s="3">
        <f>'Sum by year'!F6</f>
        <v>0</v>
      </c>
      <c r="N30" s="1">
        <f>'Sum by year'!G6</f>
        <v>0</v>
      </c>
    </row>
    <row r="31" spans="1:14" x14ac:dyDescent="0.35">
      <c r="A31">
        <v>1996</v>
      </c>
      <c r="B31">
        <v>8</v>
      </c>
      <c r="H31" s="3">
        <f>'Sum by year'!A7</f>
        <v>2003</v>
      </c>
      <c r="I31" s="3">
        <f>'Sum by year'!B7</f>
        <v>17</v>
      </c>
      <c r="J31" s="3">
        <f>'Sum by year'!C7</f>
        <v>1</v>
      </c>
      <c r="K31" s="3">
        <f>'Sum by year'!D7</f>
        <v>0</v>
      </c>
      <c r="L31" s="3">
        <f>'Sum by year'!E7</f>
        <v>1</v>
      </c>
      <c r="M31" s="3">
        <f>'Sum by year'!F7</f>
        <v>0</v>
      </c>
      <c r="N31" s="1">
        <f>'Sum by year'!G7</f>
        <v>1</v>
      </c>
    </row>
    <row r="32" spans="1:14" x14ac:dyDescent="0.35">
      <c r="A32">
        <v>1997</v>
      </c>
      <c r="B32">
        <v>6</v>
      </c>
      <c r="H32" s="3">
        <f>'Sum by year'!A8</f>
        <v>2004</v>
      </c>
      <c r="I32" s="3">
        <f>'Sum by year'!B8</f>
        <v>10</v>
      </c>
      <c r="J32" s="3">
        <f>'Sum by year'!C8</f>
        <v>3</v>
      </c>
      <c r="K32" s="3">
        <f>'Sum by year'!D8</f>
        <v>0</v>
      </c>
      <c r="L32" s="3">
        <f>'Sum by year'!E8</f>
        <v>0</v>
      </c>
      <c r="M32" s="3">
        <f>'Sum by year'!F8</f>
        <v>0</v>
      </c>
      <c r="N32" s="1">
        <f>'Sum by year'!G8</f>
        <v>0</v>
      </c>
    </row>
    <row r="33" spans="1:15" x14ac:dyDescent="0.35">
      <c r="A33">
        <v>1998</v>
      </c>
      <c r="B33">
        <v>14</v>
      </c>
      <c r="H33" s="3">
        <f>'Sum by year'!A9</f>
        <v>2005</v>
      </c>
      <c r="I33" s="3">
        <f>'Sum by year'!B9</f>
        <v>17</v>
      </c>
      <c r="J33" s="3">
        <f>'Sum by year'!C9</f>
        <v>6</v>
      </c>
      <c r="K33" s="3">
        <f>'Sum by year'!D9</f>
        <v>0</v>
      </c>
      <c r="L33" s="3">
        <f>'Sum by year'!E9</f>
        <v>0</v>
      </c>
      <c r="M33" s="3">
        <f>'Sum by year'!F9</f>
        <v>0</v>
      </c>
      <c r="N33" s="1">
        <f>'Sum by year'!G9</f>
        <v>0</v>
      </c>
    </row>
    <row r="34" spans="1:15" x14ac:dyDescent="0.35">
      <c r="A34">
        <v>1999</v>
      </c>
      <c r="B34">
        <v>15</v>
      </c>
      <c r="H34" s="3">
        <f>'Sum by year'!A10</f>
        <v>2006</v>
      </c>
      <c r="I34" s="3">
        <f>'Sum by year'!B10</f>
        <v>17</v>
      </c>
      <c r="J34" s="3">
        <f>'Sum by year'!C10</f>
        <v>3</v>
      </c>
      <c r="K34" s="3">
        <f>'Sum by year'!D10</f>
        <v>0</v>
      </c>
      <c r="L34" s="3">
        <f>'Sum by year'!E10</f>
        <v>0</v>
      </c>
      <c r="M34" s="3">
        <f>'Sum by year'!F10</f>
        <v>0</v>
      </c>
      <c r="N34" s="1">
        <f>'Sum by year'!G10</f>
        <v>0</v>
      </c>
    </row>
    <row r="35" spans="1:15" x14ac:dyDescent="0.35">
      <c r="A35">
        <v>2000</v>
      </c>
      <c r="B35">
        <v>15</v>
      </c>
      <c r="H35" s="3">
        <f>'Sum by year'!A11</f>
        <v>2007</v>
      </c>
      <c r="I35" s="3">
        <f>'Sum by year'!B11</f>
        <v>19</v>
      </c>
      <c r="J35" s="3">
        <f>'Sum by year'!C11</f>
        <v>6</v>
      </c>
      <c r="K35" s="3">
        <f>'Sum by year'!D11</f>
        <v>0</v>
      </c>
      <c r="L35" s="3">
        <f>'Sum by year'!E11</f>
        <v>2</v>
      </c>
      <c r="M35" s="3">
        <f>'Sum by year'!F11</f>
        <v>0</v>
      </c>
      <c r="N35" s="1">
        <f>'Sum by year'!G11</f>
        <v>0</v>
      </c>
    </row>
    <row r="36" spans="1:15" x14ac:dyDescent="0.35">
      <c r="A36">
        <v>2001</v>
      </c>
      <c r="B36">
        <v>13</v>
      </c>
      <c r="H36" s="3">
        <f>'Sum by year'!A12</f>
        <v>2008</v>
      </c>
      <c r="I36" s="3">
        <f>'Sum by year'!B12</f>
        <v>15</v>
      </c>
      <c r="J36" s="3">
        <f>'Sum by year'!C12</f>
        <v>6</v>
      </c>
      <c r="K36" s="3">
        <f>'Sum by year'!D12</f>
        <v>0</v>
      </c>
      <c r="L36" s="3">
        <f>'Sum by year'!E12</f>
        <v>2</v>
      </c>
      <c r="M36" s="3">
        <f>'Sum by year'!F12</f>
        <v>1</v>
      </c>
      <c r="N36" s="1">
        <f>'Sum by year'!G12</f>
        <v>1</v>
      </c>
    </row>
    <row r="37" spans="1:15" x14ac:dyDescent="0.35">
      <c r="A37">
        <v>2002</v>
      </c>
      <c r="B37">
        <v>16</v>
      </c>
      <c r="H37" s="3">
        <f>'Sum by year'!A13</f>
        <v>2009</v>
      </c>
      <c r="I37" s="3">
        <f>'Sum by year'!B13</f>
        <v>5</v>
      </c>
      <c r="J37" s="3">
        <f>'Sum by year'!C13</f>
        <v>10</v>
      </c>
      <c r="K37" s="3">
        <f>'Sum by year'!D13</f>
        <v>1</v>
      </c>
      <c r="L37" s="3">
        <f>'Sum by year'!E13</f>
        <v>3</v>
      </c>
      <c r="M37" s="3">
        <f>'Sum by year'!F13</f>
        <v>0</v>
      </c>
      <c r="N37" s="1">
        <f>'Sum by year'!G13</f>
        <v>1</v>
      </c>
    </row>
    <row r="38" spans="1:15" x14ac:dyDescent="0.35">
      <c r="A38">
        <v>2003</v>
      </c>
      <c r="B38">
        <v>20</v>
      </c>
      <c r="H38" s="3">
        <f>'Sum by year'!A14</f>
        <v>2010</v>
      </c>
      <c r="I38" s="3">
        <f>'Sum by year'!B14</f>
        <v>10</v>
      </c>
      <c r="J38" s="3">
        <f>'Sum by year'!C14</f>
        <v>15</v>
      </c>
      <c r="K38" s="3">
        <f>'Sum by year'!D14</f>
        <v>1</v>
      </c>
      <c r="L38" s="3">
        <f>'Sum by year'!E14</f>
        <v>3</v>
      </c>
      <c r="M38" s="3">
        <f>'Sum by year'!F14</f>
        <v>2</v>
      </c>
      <c r="N38" s="1">
        <f>'Sum by year'!G14</f>
        <v>0</v>
      </c>
    </row>
    <row r="39" spans="1:15" x14ac:dyDescent="0.35">
      <c r="A39">
        <v>2004</v>
      </c>
      <c r="B39">
        <v>15</v>
      </c>
      <c r="H39" s="3">
        <f>'Sum by year'!A15</f>
        <v>2011</v>
      </c>
      <c r="I39" s="3">
        <f>'Sum by year'!B15</f>
        <v>14</v>
      </c>
      <c r="J39" s="3">
        <f>'Sum by year'!C15</f>
        <v>33</v>
      </c>
      <c r="K39" s="3">
        <f>'Sum by year'!D15</f>
        <v>1</v>
      </c>
      <c r="L39" s="3">
        <f>'Sum by year'!E15</f>
        <v>2</v>
      </c>
      <c r="M39" s="3">
        <f>'Sum by year'!F15</f>
        <v>3</v>
      </c>
      <c r="N39" s="1">
        <f>'Sum by year'!G15</f>
        <v>0</v>
      </c>
    </row>
    <row r="40" spans="1:15" x14ac:dyDescent="0.35">
      <c r="A40">
        <v>2005</v>
      </c>
      <c r="B40">
        <v>30</v>
      </c>
      <c r="H40" s="3">
        <f>'Sum by year'!A16</f>
        <v>2012</v>
      </c>
      <c r="I40" s="3">
        <f>'Sum by year'!B16</f>
        <v>13</v>
      </c>
      <c r="J40" s="3">
        <f>'Sum by year'!C16</f>
        <v>22</v>
      </c>
      <c r="K40" s="3">
        <f>'Sum by year'!D16</f>
        <v>1</v>
      </c>
      <c r="L40" s="3">
        <f>'Sum by year'!E16</f>
        <v>5</v>
      </c>
      <c r="M40" s="3">
        <f>'Sum by year'!F16</f>
        <v>2</v>
      </c>
      <c r="N40" s="1">
        <f>'Sum by year'!G16</f>
        <v>0</v>
      </c>
    </row>
    <row r="41" spans="1:15" x14ac:dyDescent="0.35">
      <c r="A41">
        <v>2006</v>
      </c>
      <c r="B41">
        <v>26</v>
      </c>
      <c r="H41" s="3">
        <f>'Sum by year'!A17</f>
        <v>2013</v>
      </c>
      <c r="I41" s="3">
        <f>'Sum by year'!B17</f>
        <v>18</v>
      </c>
      <c r="J41" s="3">
        <f>'Sum by year'!C17</f>
        <v>48</v>
      </c>
      <c r="K41" s="3">
        <f>'Sum by year'!D17</f>
        <v>2</v>
      </c>
      <c r="L41" s="3">
        <f>'Sum by year'!E17</f>
        <v>11</v>
      </c>
      <c r="M41" s="3">
        <f>'Sum by year'!F17</f>
        <v>9</v>
      </c>
      <c r="N41" s="1">
        <f>'Sum by year'!G17</f>
        <v>1</v>
      </c>
    </row>
    <row r="42" spans="1:15" x14ac:dyDescent="0.35">
      <c r="A42">
        <v>2007</v>
      </c>
      <c r="B42">
        <v>35</v>
      </c>
      <c r="H42" s="3">
        <f>'Sum by year'!A18</f>
        <v>2014</v>
      </c>
      <c r="I42" s="3">
        <f>'Sum by year'!B18</f>
        <v>33</v>
      </c>
      <c r="J42" s="3">
        <f>'Sum by year'!C18</f>
        <v>98</v>
      </c>
      <c r="K42" s="3">
        <f>'Sum by year'!D18</f>
        <v>6</v>
      </c>
      <c r="L42" s="3">
        <f>'Sum by year'!E18</f>
        <v>33</v>
      </c>
      <c r="M42" s="3">
        <f>'Sum by year'!F18</f>
        <v>24</v>
      </c>
      <c r="N42" s="1">
        <f>'Sum by year'!G18</f>
        <v>4</v>
      </c>
    </row>
    <row r="43" spans="1:15" x14ac:dyDescent="0.35">
      <c r="A43">
        <v>2008</v>
      </c>
      <c r="B43">
        <v>29</v>
      </c>
      <c r="H43" s="3">
        <f>'Sum by year'!A19</f>
        <v>2015</v>
      </c>
      <c r="I43" s="3">
        <f>'Sum by year'!B19</f>
        <v>29</v>
      </c>
      <c r="J43" s="3">
        <f>'Sum by year'!C19</f>
        <v>124</v>
      </c>
      <c r="K43" s="3">
        <f>'Sum by year'!D19</f>
        <v>5</v>
      </c>
      <c r="L43" s="3">
        <f>'Sum by year'!E19</f>
        <v>29</v>
      </c>
      <c r="M43" s="3">
        <f>'Sum by year'!F19</f>
        <v>17</v>
      </c>
      <c r="N43" s="1">
        <f>'Sum by year'!G19</f>
        <v>3</v>
      </c>
    </row>
    <row r="44" spans="1:15" x14ac:dyDescent="0.35">
      <c r="A44">
        <v>2009</v>
      </c>
      <c r="B44">
        <v>31</v>
      </c>
      <c r="H44" s="3">
        <f>'Sum by year'!A20</f>
        <v>2016</v>
      </c>
      <c r="I44" s="3">
        <f>'Sum by year'!B20</f>
        <v>21</v>
      </c>
      <c r="J44" s="3">
        <f>'Sum by year'!C20</f>
        <v>109</v>
      </c>
      <c r="K44" s="3">
        <f>'Sum by year'!D20</f>
        <v>12</v>
      </c>
      <c r="L44" s="3">
        <f>'Sum by year'!E20</f>
        <v>22</v>
      </c>
      <c r="M44" s="3">
        <f>'Sum by year'!F20</f>
        <v>9</v>
      </c>
      <c r="N44" s="1">
        <f>'Sum by year'!G20</f>
        <v>8</v>
      </c>
    </row>
    <row r="45" spans="1:15" x14ac:dyDescent="0.35">
      <c r="A45">
        <v>2010</v>
      </c>
      <c r="B45">
        <v>45</v>
      </c>
      <c r="H45" s="3">
        <f>'Sum by year'!A21</f>
        <v>2017</v>
      </c>
      <c r="I45" s="3">
        <f>'Sum by year'!B21</f>
        <v>7</v>
      </c>
      <c r="J45" s="3">
        <f>'Sum by year'!C21</f>
        <v>75</v>
      </c>
      <c r="K45" s="3">
        <f>'Sum by year'!D21</f>
        <v>7</v>
      </c>
      <c r="L45" s="3">
        <f>'Sum by year'!E21</f>
        <v>12</v>
      </c>
      <c r="M45" s="3">
        <f>'Sum by year'!F21</f>
        <v>5</v>
      </c>
      <c r="N45" s="1">
        <f>'Sum by year'!G21</f>
        <v>6</v>
      </c>
    </row>
    <row r="46" spans="1:15" x14ac:dyDescent="0.35">
      <c r="A46">
        <v>2011</v>
      </c>
      <c r="B46">
        <v>67</v>
      </c>
      <c r="H46" s="3">
        <f>'Sum by year'!A22</f>
        <v>2018</v>
      </c>
      <c r="I46" s="3">
        <f>'Sum by year'!B22</f>
        <v>1</v>
      </c>
      <c r="J46" s="3">
        <f>'Sum by year'!C22</f>
        <v>29</v>
      </c>
      <c r="K46" s="3">
        <f>'Sum by year'!D22</f>
        <v>0</v>
      </c>
      <c r="L46" s="3">
        <f>'Sum by year'!E22</f>
        <v>2</v>
      </c>
      <c r="M46" s="3">
        <f>'Sum by year'!F22</f>
        <v>0</v>
      </c>
      <c r="N46" s="1">
        <f>'Sum by year'!G22</f>
        <v>0</v>
      </c>
    </row>
    <row r="47" spans="1:15" x14ac:dyDescent="0.35">
      <c r="A47">
        <v>2012</v>
      </c>
      <c r="B47">
        <v>65</v>
      </c>
      <c r="H47" s="3">
        <f>'Sum by year'!A52</f>
        <v>2019</v>
      </c>
      <c r="I47" s="3">
        <f>'Sum by year'!B52</f>
        <v>0</v>
      </c>
      <c r="J47" s="3">
        <f>'Sum by year'!C52</f>
        <v>1</v>
      </c>
      <c r="K47" s="3">
        <f>'Sum by year'!D52</f>
        <v>0</v>
      </c>
      <c r="L47" s="3">
        <f>'Sum by year'!E52</f>
        <v>0</v>
      </c>
      <c r="M47" s="3">
        <f>'Sum by year'!F52</f>
        <v>0</v>
      </c>
      <c r="N47" s="1">
        <f>'Sum by year'!G52</f>
        <v>0</v>
      </c>
    </row>
    <row r="48" spans="1:15" x14ac:dyDescent="0.35">
      <c r="A48">
        <v>2013</v>
      </c>
      <c r="B48">
        <v>129</v>
      </c>
      <c r="H48" s="3" t="s">
        <v>43</v>
      </c>
      <c r="I48" s="3">
        <f>SUM(I2:I47)</f>
        <v>326</v>
      </c>
      <c r="J48" s="3">
        <f t="shared" ref="J48:N48" si="2">SUM(J2:J47)</f>
        <v>594</v>
      </c>
      <c r="K48" s="3">
        <f t="shared" si="2"/>
        <v>38</v>
      </c>
      <c r="L48" s="3">
        <f t="shared" si="2"/>
        <v>128</v>
      </c>
      <c r="M48" s="3">
        <f t="shared" si="2"/>
        <v>72</v>
      </c>
      <c r="N48" s="3">
        <f t="shared" si="2"/>
        <v>25</v>
      </c>
      <c r="O48">
        <f>SUM(I48:N48)</f>
        <v>1183</v>
      </c>
    </row>
    <row r="49" spans="1:15" x14ac:dyDescent="0.35">
      <c r="A49">
        <v>2014</v>
      </c>
      <c r="B49">
        <v>268</v>
      </c>
      <c r="H49" t="s">
        <v>22</v>
      </c>
      <c r="I49" s="4">
        <f>I48/1183</f>
        <v>0.27557058326289097</v>
      </c>
      <c r="J49" s="4">
        <f t="shared" ref="J49:N49" si="3">J48/1183</f>
        <v>0.5021132713440406</v>
      </c>
      <c r="K49" s="4">
        <f t="shared" si="3"/>
        <v>3.2121724429416736E-2</v>
      </c>
      <c r="L49" s="4">
        <f t="shared" si="3"/>
        <v>0.10819949281487742</v>
      </c>
      <c r="M49" s="4">
        <f t="shared" si="3"/>
        <v>6.0862214708368556E-2</v>
      </c>
      <c r="N49" s="4">
        <f t="shared" si="3"/>
        <v>2.1132713440405747E-2</v>
      </c>
      <c r="O49" s="4">
        <f>O48/1183</f>
        <v>1</v>
      </c>
    </row>
    <row r="50" spans="1:15" x14ac:dyDescent="0.35">
      <c r="A50">
        <v>2015</v>
      </c>
      <c r="B50">
        <v>312</v>
      </c>
    </row>
    <row r="51" spans="1:15" x14ac:dyDescent="0.35">
      <c r="A51">
        <v>2016</v>
      </c>
      <c r="B51">
        <v>225</v>
      </c>
    </row>
    <row r="52" spans="1:15" x14ac:dyDescent="0.35">
      <c r="A52">
        <v>2017</v>
      </c>
      <c r="B52">
        <v>153</v>
      </c>
    </row>
    <row r="53" spans="1:15" x14ac:dyDescent="0.35">
      <c r="A53">
        <v>2018</v>
      </c>
      <c r="B53">
        <v>64</v>
      </c>
    </row>
    <row r="54" spans="1:15" x14ac:dyDescent="0.35">
      <c r="A54">
        <v>2019</v>
      </c>
      <c r="B54">
        <v>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workbookViewId="0">
      <pane ySplit="1" topLeftCell="A17" activePane="bottomLeft" state="frozen"/>
      <selection pane="bottomLeft" activeCell="B26" sqref="B26"/>
    </sheetView>
  </sheetViews>
  <sheetFormatPr defaultRowHeight="14.5" x14ac:dyDescent="0.35"/>
  <cols>
    <col min="2" max="2" width="13.08984375" customWidth="1"/>
    <col min="3" max="3" width="15.6328125" customWidth="1"/>
    <col min="5" max="5" width="13.453125" customWidth="1"/>
    <col min="6" max="6" width="12" customWidth="1"/>
  </cols>
  <sheetData>
    <row r="1" spans="1:7" x14ac:dyDescent="0.35">
      <c r="A1" t="s">
        <v>1</v>
      </c>
      <c r="B1" t="s">
        <v>3</v>
      </c>
      <c r="C1" t="s">
        <v>13</v>
      </c>
      <c r="D1" t="s">
        <v>8</v>
      </c>
      <c r="E1" t="s">
        <v>9</v>
      </c>
      <c r="F1" t="s">
        <v>11</v>
      </c>
      <c r="G1" t="s">
        <v>10</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8" x14ac:dyDescent="0.35">
      <c r="A33">
        <v>2005</v>
      </c>
      <c r="B33">
        <v>24</v>
      </c>
      <c r="C33">
        <v>12</v>
      </c>
      <c r="D33">
        <v>0</v>
      </c>
      <c r="E33">
        <v>2</v>
      </c>
      <c r="F33">
        <v>0</v>
      </c>
      <c r="G33">
        <v>0</v>
      </c>
    </row>
    <row r="34" spans="1:8" x14ac:dyDescent="0.35">
      <c r="A34">
        <v>2006</v>
      </c>
      <c r="B34">
        <v>19</v>
      </c>
      <c r="C34">
        <v>10</v>
      </c>
      <c r="D34">
        <v>3</v>
      </c>
      <c r="E34">
        <v>2</v>
      </c>
      <c r="F34">
        <v>0</v>
      </c>
      <c r="G34">
        <v>0</v>
      </c>
    </row>
    <row r="35" spans="1:8" x14ac:dyDescent="0.35">
      <c r="A35">
        <v>2007</v>
      </c>
      <c r="B35">
        <v>24</v>
      </c>
      <c r="C35">
        <v>10</v>
      </c>
      <c r="D35">
        <v>0</v>
      </c>
      <c r="E35">
        <v>2</v>
      </c>
      <c r="F35">
        <v>0</v>
      </c>
      <c r="G35">
        <v>0</v>
      </c>
    </row>
    <row r="36" spans="1:8" x14ac:dyDescent="0.35">
      <c r="A36">
        <v>2008</v>
      </c>
      <c r="B36">
        <v>19</v>
      </c>
      <c r="C36">
        <v>10</v>
      </c>
      <c r="D36">
        <v>1</v>
      </c>
      <c r="E36">
        <v>8</v>
      </c>
      <c r="F36">
        <v>1</v>
      </c>
      <c r="G36">
        <v>3</v>
      </c>
    </row>
    <row r="37" spans="1:8" x14ac:dyDescent="0.35">
      <c r="A37">
        <v>2009</v>
      </c>
      <c r="B37">
        <v>11</v>
      </c>
      <c r="C37">
        <v>20</v>
      </c>
      <c r="D37">
        <v>1</v>
      </c>
      <c r="E37">
        <v>9</v>
      </c>
      <c r="F37">
        <v>0</v>
      </c>
      <c r="G37">
        <v>2</v>
      </c>
    </row>
    <row r="38" spans="1:8" x14ac:dyDescent="0.35">
      <c r="A38">
        <v>2010</v>
      </c>
      <c r="B38">
        <v>12</v>
      </c>
      <c r="C38">
        <v>20</v>
      </c>
      <c r="D38">
        <v>1</v>
      </c>
      <c r="E38">
        <v>10</v>
      </c>
      <c r="F38">
        <v>2</v>
      </c>
      <c r="G38">
        <v>2</v>
      </c>
    </row>
    <row r="39" spans="1:8" x14ac:dyDescent="0.35">
      <c r="A39">
        <v>2011</v>
      </c>
      <c r="B39">
        <v>16</v>
      </c>
      <c r="C39">
        <v>44</v>
      </c>
      <c r="D39">
        <v>1</v>
      </c>
      <c r="E39">
        <v>7</v>
      </c>
      <c r="F39">
        <v>3</v>
      </c>
      <c r="G39">
        <v>1</v>
      </c>
    </row>
    <row r="40" spans="1:8" x14ac:dyDescent="0.35">
      <c r="A40">
        <v>2012</v>
      </c>
      <c r="B40">
        <v>18</v>
      </c>
      <c r="C40">
        <v>39</v>
      </c>
      <c r="D40">
        <v>1</v>
      </c>
      <c r="E40">
        <v>11</v>
      </c>
      <c r="F40">
        <v>2</v>
      </c>
      <c r="G40">
        <v>2</v>
      </c>
    </row>
    <row r="41" spans="1:8" x14ac:dyDescent="0.35">
      <c r="A41">
        <v>2013</v>
      </c>
      <c r="B41">
        <v>25</v>
      </c>
      <c r="C41">
        <v>64</v>
      </c>
      <c r="D41">
        <v>2</v>
      </c>
      <c r="E41">
        <v>19</v>
      </c>
      <c r="F41">
        <v>10</v>
      </c>
      <c r="G41">
        <v>2</v>
      </c>
    </row>
    <row r="42" spans="1:8" x14ac:dyDescent="0.35">
      <c r="A42">
        <v>2014</v>
      </c>
      <c r="B42">
        <v>37</v>
      </c>
      <c r="C42">
        <v>121</v>
      </c>
      <c r="D42">
        <v>7</v>
      </c>
      <c r="E42">
        <v>46</v>
      </c>
      <c r="F42">
        <v>24</v>
      </c>
      <c r="G42">
        <v>5</v>
      </c>
    </row>
    <row r="43" spans="1:8" x14ac:dyDescent="0.35">
      <c r="A43">
        <v>2015</v>
      </c>
      <c r="B43">
        <v>32</v>
      </c>
      <c r="C43">
        <v>152</v>
      </c>
      <c r="D43">
        <v>6</v>
      </c>
      <c r="E43">
        <v>32</v>
      </c>
      <c r="F43">
        <v>20</v>
      </c>
      <c r="G43">
        <v>4</v>
      </c>
    </row>
    <row r="44" spans="1:8" x14ac:dyDescent="0.35">
      <c r="A44">
        <v>2016</v>
      </c>
      <c r="B44">
        <v>22</v>
      </c>
      <c r="C44">
        <v>108</v>
      </c>
      <c r="D44">
        <v>12</v>
      </c>
      <c r="E44">
        <v>22</v>
      </c>
      <c r="F44">
        <v>9</v>
      </c>
      <c r="G44">
        <v>7</v>
      </c>
    </row>
    <row r="45" spans="1:8" x14ac:dyDescent="0.35">
      <c r="A45">
        <v>2017</v>
      </c>
      <c r="B45">
        <v>8</v>
      </c>
      <c r="C45">
        <v>86</v>
      </c>
      <c r="D45">
        <v>7</v>
      </c>
      <c r="E45">
        <v>12</v>
      </c>
      <c r="F45">
        <v>5</v>
      </c>
      <c r="G45">
        <v>6</v>
      </c>
    </row>
    <row r="46" spans="1:8" x14ac:dyDescent="0.35">
      <c r="A46">
        <v>2018</v>
      </c>
      <c r="B46">
        <v>1</v>
      </c>
      <c r="C46">
        <v>23</v>
      </c>
      <c r="D46">
        <v>0</v>
      </c>
      <c r="E46">
        <v>2</v>
      </c>
      <c r="F46">
        <v>0</v>
      </c>
      <c r="G46">
        <v>0</v>
      </c>
    </row>
    <row r="47" spans="1:8" x14ac:dyDescent="0.35">
      <c r="A47">
        <v>2019</v>
      </c>
      <c r="B47">
        <v>0</v>
      </c>
      <c r="C47">
        <v>1</v>
      </c>
      <c r="D47">
        <v>0</v>
      </c>
      <c r="E47">
        <v>0</v>
      </c>
      <c r="F47">
        <v>0</v>
      </c>
      <c r="G47">
        <v>0</v>
      </c>
    </row>
    <row r="48" spans="1:8" x14ac:dyDescent="0.35">
      <c r="A48" t="s">
        <v>36</v>
      </c>
      <c r="B48">
        <f>SUM(B26:B47)</f>
        <v>365</v>
      </c>
      <c r="C48">
        <f>SUM(C26:C47)</f>
        <v>733</v>
      </c>
      <c r="D48">
        <f t="shared" ref="D48:G48" si="0">SUM(D26:D47)</f>
        <v>45</v>
      </c>
      <c r="E48">
        <f t="shared" si="0"/>
        <v>194</v>
      </c>
      <c r="F48">
        <f t="shared" si="0"/>
        <v>76</v>
      </c>
      <c r="G48">
        <f t="shared" si="0"/>
        <v>35</v>
      </c>
      <c r="H48">
        <f>SUM(B48:G48)</f>
        <v>1448</v>
      </c>
    </row>
    <row r="49" spans="2:7" x14ac:dyDescent="0.35">
      <c r="B49">
        <f>(B48/1142)*100</f>
        <v>31.961471103327494</v>
      </c>
      <c r="C49">
        <f t="shared" ref="C49:G49" si="1">(C48/1142)*100</f>
        <v>64.185639229422065</v>
      </c>
      <c r="D49">
        <f t="shared" si="1"/>
        <v>3.9404553415061292</v>
      </c>
      <c r="E49">
        <f t="shared" si="1"/>
        <v>16.987740805604204</v>
      </c>
      <c r="F49">
        <f t="shared" si="1"/>
        <v>6.6549912434325744</v>
      </c>
      <c r="G49">
        <f t="shared" si="1"/>
        <v>3.0647985989492121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workbookViewId="0">
      <selection activeCell="D2" sqref="D2"/>
    </sheetView>
  </sheetViews>
  <sheetFormatPr defaultRowHeight="14.5" x14ac:dyDescent="0.35"/>
  <cols>
    <col min="2" max="2" width="10.36328125" customWidth="1"/>
    <col min="3" max="3" width="20.90625" customWidth="1"/>
  </cols>
  <sheetData>
    <row r="1" spans="1:4" ht="58" x14ac:dyDescent="0.35">
      <c r="A1" t="s">
        <v>0</v>
      </c>
      <c r="B1" s="9" t="s">
        <v>45</v>
      </c>
      <c r="C1" t="s">
        <v>5371</v>
      </c>
      <c r="D1" t="s">
        <v>46</v>
      </c>
    </row>
    <row r="2" spans="1:4" x14ac:dyDescent="0.35">
      <c r="A2">
        <v>1998</v>
      </c>
      <c r="B2" s="9">
        <v>11</v>
      </c>
      <c r="C2">
        <f>B2-1</f>
        <v>10</v>
      </c>
      <c r="D2">
        <v>30</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B17-1</f>
        <v>84</v>
      </c>
    </row>
    <row r="18" spans="1:3" x14ac:dyDescent="0.35">
      <c r="A18">
        <v>2014</v>
      </c>
      <c r="B18">
        <v>183</v>
      </c>
      <c r="C18">
        <f>B18-7</f>
        <v>176</v>
      </c>
    </row>
    <row r="19" spans="1:3" x14ac:dyDescent="0.35">
      <c r="A19">
        <v>2015</v>
      </c>
      <c r="B19">
        <v>204</v>
      </c>
      <c r="C19">
        <f>B19-4</f>
        <v>200</v>
      </c>
    </row>
    <row r="20" spans="1:3" x14ac:dyDescent="0.35">
      <c r="A20">
        <v>2016</v>
      </c>
      <c r="B20">
        <v>172</v>
      </c>
      <c r="C20">
        <f>B20-5</f>
        <v>167</v>
      </c>
    </row>
    <row r="21" spans="1:3" x14ac:dyDescent="0.35">
      <c r="A21">
        <v>2017</v>
      </c>
      <c r="B21">
        <v>106</v>
      </c>
      <c r="C21">
        <f>B21-2</f>
        <v>104</v>
      </c>
    </row>
    <row r="22" spans="1:3" x14ac:dyDescent="0.35">
      <c r="A22">
        <v>2018</v>
      </c>
      <c r="B22">
        <v>32</v>
      </c>
      <c r="C22">
        <f>B22-0</f>
        <v>32</v>
      </c>
    </row>
    <row r="24" spans="1:3" x14ac:dyDescent="0.35">
      <c r="A24" t="s">
        <v>18</v>
      </c>
      <c r="B24">
        <f>SUM(B2:B22)</f>
        <v>1111</v>
      </c>
      <c r="C24">
        <f>SUM(C2:C22)</f>
        <v>1081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69"/>
  <sheetViews>
    <sheetView topLeftCell="A1152" workbookViewId="0">
      <selection activeCell="Q2" sqref="Q2:Q1169"/>
    </sheetView>
  </sheetViews>
  <sheetFormatPr defaultRowHeight="14.5" x14ac:dyDescent="0.35"/>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7</v>
      </c>
      <c r="O920">
        <v>1</v>
      </c>
      <c r="Q920" t="s">
        <v>77</v>
      </c>
    </row>
    <row r="921" spans="1:17" hidden="1" x14ac:dyDescent="0.35">
      <c r="A921" t="s">
        <v>4486</v>
      </c>
      <c r="B921" t="s">
        <v>67</v>
      </c>
      <c r="C921" t="s">
        <v>4207</v>
      </c>
      <c r="D921" t="s">
        <v>4487</v>
      </c>
      <c r="E921" t="s">
        <v>67</v>
      </c>
      <c r="F921">
        <v>1</v>
      </c>
      <c r="G921" t="s">
        <v>68</v>
      </c>
      <c r="H921" t="s">
        <v>7</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hidden="1"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hidden="1"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hidden="1" x14ac:dyDescent="0.35">
      <c r="A934" t="s">
        <v>4532</v>
      </c>
      <c r="B934" t="s">
        <v>67</v>
      </c>
      <c r="C934" t="s">
        <v>4207</v>
      </c>
      <c r="D934" t="s">
        <v>4533</v>
      </c>
      <c r="E934" t="s">
        <v>67</v>
      </c>
      <c r="F934">
        <v>1</v>
      </c>
      <c r="G934" t="s">
        <v>68</v>
      </c>
      <c r="H934" t="s">
        <v>7</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hidden="1" x14ac:dyDescent="0.35">
      <c r="A937" t="s">
        <v>4541</v>
      </c>
      <c r="B937" t="s">
        <v>67</v>
      </c>
      <c r="C937" t="s">
        <v>4207</v>
      </c>
      <c r="D937" t="s">
        <v>4542</v>
      </c>
      <c r="E937" t="s">
        <v>67</v>
      </c>
      <c r="F937">
        <v>1</v>
      </c>
      <c r="G937" t="s">
        <v>68</v>
      </c>
      <c r="H937" t="s">
        <v>7</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hidden="1"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hidden="1"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hidden="1"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hidden="1"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hidden="1" x14ac:dyDescent="0.35">
      <c r="A978" t="s">
        <v>4689</v>
      </c>
      <c r="B978" t="s">
        <v>67</v>
      </c>
      <c r="C978" t="s">
        <v>4207</v>
      </c>
      <c r="D978" t="s">
        <v>4690</v>
      </c>
      <c r="E978" t="s">
        <v>67</v>
      </c>
      <c r="F978">
        <v>1</v>
      </c>
      <c r="G978" t="s">
        <v>68</v>
      </c>
      <c r="H978" t="s">
        <v>7</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hidden="1" x14ac:dyDescent="0.35">
      <c r="A985" t="s">
        <v>4710</v>
      </c>
      <c r="B985" t="s">
        <v>67</v>
      </c>
      <c r="C985" t="s">
        <v>4207</v>
      </c>
      <c r="D985" t="s">
        <v>4711</v>
      </c>
      <c r="E985" t="s">
        <v>67</v>
      </c>
      <c r="F985">
        <v>1</v>
      </c>
      <c r="G985" t="s">
        <v>68</v>
      </c>
      <c r="H985" t="s">
        <v>4250</v>
      </c>
      <c r="O985">
        <v>1</v>
      </c>
      <c r="Q985" t="s">
        <v>70</v>
      </c>
    </row>
    <row r="986" spans="1:17" hidden="1"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hidden="1"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hidden="1"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hidden="1"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hidden="1"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hidden="1"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hidden="1"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hidden="1"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hidden="1"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hidden="1"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hidden="1"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hidden="1"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hidden="1"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hidden="1"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hidden="1"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hidden="1"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hidden="1"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hidden="1"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hidden="1"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hidden="1"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hidden="1"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hidden="1"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hidden="1"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hidden="1"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hidden="1"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hidden="1"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hidden="1"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hidden="1"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hidden="1"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hidden="1"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hidden="1"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hidden="1"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hidden="1"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hidden="1"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hidden="1"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5217</v>
      </c>
      <c r="I1133">
        <v>0</v>
      </c>
      <c r="J1133">
        <v>0</v>
      </c>
      <c r="K1133">
        <v>0</v>
      </c>
      <c r="L1133">
        <v>0</v>
      </c>
      <c r="M1133">
        <v>0</v>
      </c>
      <c r="N1133">
        <v>0</v>
      </c>
      <c r="O1133">
        <v>0</v>
      </c>
      <c r="Q1133" t="s">
        <v>96</v>
      </c>
    </row>
    <row r="1134" spans="1:17" x14ac:dyDescent="0.35">
      <c r="A1134" t="s">
        <v>5218</v>
      </c>
      <c r="B1134" t="s">
        <v>4277</v>
      </c>
      <c r="C1134" t="s">
        <v>5219</v>
      </c>
      <c r="D1134" t="s">
        <v>5220</v>
      </c>
      <c r="E1134" t="s">
        <v>861</v>
      </c>
      <c r="F1134">
        <v>3</v>
      </c>
      <c r="G1134" t="s">
        <v>68</v>
      </c>
      <c r="H1134" t="s">
        <v>5221</v>
      </c>
      <c r="I1134">
        <v>0</v>
      </c>
      <c r="J1134">
        <v>1</v>
      </c>
      <c r="K1134">
        <v>0</v>
      </c>
      <c r="L1134">
        <v>0</v>
      </c>
      <c r="M1134">
        <v>0</v>
      </c>
      <c r="N1134">
        <v>0</v>
      </c>
      <c r="O1134">
        <v>1</v>
      </c>
      <c r="Q1134" t="s">
        <v>70</v>
      </c>
    </row>
    <row r="1135" spans="1:17" x14ac:dyDescent="0.35">
      <c r="A1135" t="s">
        <v>5222</v>
      </c>
      <c r="B1135" t="s">
        <v>5223</v>
      </c>
      <c r="C1135" t="s">
        <v>5224</v>
      </c>
      <c r="D1135" t="s">
        <v>5225</v>
      </c>
      <c r="E1135" t="s">
        <v>212</v>
      </c>
      <c r="F1135">
        <v>2</v>
      </c>
      <c r="G1135" t="s">
        <v>68</v>
      </c>
      <c r="H1135" t="s">
        <v>5226</v>
      </c>
      <c r="I1135">
        <v>0</v>
      </c>
      <c r="J1135">
        <v>0</v>
      </c>
      <c r="K1135">
        <v>1</v>
      </c>
      <c r="L1135">
        <v>0</v>
      </c>
      <c r="M1135">
        <v>1</v>
      </c>
      <c r="N1135">
        <v>0</v>
      </c>
      <c r="O1135">
        <v>1</v>
      </c>
      <c r="Q1135" t="s">
        <v>96</v>
      </c>
    </row>
    <row r="1136" spans="1:17" x14ac:dyDescent="0.35">
      <c r="A1136" t="s">
        <v>5227</v>
      </c>
      <c r="B1136" t="s">
        <v>5228</v>
      </c>
      <c r="C1136" t="s">
        <v>5229</v>
      </c>
      <c r="D1136" t="s">
        <v>5230</v>
      </c>
      <c r="E1136" t="s">
        <v>4800</v>
      </c>
      <c r="F1136">
        <v>1</v>
      </c>
      <c r="G1136" t="s">
        <v>68</v>
      </c>
      <c r="H1136" t="s">
        <v>5231</v>
      </c>
      <c r="I1136">
        <v>0</v>
      </c>
      <c r="J1136">
        <v>1</v>
      </c>
      <c r="K1136">
        <v>0</v>
      </c>
      <c r="L1136">
        <v>0</v>
      </c>
      <c r="M1136">
        <v>0</v>
      </c>
      <c r="N1136">
        <v>0</v>
      </c>
      <c r="O1136">
        <v>1</v>
      </c>
      <c r="Q1136" t="s">
        <v>868</v>
      </c>
    </row>
    <row r="1137" spans="1:17" x14ac:dyDescent="0.35">
      <c r="A1137" t="s">
        <v>5232</v>
      </c>
      <c r="B1137" t="s">
        <v>5233</v>
      </c>
      <c r="C1137" t="s">
        <v>5234</v>
      </c>
      <c r="D1137" t="s">
        <v>5235</v>
      </c>
      <c r="E1137" t="s">
        <v>1850</v>
      </c>
      <c r="F1137">
        <v>1</v>
      </c>
      <c r="G1137" t="s">
        <v>68</v>
      </c>
      <c r="I1137">
        <v>1</v>
      </c>
      <c r="J1137">
        <v>0</v>
      </c>
      <c r="K1137">
        <v>0</v>
      </c>
      <c r="L1137">
        <v>0</v>
      </c>
      <c r="M1137">
        <v>0</v>
      </c>
      <c r="N1137">
        <v>0</v>
      </c>
      <c r="O1137">
        <v>1</v>
      </c>
      <c r="Q1137" t="s">
        <v>566</v>
      </c>
    </row>
    <row r="1138" spans="1:17" x14ac:dyDescent="0.35">
      <c r="A1138" t="s">
        <v>5236</v>
      </c>
      <c r="B1138" t="s">
        <v>5237</v>
      </c>
      <c r="C1138" t="s">
        <v>5238</v>
      </c>
      <c r="D1138" t="s">
        <v>5239</v>
      </c>
      <c r="E1138" t="s">
        <v>386</v>
      </c>
      <c r="F1138">
        <v>1</v>
      </c>
      <c r="G1138" t="s">
        <v>68</v>
      </c>
      <c r="H1138" t="s">
        <v>5240</v>
      </c>
      <c r="I1138">
        <v>0</v>
      </c>
      <c r="J1138">
        <v>0</v>
      </c>
      <c r="K1138">
        <v>1</v>
      </c>
      <c r="L1138">
        <v>1</v>
      </c>
      <c r="M1138">
        <v>0</v>
      </c>
      <c r="N1138">
        <v>0</v>
      </c>
      <c r="O1138">
        <v>1</v>
      </c>
      <c r="Q1138" t="s">
        <v>70</v>
      </c>
    </row>
    <row r="1139" spans="1:17" x14ac:dyDescent="0.35">
      <c r="A1139" t="s">
        <v>5241</v>
      </c>
      <c r="B1139" t="s">
        <v>5242</v>
      </c>
      <c r="C1139" t="s">
        <v>5243</v>
      </c>
      <c r="D1139" t="s">
        <v>5244</v>
      </c>
      <c r="F1139">
        <v>1</v>
      </c>
      <c r="G1139" t="s">
        <v>68</v>
      </c>
      <c r="H1139" t="s">
        <v>5245</v>
      </c>
      <c r="I1139">
        <v>0</v>
      </c>
      <c r="J1139">
        <v>0</v>
      </c>
      <c r="K1139">
        <v>0</v>
      </c>
      <c r="L1139">
        <v>1</v>
      </c>
      <c r="M1139">
        <v>1</v>
      </c>
      <c r="N1139">
        <v>0</v>
      </c>
      <c r="O1139">
        <v>1</v>
      </c>
      <c r="Q1139" t="s">
        <v>606</v>
      </c>
    </row>
    <row r="1140" spans="1:17" x14ac:dyDescent="0.35">
      <c r="A1140" t="s">
        <v>5246</v>
      </c>
      <c r="B1140" t="s">
        <v>5247</v>
      </c>
      <c r="C1140" t="s">
        <v>5248</v>
      </c>
      <c r="D1140" t="s">
        <v>5249</v>
      </c>
      <c r="E1140" t="s">
        <v>5250</v>
      </c>
      <c r="F1140">
        <v>2</v>
      </c>
      <c r="G1140" t="s">
        <v>68</v>
      </c>
      <c r="H1140" t="s">
        <v>5251</v>
      </c>
      <c r="I1140">
        <v>0</v>
      </c>
      <c r="J1140">
        <v>1</v>
      </c>
      <c r="K1140">
        <v>0</v>
      </c>
      <c r="L1140">
        <v>0</v>
      </c>
      <c r="M1140">
        <v>0</v>
      </c>
      <c r="N1140">
        <v>0</v>
      </c>
      <c r="O1140">
        <v>1</v>
      </c>
      <c r="Q1140" t="s">
        <v>505</v>
      </c>
    </row>
    <row r="1141" spans="1:17" x14ac:dyDescent="0.35">
      <c r="A1141" t="s">
        <v>5252</v>
      </c>
      <c r="B1141" t="s">
        <v>5253</v>
      </c>
      <c r="C1141" t="s">
        <v>5254</v>
      </c>
      <c r="D1141" t="s">
        <v>5255</v>
      </c>
      <c r="E1141" t="s">
        <v>1487</v>
      </c>
      <c r="F1141">
        <v>1</v>
      </c>
      <c r="G1141" t="s">
        <v>68</v>
      </c>
      <c r="I1141">
        <v>1</v>
      </c>
      <c r="J1141">
        <v>0</v>
      </c>
      <c r="K1141">
        <v>0</v>
      </c>
      <c r="L1141">
        <v>0</v>
      </c>
      <c r="M1141">
        <v>0</v>
      </c>
      <c r="N1141">
        <v>0</v>
      </c>
      <c r="O1141">
        <v>1</v>
      </c>
      <c r="Q1141" t="s">
        <v>253</v>
      </c>
    </row>
    <row r="1142" spans="1:17" x14ac:dyDescent="0.35">
      <c r="A1142" t="s">
        <v>5256</v>
      </c>
      <c r="B1142" t="s">
        <v>5257</v>
      </c>
      <c r="C1142" t="s">
        <v>5258</v>
      </c>
      <c r="D1142" t="s">
        <v>5259</v>
      </c>
      <c r="E1142" t="s">
        <v>101</v>
      </c>
      <c r="F1142">
        <v>1</v>
      </c>
      <c r="G1142" t="s">
        <v>68</v>
      </c>
      <c r="H1142" t="s">
        <v>5260</v>
      </c>
      <c r="I1142">
        <v>0</v>
      </c>
      <c r="J1142">
        <v>1</v>
      </c>
      <c r="K1142">
        <v>0</v>
      </c>
      <c r="L1142">
        <v>0</v>
      </c>
      <c r="M1142">
        <v>0</v>
      </c>
      <c r="N1142">
        <v>0</v>
      </c>
      <c r="O1142">
        <v>1</v>
      </c>
      <c r="Q1142" t="s">
        <v>70</v>
      </c>
    </row>
    <row r="1143" spans="1:17" x14ac:dyDescent="0.35">
      <c r="A1143" t="s">
        <v>5261</v>
      </c>
      <c r="B1143" t="s">
        <v>5262</v>
      </c>
      <c r="C1143" t="s">
        <v>5263</v>
      </c>
      <c r="D1143" t="s">
        <v>5264</v>
      </c>
      <c r="E1143" t="s">
        <v>2829</v>
      </c>
      <c r="F1143">
        <v>1</v>
      </c>
      <c r="G1143" t="s">
        <v>68</v>
      </c>
      <c r="H1143" t="s">
        <v>5265</v>
      </c>
      <c r="I1143">
        <v>0</v>
      </c>
      <c r="J1143">
        <v>1</v>
      </c>
      <c r="K1143">
        <v>0</v>
      </c>
      <c r="L1143">
        <v>0</v>
      </c>
      <c r="M1143">
        <v>0</v>
      </c>
      <c r="N1143">
        <v>0</v>
      </c>
      <c r="O1143">
        <v>1</v>
      </c>
      <c r="Q1143" t="s">
        <v>70</v>
      </c>
    </row>
    <row r="1144" spans="1:17" x14ac:dyDescent="0.35">
      <c r="A1144" t="s">
        <v>5266</v>
      </c>
      <c r="B1144" t="s">
        <v>1562</v>
      </c>
      <c r="C1144" t="s">
        <v>5267</v>
      </c>
      <c r="D1144" t="s">
        <v>1564</v>
      </c>
      <c r="E1144" t="s">
        <v>229</v>
      </c>
      <c r="F1144">
        <v>1</v>
      </c>
      <c r="G1144" t="s">
        <v>68</v>
      </c>
      <c r="I1144">
        <v>0</v>
      </c>
      <c r="J1144">
        <v>0</v>
      </c>
      <c r="K1144">
        <v>0</v>
      </c>
      <c r="L1144">
        <v>1</v>
      </c>
      <c r="M1144">
        <v>0</v>
      </c>
      <c r="N1144">
        <v>0</v>
      </c>
      <c r="O1144">
        <v>1</v>
      </c>
      <c r="Q1144" t="s">
        <v>96</v>
      </c>
    </row>
    <row r="1145" spans="1:17" x14ac:dyDescent="0.35">
      <c r="A1145" t="s">
        <v>5268</v>
      </c>
      <c r="B1145" t="s">
        <v>5269</v>
      </c>
      <c r="C1145" t="s">
        <v>5270</v>
      </c>
      <c r="D1145" t="s">
        <v>5271</v>
      </c>
      <c r="E1145" t="s">
        <v>258</v>
      </c>
      <c r="F1145">
        <v>1</v>
      </c>
      <c r="G1145" t="s">
        <v>68</v>
      </c>
      <c r="I1145">
        <v>0</v>
      </c>
      <c r="J1145">
        <v>1</v>
      </c>
      <c r="K1145">
        <v>0</v>
      </c>
      <c r="L1145">
        <v>0</v>
      </c>
      <c r="M1145">
        <v>0</v>
      </c>
      <c r="N1145">
        <v>0</v>
      </c>
      <c r="O1145">
        <v>1</v>
      </c>
      <c r="Q1145" t="s">
        <v>214</v>
      </c>
    </row>
    <row r="1146" spans="1:17" x14ac:dyDescent="0.35">
      <c r="A1146" t="s">
        <v>5272</v>
      </c>
      <c r="B1146" t="s">
        <v>5273</v>
      </c>
      <c r="C1146" t="s">
        <v>5274</v>
      </c>
      <c r="D1146" t="s">
        <v>5275</v>
      </c>
      <c r="E1146" t="s">
        <v>5276</v>
      </c>
      <c r="F1146">
        <v>1</v>
      </c>
      <c r="G1146" t="s">
        <v>68</v>
      </c>
      <c r="H1146" t="s">
        <v>5277</v>
      </c>
      <c r="I1146">
        <v>1</v>
      </c>
      <c r="J1146">
        <v>0</v>
      </c>
      <c r="K1146">
        <v>0</v>
      </c>
      <c r="L1146">
        <v>0</v>
      </c>
      <c r="M1146">
        <v>0</v>
      </c>
      <c r="N1146">
        <v>0</v>
      </c>
      <c r="O1146">
        <v>1</v>
      </c>
      <c r="Q1146" t="s">
        <v>70</v>
      </c>
    </row>
    <row r="1147" spans="1:17" x14ac:dyDescent="0.35">
      <c r="A1147" t="s">
        <v>5278</v>
      </c>
      <c r="B1147" t="s">
        <v>5279</v>
      </c>
      <c r="C1147" t="s">
        <v>5280</v>
      </c>
      <c r="D1147" t="s">
        <v>5281</v>
      </c>
      <c r="E1147" t="s">
        <v>94</v>
      </c>
      <c r="F1147">
        <v>1</v>
      </c>
      <c r="G1147" t="s">
        <v>68</v>
      </c>
      <c r="H1147" t="s">
        <v>5282</v>
      </c>
      <c r="I1147">
        <v>0</v>
      </c>
      <c r="J1147">
        <v>1</v>
      </c>
      <c r="K1147">
        <v>0</v>
      </c>
      <c r="L1147">
        <v>0</v>
      </c>
      <c r="M1147">
        <v>0</v>
      </c>
      <c r="N1147">
        <v>0</v>
      </c>
      <c r="O1147">
        <v>1</v>
      </c>
      <c r="Q1147" t="s">
        <v>253</v>
      </c>
    </row>
    <row r="1148" spans="1:17" x14ac:dyDescent="0.35">
      <c r="A1148" t="s">
        <v>5283</v>
      </c>
      <c r="B1148" t="s">
        <v>5284</v>
      </c>
      <c r="C1148" t="s">
        <v>5285</v>
      </c>
      <c r="D1148" t="s">
        <v>5286</v>
      </c>
      <c r="E1148" t="s">
        <v>5287</v>
      </c>
      <c r="F1148">
        <v>1</v>
      </c>
      <c r="G1148" t="s">
        <v>68</v>
      </c>
      <c r="H1148" t="s">
        <v>5288</v>
      </c>
      <c r="I1148">
        <v>0</v>
      </c>
      <c r="J1148">
        <v>0</v>
      </c>
      <c r="K1148">
        <v>0</v>
      </c>
      <c r="L1148">
        <v>1</v>
      </c>
      <c r="M1148">
        <v>0</v>
      </c>
      <c r="N1148">
        <v>1</v>
      </c>
      <c r="O1148">
        <v>1</v>
      </c>
      <c r="Q1148" t="s">
        <v>253</v>
      </c>
    </row>
    <row r="1149" spans="1:17" x14ac:dyDescent="0.35">
      <c r="A1149" t="s">
        <v>5289</v>
      </c>
      <c r="B1149" t="s">
        <v>5290</v>
      </c>
      <c r="C1149" t="s">
        <v>5291</v>
      </c>
      <c r="D1149" t="s">
        <v>5292</v>
      </c>
      <c r="E1149" t="s">
        <v>1388</v>
      </c>
      <c r="F1149">
        <v>1</v>
      </c>
      <c r="G1149" t="s">
        <v>68</v>
      </c>
      <c r="H1149" t="s">
        <v>5293</v>
      </c>
      <c r="I1149">
        <v>0</v>
      </c>
      <c r="J1149">
        <v>1</v>
      </c>
      <c r="K1149">
        <v>0</v>
      </c>
      <c r="L1149">
        <v>0</v>
      </c>
      <c r="M1149">
        <v>0</v>
      </c>
      <c r="N1149">
        <v>0</v>
      </c>
      <c r="O1149">
        <v>1</v>
      </c>
      <c r="Q1149" t="s">
        <v>253</v>
      </c>
    </row>
    <row r="1150" spans="1:17" x14ac:dyDescent="0.35">
      <c r="A1150" t="s">
        <v>5294</v>
      </c>
      <c r="B1150" t="s">
        <v>5295</v>
      </c>
      <c r="C1150" t="s">
        <v>5296</v>
      </c>
      <c r="D1150" t="s">
        <v>5297</v>
      </c>
      <c r="E1150" t="s">
        <v>158</v>
      </c>
      <c r="F1150">
        <v>1</v>
      </c>
      <c r="G1150" t="s">
        <v>68</v>
      </c>
      <c r="H1150" t="s">
        <v>5298</v>
      </c>
      <c r="I1150">
        <v>0</v>
      </c>
      <c r="J1150">
        <v>1</v>
      </c>
      <c r="K1150">
        <v>0</v>
      </c>
      <c r="L1150">
        <v>0</v>
      </c>
      <c r="M1150">
        <v>0</v>
      </c>
      <c r="N1150">
        <v>0</v>
      </c>
      <c r="O1150">
        <v>1</v>
      </c>
      <c r="Q1150" t="s">
        <v>214</v>
      </c>
    </row>
    <row r="1151" spans="1:17" x14ac:dyDescent="0.35">
      <c r="A1151" t="s">
        <v>5299</v>
      </c>
      <c r="B1151" t="s">
        <v>5300</v>
      </c>
      <c r="C1151" t="s">
        <v>5301</v>
      </c>
      <c r="D1151" t="s">
        <v>5302</v>
      </c>
      <c r="E1151" t="s">
        <v>369</v>
      </c>
      <c r="F1151">
        <v>1</v>
      </c>
      <c r="G1151" t="s">
        <v>68</v>
      </c>
      <c r="I1151">
        <v>0</v>
      </c>
      <c r="J1151">
        <v>1</v>
      </c>
      <c r="K1151">
        <v>0</v>
      </c>
      <c r="L1151">
        <v>0</v>
      </c>
      <c r="M1151">
        <v>0</v>
      </c>
      <c r="N1151">
        <v>0</v>
      </c>
      <c r="O1151">
        <v>1</v>
      </c>
      <c r="Q1151" t="s">
        <v>505</v>
      </c>
    </row>
    <row r="1152" spans="1:17" x14ac:dyDescent="0.35">
      <c r="A1152" t="s">
        <v>5303</v>
      </c>
      <c r="B1152" t="s">
        <v>5304</v>
      </c>
      <c r="C1152" t="s">
        <v>5305</v>
      </c>
      <c r="D1152" t="s">
        <v>5306</v>
      </c>
      <c r="E1152" t="s">
        <v>5307</v>
      </c>
      <c r="F1152">
        <v>1</v>
      </c>
      <c r="G1152" t="s">
        <v>68</v>
      </c>
      <c r="H1152" t="s">
        <v>5308</v>
      </c>
      <c r="I1152">
        <v>0</v>
      </c>
      <c r="J1152">
        <v>1</v>
      </c>
      <c r="K1152">
        <v>0</v>
      </c>
      <c r="L1152">
        <v>0</v>
      </c>
      <c r="M1152">
        <v>0</v>
      </c>
      <c r="N1152">
        <v>0</v>
      </c>
      <c r="O1152">
        <v>1</v>
      </c>
      <c r="Q1152" t="s">
        <v>253</v>
      </c>
    </row>
    <row r="1153" spans="1:17" x14ac:dyDescent="0.35">
      <c r="A1153" t="s">
        <v>5309</v>
      </c>
      <c r="B1153" t="s">
        <v>5310</v>
      </c>
      <c r="C1153" t="s">
        <v>5311</v>
      </c>
      <c r="D1153" t="s">
        <v>5312</v>
      </c>
      <c r="E1153" t="s">
        <v>2167</v>
      </c>
      <c r="F1153">
        <v>1</v>
      </c>
      <c r="G1153" t="s">
        <v>68</v>
      </c>
      <c r="H1153" t="s">
        <v>5313</v>
      </c>
      <c r="I1153">
        <v>0</v>
      </c>
      <c r="J1153">
        <v>1</v>
      </c>
      <c r="K1153">
        <v>0</v>
      </c>
      <c r="L1153">
        <v>0</v>
      </c>
      <c r="M1153">
        <v>0</v>
      </c>
      <c r="N1153">
        <v>0</v>
      </c>
      <c r="O1153">
        <v>1</v>
      </c>
      <c r="Q1153" t="s">
        <v>214</v>
      </c>
    </row>
    <row r="1154" spans="1:17" x14ac:dyDescent="0.35">
      <c r="A1154" t="s">
        <v>5314</v>
      </c>
      <c r="B1154" t="s">
        <v>5315</v>
      </c>
      <c r="D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D1155" t="s">
        <v>5320</v>
      </c>
      <c r="F1155">
        <v>1</v>
      </c>
      <c r="G1155" t="s">
        <v>68</v>
      </c>
      <c r="H1155" t="s">
        <v>5321</v>
      </c>
      <c r="I1155">
        <v>0</v>
      </c>
      <c r="J1155">
        <v>1</v>
      </c>
      <c r="K1155">
        <v>0</v>
      </c>
      <c r="L1155">
        <v>0</v>
      </c>
      <c r="M1155">
        <v>0</v>
      </c>
      <c r="N1155">
        <v>0</v>
      </c>
      <c r="O1155">
        <v>1</v>
      </c>
      <c r="Q1155" t="s">
        <v>96</v>
      </c>
    </row>
    <row r="1156" spans="1:17" x14ac:dyDescent="0.35">
      <c r="A1156" t="s">
        <v>5322</v>
      </c>
      <c r="B1156" t="s">
        <v>5323</v>
      </c>
      <c r="D1156" t="s">
        <v>5324</v>
      </c>
      <c r="F1156">
        <v>1</v>
      </c>
      <c r="G1156" t="s">
        <v>68</v>
      </c>
      <c r="H1156" t="s">
        <v>5325</v>
      </c>
      <c r="I1156">
        <v>0</v>
      </c>
      <c r="J1156">
        <v>1</v>
      </c>
      <c r="K1156">
        <v>0</v>
      </c>
      <c r="L1156">
        <v>0</v>
      </c>
      <c r="M1156">
        <v>0</v>
      </c>
      <c r="N1156">
        <v>0</v>
      </c>
      <c r="O1156">
        <v>1</v>
      </c>
      <c r="Q1156" t="s">
        <v>505</v>
      </c>
    </row>
    <row r="1157" spans="1:17" x14ac:dyDescent="0.35">
      <c r="A1157" t="s">
        <v>5326</v>
      </c>
      <c r="B1157" t="s">
        <v>5327</v>
      </c>
      <c r="D1157" t="s">
        <v>5328</v>
      </c>
      <c r="F1157">
        <v>1</v>
      </c>
      <c r="G1157" t="s">
        <v>68</v>
      </c>
      <c r="H1157" t="s">
        <v>5329</v>
      </c>
      <c r="I1157">
        <v>0</v>
      </c>
      <c r="J1157">
        <v>1</v>
      </c>
      <c r="K1157">
        <v>0</v>
      </c>
      <c r="L1157">
        <v>0</v>
      </c>
      <c r="M1157">
        <v>0</v>
      </c>
      <c r="N1157">
        <v>0</v>
      </c>
      <c r="O1157">
        <v>1</v>
      </c>
      <c r="Q1157" t="s">
        <v>505</v>
      </c>
    </row>
    <row r="1158" spans="1:17" x14ac:dyDescent="0.35">
      <c r="A1158" t="s">
        <v>5330</v>
      </c>
      <c r="B1158" t="s">
        <v>5331</v>
      </c>
      <c r="D1158" t="s">
        <v>5332</v>
      </c>
      <c r="F1158">
        <v>1</v>
      </c>
      <c r="G1158" t="s">
        <v>68</v>
      </c>
      <c r="H1158" t="s">
        <v>5333</v>
      </c>
      <c r="I1158">
        <v>0</v>
      </c>
      <c r="J1158">
        <v>1</v>
      </c>
      <c r="K1158">
        <v>0</v>
      </c>
      <c r="L1158">
        <v>0</v>
      </c>
      <c r="M1158">
        <v>0</v>
      </c>
      <c r="N1158">
        <v>0</v>
      </c>
      <c r="O1158">
        <v>1</v>
      </c>
      <c r="Q1158" t="s">
        <v>505</v>
      </c>
    </row>
    <row r="1159" spans="1:17" x14ac:dyDescent="0.35">
      <c r="A1159" t="s">
        <v>5334</v>
      </c>
      <c r="B1159" t="s">
        <v>5335</v>
      </c>
      <c r="D1159" t="s">
        <v>5336</v>
      </c>
      <c r="F1159">
        <v>1</v>
      </c>
      <c r="G1159" t="s">
        <v>68</v>
      </c>
      <c r="H1159" t="s">
        <v>129</v>
      </c>
      <c r="I1159">
        <v>1</v>
      </c>
      <c r="J1159">
        <v>0</v>
      </c>
      <c r="K1159">
        <v>0</v>
      </c>
      <c r="L1159">
        <v>0</v>
      </c>
      <c r="M1159">
        <v>0</v>
      </c>
      <c r="N1159">
        <v>0</v>
      </c>
      <c r="O1159">
        <v>1</v>
      </c>
      <c r="Q1159" t="s">
        <v>70</v>
      </c>
    </row>
    <row r="1160" spans="1:17" x14ac:dyDescent="0.35">
      <c r="A1160" t="s">
        <v>5337</v>
      </c>
      <c r="B1160" t="s">
        <v>5338</v>
      </c>
      <c r="D1160" t="s">
        <v>5339</v>
      </c>
      <c r="F1160">
        <v>1</v>
      </c>
      <c r="G1160" t="s">
        <v>68</v>
      </c>
      <c r="H1160" t="s">
        <v>123</v>
      </c>
      <c r="I1160">
        <v>0</v>
      </c>
      <c r="J1160">
        <v>1</v>
      </c>
      <c r="K1160">
        <v>0</v>
      </c>
      <c r="L1160">
        <v>0</v>
      </c>
      <c r="M1160">
        <v>0</v>
      </c>
      <c r="N1160">
        <v>0</v>
      </c>
      <c r="O1160">
        <v>1</v>
      </c>
      <c r="Q1160" t="s">
        <v>253</v>
      </c>
    </row>
    <row r="1161" spans="1:17" x14ac:dyDescent="0.35">
      <c r="A1161" t="s">
        <v>5340</v>
      </c>
      <c r="B1161" t="s">
        <v>5341</v>
      </c>
      <c r="D1161" t="s">
        <v>5342</v>
      </c>
      <c r="F1161">
        <v>1</v>
      </c>
      <c r="G1161" t="s">
        <v>68</v>
      </c>
      <c r="H1161" t="s">
        <v>123</v>
      </c>
      <c r="I1161">
        <v>0</v>
      </c>
      <c r="J1161">
        <v>1</v>
      </c>
      <c r="K1161">
        <v>0</v>
      </c>
      <c r="L1161">
        <v>0</v>
      </c>
      <c r="M1161">
        <v>0</v>
      </c>
      <c r="N1161">
        <v>0</v>
      </c>
      <c r="O1161">
        <v>1</v>
      </c>
      <c r="Q1161" t="s">
        <v>253</v>
      </c>
    </row>
    <row r="1162" spans="1:17" x14ac:dyDescent="0.35">
      <c r="A1162" t="s">
        <v>5343</v>
      </c>
      <c r="D1162" t="s">
        <v>5344</v>
      </c>
      <c r="F1162">
        <v>1</v>
      </c>
      <c r="G1162" t="s">
        <v>68</v>
      </c>
      <c r="H1162" t="s">
        <v>123</v>
      </c>
      <c r="I1162">
        <v>0</v>
      </c>
      <c r="J1162">
        <v>1</v>
      </c>
      <c r="K1162">
        <v>0</v>
      </c>
      <c r="L1162">
        <v>0</v>
      </c>
      <c r="M1162">
        <v>0</v>
      </c>
      <c r="N1162">
        <v>0</v>
      </c>
      <c r="O1162">
        <v>1</v>
      </c>
      <c r="Q1162" t="s">
        <v>253</v>
      </c>
    </row>
    <row r="1163" spans="1:17" x14ac:dyDescent="0.35">
      <c r="A1163" t="s">
        <v>5345</v>
      </c>
      <c r="B1163" t="s">
        <v>5346</v>
      </c>
      <c r="D1163" t="s">
        <v>5347</v>
      </c>
      <c r="F1163">
        <v>1</v>
      </c>
      <c r="G1163" t="s">
        <v>68</v>
      </c>
      <c r="H1163" t="s">
        <v>129</v>
      </c>
      <c r="I1163">
        <v>1</v>
      </c>
      <c r="J1163">
        <v>0</v>
      </c>
      <c r="K1163">
        <v>0</v>
      </c>
      <c r="L1163">
        <v>0</v>
      </c>
      <c r="M1163">
        <v>0</v>
      </c>
      <c r="N1163">
        <v>0</v>
      </c>
      <c r="O1163">
        <v>1</v>
      </c>
      <c r="Q1163" t="s">
        <v>253</v>
      </c>
    </row>
    <row r="1164" spans="1:17" x14ac:dyDescent="0.35">
      <c r="A1164" t="s">
        <v>5348</v>
      </c>
      <c r="B1164" t="s">
        <v>5349</v>
      </c>
      <c r="D1164" t="s">
        <v>5350</v>
      </c>
      <c r="F1164">
        <v>1</v>
      </c>
      <c r="G1164" t="s">
        <v>68</v>
      </c>
      <c r="H1164" t="s">
        <v>123</v>
      </c>
      <c r="I1164">
        <v>0</v>
      </c>
      <c r="J1164">
        <v>1</v>
      </c>
      <c r="K1164">
        <v>0</v>
      </c>
      <c r="L1164">
        <v>0</v>
      </c>
      <c r="M1164">
        <v>0</v>
      </c>
      <c r="N1164">
        <v>0</v>
      </c>
      <c r="O1164">
        <v>1</v>
      </c>
      <c r="Q1164" t="s">
        <v>505</v>
      </c>
    </row>
    <row r="1165" spans="1:17" x14ac:dyDescent="0.35">
      <c r="A1165" t="s">
        <v>5351</v>
      </c>
      <c r="B1165" t="s">
        <v>5352</v>
      </c>
      <c r="D1165" t="s">
        <v>5353</v>
      </c>
      <c r="F1165">
        <v>1</v>
      </c>
      <c r="G1165" t="s">
        <v>68</v>
      </c>
      <c r="H1165" t="s">
        <v>4850</v>
      </c>
      <c r="I1165">
        <v>0</v>
      </c>
      <c r="J1165">
        <v>1</v>
      </c>
      <c r="K1165">
        <v>0</v>
      </c>
      <c r="L1165">
        <v>0</v>
      </c>
      <c r="M1165">
        <v>0</v>
      </c>
      <c r="N1165">
        <v>0</v>
      </c>
      <c r="O1165">
        <v>1</v>
      </c>
      <c r="Q1165" t="s">
        <v>505</v>
      </c>
    </row>
    <row r="1166" spans="1:17" x14ac:dyDescent="0.35">
      <c r="A1166" t="s">
        <v>5354</v>
      </c>
      <c r="B1166" t="s">
        <v>5355</v>
      </c>
      <c r="D1166" t="s">
        <v>5356</v>
      </c>
      <c r="F1166">
        <v>1</v>
      </c>
      <c r="G1166" t="s">
        <v>68</v>
      </c>
      <c r="H1166" t="s">
        <v>123</v>
      </c>
      <c r="I1166">
        <v>0</v>
      </c>
      <c r="J1166">
        <v>1</v>
      </c>
      <c r="K1166">
        <v>0</v>
      </c>
      <c r="L1166">
        <v>0</v>
      </c>
      <c r="M1166">
        <v>0</v>
      </c>
      <c r="N1166">
        <v>0</v>
      </c>
      <c r="O1166">
        <v>1</v>
      </c>
      <c r="Q1166" t="s">
        <v>253</v>
      </c>
    </row>
    <row r="1167" spans="1:17" x14ac:dyDescent="0.35">
      <c r="A1167" t="s">
        <v>5357</v>
      </c>
      <c r="B1167" t="s">
        <v>5358</v>
      </c>
      <c r="D1167" t="s">
        <v>5359</v>
      </c>
      <c r="F1167">
        <v>1</v>
      </c>
      <c r="G1167" t="s">
        <v>68</v>
      </c>
      <c r="H1167" t="s">
        <v>123</v>
      </c>
      <c r="I1167">
        <v>0</v>
      </c>
      <c r="J1167">
        <v>1</v>
      </c>
      <c r="K1167">
        <v>0</v>
      </c>
      <c r="L1167">
        <v>0</v>
      </c>
      <c r="M1167">
        <v>0</v>
      </c>
      <c r="N1167">
        <v>0</v>
      </c>
      <c r="O1167">
        <v>1</v>
      </c>
      <c r="Q1167" t="s">
        <v>505</v>
      </c>
    </row>
    <row r="1168" spans="1:17" x14ac:dyDescent="0.35">
      <c r="A1168" t="s">
        <v>5360</v>
      </c>
      <c r="B1168" t="s">
        <v>5361</v>
      </c>
      <c r="D1168" t="s">
        <v>5362</v>
      </c>
      <c r="F1168">
        <v>1</v>
      </c>
      <c r="G1168" t="s">
        <v>68</v>
      </c>
      <c r="H1168" t="s">
        <v>123</v>
      </c>
      <c r="I1168">
        <v>0</v>
      </c>
      <c r="J1168">
        <v>1</v>
      </c>
      <c r="K1168">
        <v>0</v>
      </c>
      <c r="L1168">
        <v>0</v>
      </c>
      <c r="M1168">
        <v>0</v>
      </c>
      <c r="N1168">
        <v>0</v>
      </c>
      <c r="O1168">
        <v>1</v>
      </c>
      <c r="Q1168" t="s">
        <v>505</v>
      </c>
    </row>
    <row r="1169" spans="1:17" x14ac:dyDescent="0.35">
      <c r="A1169" t="s">
        <v>5363</v>
      </c>
      <c r="B1169" t="s">
        <v>5364</v>
      </c>
      <c r="D1169" t="s">
        <v>5365</v>
      </c>
      <c r="F1169">
        <v>1</v>
      </c>
      <c r="G1169" t="s">
        <v>68</v>
      </c>
      <c r="H1169" t="s">
        <v>123</v>
      </c>
      <c r="I1169">
        <v>0</v>
      </c>
      <c r="J1169">
        <v>1</v>
      </c>
      <c r="K1169">
        <v>0</v>
      </c>
      <c r="L1169">
        <v>0</v>
      </c>
      <c r="M1169">
        <v>0</v>
      </c>
      <c r="N1169">
        <v>0</v>
      </c>
      <c r="O1169">
        <v>1</v>
      </c>
      <c r="Q1169" t="s">
        <v>96</v>
      </c>
    </row>
  </sheetData>
  <autoFilter xmlns:x14="http://schemas.microsoft.com/office/spreadsheetml/2009/9/main" ref="A1:Q1169" xr:uid="{27833134-A7EB-4651-BCAC-4786ED9ACF07}">
    <filterColumn colId="7">
      <filters blank="1">
        <mc:AlternateContent xmlns:mc="http://schemas.openxmlformats.org/markup-compatibility/2006">
          <mc:Choice Requires="x14">
            <x14:filter val="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
            <x14:filter val="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
            <x14:filter val="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_x000a_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_x000a_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x14:filter val="186  Conflict of interest  statement                                                                                                                                                                                                                                                     186  Funding                    _x000a_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
            <x14:filter val="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
            <x14:filter val="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
            <x14:filter val="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
            <x14:filter val="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_x000a_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
            <x14:filter val="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_x000a_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x14:filter val="21  Funding                                                                                                                                       21  Conflict of interest statement                                                                                                                   21  References  _x000a_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_x000a_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_x000a_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x14:filter val="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_x000a_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
            <x14:filter val="271  Conflict of interest                                                                                                                                                                                                                                 272  Acknowledgments                                           _x000a_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_x000a_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_x000a_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
            <x14:filter val="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_x000a_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_x000a_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x14:filter val="510  Role of funding sources                                                                                                                       510  Contributors                                                                                                                                 510  Conflicts of interest _x000a_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_x000a_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
            <x14:filter val="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
            <x14:filter val="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_x000a_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
            <x14:filter val="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
            <x14:filter val="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_x000a_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_x000a_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
            <x14:filter val="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
            <x14:filter val="A.M. was a research worker in Professor Russell's smoking research group from 1985 to 1990. D.R. has no competing interests"/>
            <x14:filter val="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x14:filter val="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_x000a_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x14:filter val="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
            <x14:filter val="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_x000a_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_x000a_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
            <x14:filter val="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_x000a_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_x000a_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_x000a_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_x000a_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_x000a_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_x000a_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x14:filter val="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
            <x14:filter val="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
            <x14:filter val="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_x000a_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_x000a_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x14:filter val="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_x000a_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x14:filter val="Agencies which sold EasyPuff, Elusion, Greensmoke, and KiwiCig contributed to expenses of testing, as had Ruyan for 2008 samples. These contributions did not influence the design or conclusions of this study."/>
            <x14:filter val="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_x000a_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x14:filter val="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_x000a_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_x000a_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_x000a_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_x000a_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x14:filter val="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
            <x14:filter val="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
            <x14:filter val="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_x000a_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
            <x14:filter val="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
            <x14:filter val="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_x000a_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x14:filter val="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_x000a_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
            <x14:filter val="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_x000a_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x14:filter val="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_x000a_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_x000a_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_x000a_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
            <x14:filter val="All authors are employees of Philip Morris Products S.A."/>
            <x14:filter val="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
            <x14:filter val="All authors declare no conflict of interest."/>
            <x14:filter val="All authors declare that they have no conflicts of interest."/>
            <x14:filter val="All authors declared that there is no conflict of interest."/>
            <x14:filter val="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
            <x14:filter val="All authors have completed and submitted the ICMJE Form for Disclosure of Potential Conflicts of Interest and none were reported."/>
            <x14:filter val="All authors of this article declare they have no conflicts of interest."/>
            <x14:filter val="All authors were Philip Morris International employees at the time of the study which was funded by PMI R&amp;D."/>
            <x14:filter val="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
            <x14:filter val="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_x000a_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_x000a_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_x000a_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_x000a_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_x000a_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x14:filter val="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
            <x14:filter val="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
            <x14:filter val="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
            <x14:filter val="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x14:filter val="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
            <x14:filter val="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_x000a_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
            <x14:filter val="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_x000a_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
            <x14:filter val="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_x000a_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x14:filter val="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
            <x14:filter val="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
            <x14:filter val="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
            <x14:filter val="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
            <x14:filter val="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
            <x14:filter val="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_x000a_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
            <x14:filter val="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_x000a_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
            <x14:filter val="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
            <x14:filter val="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x14:filter val="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
            <x14:filter val="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_x000a_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
            <x14:filter val="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
            <x14:filter val="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
            <x14:filter val="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_x000a_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_x000a_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_x000a_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
            <x14:filter val="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
            <x14:filter val="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_x000a_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
            <x14:filter val="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_x000a_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
            <x14:filter val="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
            <x14:filter val="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_x000a_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_x000a_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x14:filter val="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
            <x14:filter val="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_x000a_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
            <x14:filter val="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_x000a_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_x000a_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_x000a_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_x000a_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x14:filter val="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_x000a_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
            <x14:filter val="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
            <x14:filter val="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_x000a_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_x000a_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_x000a_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_x000a_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_x000a_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_x000a_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_x000a_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_x000a_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_x000a_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_x000a_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_x000a_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_x000a_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_x000a_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_x000a_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_x000a_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_x000a_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_x000a_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_x000a_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_x000a_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_x000a_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_x000a_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_x000a_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_x000a_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_x000a_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_x000a_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_x000a_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_x000a_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_x000a_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_x000a_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_x000a_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_x000a_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_x000a_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_x000a_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_x000a_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x14:filter val="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_x000a_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
            <x14:filter val="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x14:filter val="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_x000a_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
            <x14:filter val="Authors declare that they have no conflicts of interest."/>
            <x14:filter val="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_x000a_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_x000a_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
            <x14:filter val="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
            <x14:filter val="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x14:filter val="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
            <x14:filter val="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_x000a_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
            <x14:filter val="CDD is consultant for Fontem Ventures U.S. Inc.; GOC is an employee of Fontem Ventures, B.V.; DWG is an employee of Celerion, the contract research organization (CRO) that conducted the study"/>
            <x14:filter val="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_x000a_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_x000a_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_x000a_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_x000a_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
            <x14:filter val="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
            <x14:filter val="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
            <x14:filter val="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_x000a_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
            <x14:filter val="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x14:filter val="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
            <x14:filter val="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x14:filter val="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_x000a_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_x000a_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_x000a_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_x000a_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
            <x14:filter val="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x14:filter val="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_x000a_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
            <x14:filter val="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_x000a_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x14:filter val="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
            <x14:filter val="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_x000a_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_x000a_Medical Association  WMA   2008  Ethical Principles for Medical Research  Involving Human Subjects  Declaration of Helsinki"/>
            <x14:filter val="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_x000a_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
            <x14:filter val="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_x000a_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
            <x14:filter val="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_x000a_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
            <x14:filter val="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x14:filter val="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
            <x14:filter val="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_x000a_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
            <x14:filter val="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_x000a_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
            <x14:filter val="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x14:filter val="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
            <x14:filter val="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_x000a_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_x000a_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
            <x14:filter val="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
            <x14:filter val="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
            <x14:filter val="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
            <x14:filter val="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_x000a_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_x000a_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_x000a_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
            <x14:filter val="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_x000a_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
            <x14:filter val="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_x000a_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_x000a_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
            <x14:filter val="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
            <x14:filter val="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_x000a_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_x000a_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
            <x14:filter val="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x14:filter val="Declaration of interestsSome of the studies by K.F. and V.V. were performed usingunrestricted funds provided to the institution (OnassisCardiac Surgery Center) by electronic cigarette companies"/>
            <x14:filter val="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_x000a_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_x000a_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
            <x14:filter val="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
            <x14:filter val="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
            <x14:filter val="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
            <x14:filter val="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_x000a_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
            <x14:filter val="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_x000a_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_x000a_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_x000a_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_x000a_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_x000a_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
            <x14:filter val="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
            <x14:filter val="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
            <x14:filter val="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
            <x14:filter val="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
            <x14:filter val="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
            <x14:filter val="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
            <x14:filter val="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
            <x14:filter val="Dr. Neal Benowitz serves as a consultant to several pharmaceutical companies that market smoking cessation medications and has served as a paid expert witness in litigation against tobacco companies. The other authors have no conflicts to declare."/>
            <x14:filter val="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_x000a_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
            <x14:filter val="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_x000a_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_x000a_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
            <x14:filter val="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_x000a_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
            <x14:filter val="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_x000a_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
            <x14:filter val="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_x000a_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
            <x14:filter val="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
            <x14:filter val="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
            <x14:filter val="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
            <x14:filter val="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
            <x14:filter val="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
            <x14:filter val="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x14:filter val="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
            <x14:filter val="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_x000a_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x14:filter val="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_x000a_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_x000a_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_x000a_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x14:filter val="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
            <x14:filter val="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_x000a_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
            <x14:filter val="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_x000a_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_x000a_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
            <x14:filter val="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_x000a_ve the tobacco from   fungus or other contaminants   â  _x0009_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
            <x14:filter val="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
            <x14:filter val="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x14:filter val="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_x000a_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_x000a_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_x000a_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_x000a_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
            <x14:filter val="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
            <x14:filter val="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
            <x14:filter val="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_x000a_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
            <x14:filter val="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_x000a_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_x000a_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
            <x14:filter val="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
            <x14:filter val="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_x000a_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x14:filter val="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
            <x14:filter val="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
            <x14:filter val="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_x000a_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_x000a_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
            <x14:filter val="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
            <x14:filter val="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
            <x14:filter val="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
            <x14:filter val="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_x000a_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_x000a_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
            <x14:filter val="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
            <x14:filter val="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_x000a_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
            <x14:filter val="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_x000a_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_x000a_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
            <x14:filter val="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_x000a_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x14:filter val="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
            <x14:filter val="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
            <x14:filter val="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
            <x14:filter val="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_x000a_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x14:filter val="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x14:filter val="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
            <x14:filter val="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_x000a_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
            <x14:filter val="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_x000a_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
            <x14:filter val="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_x000a_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
            <x14:filter val="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_x000a_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x14:filter val="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
            <x14:filter val="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_x000a_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_x000a_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_x000a_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
            <x14:filter val="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
            <x14:filter val="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x14:filter val="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
            <x14:filter val="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x14:filter val="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_x000a_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
            <x14:filter val="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
            <x14:filter val="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
            <x14:filter val="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_x000a_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_x000a_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
            <x14:filter val="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_x000a_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
            <x14:filter val="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
            <x14:filter val="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_x000a_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
            <x14:filter val="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
            <x14:filter val="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_x000a_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
            <x14:filter val="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_x000a_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
            <x14:filter val="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_x000a_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x14:filter val="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
            <x14:filter val="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
            <x14:filter val="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
            <x14:filter val="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
            <x14:filter val="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
            <x14:filter val="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x14:filter val="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
            <x14:filter val="Financial disclosure. This report is funded by Ruyan. Disclaimer. Apart from research Health New Zealand derives no financial benefit from_x000a_Ruyan."/>
            <x14:filter val="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_x000a_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
            <x14:filter val="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_x000a_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
            <x14:filter val="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_x000a_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
            <x14:filter val="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_x000a_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_x000a_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
            <x14:filter val="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
            <x14:filter val="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
            <x14:filter val="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
            <x14:filter val="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
            <x14:filter val="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
            <x14:filter val="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_x000a_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_x000a_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_x000a_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_x000a_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_x000a_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
            <x14:filter val="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_x000a_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
            <x14:filter val="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
            <x14:filter val="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_x000a_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_x000a_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
            <x14:filter val="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
            <x14:filter val="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
            <x14:filter val="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
            <x14:filter val="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x14:filter val="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
            <x14:filter val="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_x000a_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
            <x14:filter val="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_x000a_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x14:filter val="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x14:filter val="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_x000a_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
            <x14:filter val="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x14:filter val="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_x000a_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
            <x14:filter val="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x14:filter val="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_x000a_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
            <x14:filter val="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
            <x14:filter val="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_x000a_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
            <x14:filter val="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_x000a_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
            <x14:filter val="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_x000a_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_x000a_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_x000a_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
            <x14:filter val="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
            <x14:filter val="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
            <x14:filter val="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_x000a_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_x000a_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x14:filter val="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
            <x14:filter val="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_x000a_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_x000a_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_x000a_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_x000a_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
            <x14:filter val="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
            <x14:filter val="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_x000a_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
            <x14:filter val="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
            <x14:filter val="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x14:filter val="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
            <x14:filter val="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
            <x14:filter val="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x14:filter val="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_x000a_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_x000a_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
            <x14:filter val="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
            <x14:filter val="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_x000a_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
            <x14:filter val="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_x000a_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
            <x14:filter val="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_x000a_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_x000a_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
            <x14:filter val="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_x000a_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
            <x14:filter val="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_x000a_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
            <x14:filter val="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
            <x14:filter val="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
            <x14:filter val="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_x000a_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_x000a_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_x000a_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_x000a_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_x000a_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_x000a_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_x000a_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_x000a_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_x000a_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_x000a_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
            <x14:filter val="I wish to confirm that there are no known conflicts of interest"/>
            <x14:filter val="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
            <x14:filter val="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
            <x14:filter val="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_x000a_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_x000a_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
            <x14:filter val="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x14:filter val="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
            <x14:filter val="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_x000a_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
            <x14:filter val="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
            <x14:filter val="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
            <x14:filter val="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_x000a_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x14:filter val="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_x000a_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
            <x14:filter val="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
            <x14:filter val="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_x000a_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_x000a_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
            <x14:filter val="ildrens harvard edu  Since publication of their article  the authors report no fur   ther potential conflict of interest   1 _x0009_ RiviÃ re J B  Mirzaa GM  Oâ  Roak BJ  et al  De novo germline   and postzygotic mutations in AKT3  PIK3R2 and PIK3CA cause   a spectrum of related megalencephaly syndromes  Nat Genet   2012 44 934 40   2 _x0009_ Loman NJ  Misra RV  Dallman TJ  et al  Performance com   parison of benchto_x000a_  Sc B   Stanford University School of Medicine   Stanford  CA   jakeros stanford edu  No potential conflict of interest relevant to this letter was re   ported   1 _x0009_ Kandel ER  Kandel DB  Shattuck Lecture  a molecular basis   for nicotine as a gateway drug  N Engl J Med 2014 371 932 43   2 _x0009_ Smokefree and tobacco free U S  and tribal colleges and uni   versities  Berkeley  CA  American Nonsmokersâ   Righ_x000a_  erk5 columbia edu  Since publication of their article  the authors report no fur   ther potential conflict of interest   1 _x0009_ Substance Abuse and Mental Health Services Administration    Center for Behavioral Health Statistics and Quality  National sur   vey on drug use and health  2002â  2013  Tables 7 31B  7 8B  http     www samhsa gov data sites default files NSDUH DetTabs   PDFWHTML2013 Web PDFW NSDU_x000a_ National Cancer Centre Singapore   Singapore  Singapore   daniel tan s w nccs com sg  No potential conflict of interest relevant to this letter was re   ported   1 _x0009_ Varadhachary GR  Raber MN  Cancer of unknown primary   site  N Engl J Med 2014 371 757 65   2 _x0009_ Hoadley KA  Yau C  Wolf DM  et al  Multiplatform analysis   of 12 cancer types reveals molecular classification within and   across tissues of or"/>
            <x14:filter val="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
            <x14:filter val="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_x000a_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x14:filter val="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
            <x14:filter val="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
            <x14:filter val="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_x000a_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x14:filter val="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_x000a_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_x000a_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_x000a_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_x000a_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
            <x14:filter val="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
            <x14:filter val="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_x000a_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x14:filter val="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_x000a_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
            <x14:filter val="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
            <x14:filter val="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
            <x14:filter val="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
            <x14:filter val="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_x000a_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_x000a_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_x000a_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_x000a_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_x000a_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
            <x14:filter val="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_x000a_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_x000a_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x14:filter val="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x14:filter val="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
            <x14:filter val="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_x000a_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
            <x14:filter val="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
            <x14:filter val="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
            <x14:filter val="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
            <x14:filter val="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_x000a_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
            <x14:filter val="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_x000a_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
            <x14:filter val="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_x000a_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x14:filter val="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_x000a_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
            <x14:filter val="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_x000a_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
            <x14:filter val="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_x000a_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_x000a_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
            <x14:filter val="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
            <x14:filter val="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_x000a_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
            <x14:filter val="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_x000a_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x14:filter val="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
            <x14:filter val="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
            <x14:filter val="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
            <x14:filter val="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
            <x14:filter val="J.F.E. was reimbursed by a manufacturer of refill liquids for electronic cigarettes for travelling to London and to China, for mutual information, but he was not paid for these meetings"/>
            <x14:filter val="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
            <x14:filter val="Jean-François Etter was reimbursed by a manufacturer of e-liquids for traveling to London and to China in 2013, but he received no honoraria for these meetings aimed at mutual information._x000a__x000a_Some of the other studies performed by Konstantinos Farsalinos used unrestricted funds provided to the Onassis Cardiac Surgery Center by e-cigarette companies._x000a__x000a_Vincent Varlet, Marc Augsburger, and Aurélien Thomas declare no conflict of interest."/>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
            <x14:filter val="JFE was reimbursed by a manufacturer of e‐liquids for traveling to London and to China, but he received no honoraria for these meetings aimed at mutual information. EZ and SS are employed by McNeil, a manufacturer of medicinal products for smoking cessation."/>
            <x14:filter val="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_x000a_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
            <x14:filter val="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
            <x14:filter val="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_x000a_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
            <x14:filter val="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_x000a_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_x000a_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
            <x14:filter val="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_x000a_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_x000a_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
            <x14:filter val="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_x000a_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_x000a_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_x000a_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_x000a_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
            <x14:filter val="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_x000a_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
            <x14:filter val="KMC has consulted with various manufacturers of stop-smoking medications in the past, and currently serves as a paid expert witness in litigation against cigarette manufacturers. RB has consulted to the Australian Department of Health on tobacco control issues."/>
            <x14:filter val="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x14:filter val="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_x000a_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
            <x14:filter val="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_x000a_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_x000a_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_x000a_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_x000a_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
            <x14:filter val="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
            <x14:filter val="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_x000a_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_x000a_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
            <x14:filter val="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
            <x14:filter val="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_x000a_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
            <x14:filter val="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_x000a_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
            <x14:filter val="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
            <x14:filter val="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_x000a_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
            <x14:filter val="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_x000a_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_x000a_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_x000a_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
            <x14:filter val="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_x000a_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
            <x14:filter val="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x14:filter val="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x14:filter val="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_x000a_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_x000a_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
            <x14:filter val="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
            <x14:filter val="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x14:filter val="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_x000a_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_x000a_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
            <x14:filter val="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_x000a_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_x000a_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_x000a_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
            <x14:filter val="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
            <x14:filter val="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_x000a_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
            <x14:filter val="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
            <x14:filter val="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_x000a_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_x000a_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
            <x14:filter val="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
            <x14:filter val="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x14:filter val="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_x000a_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x14:filter val="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
            <x14:filter val="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_x000a_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
            <x14:filter val="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_x000a_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x14:filter val="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_x000a_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
            <x14:filter val="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_x000a_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x14:filter val="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_x000a_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
            <x14:filter val="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x14:filter val="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_x000a_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
            <x14:filter val="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_x000a_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
            <x14:filter val="Most of the members of the GRADE Working Group have a vested interest in another system of grading the quality of evidence and the strength of recommendations."/>
            <x14:filter val="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
            <x14:filter val="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
            <x14:filter val="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
            <x14:filter val="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
            <x14:filter val="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
            <x14:filter val="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
            <x14:filter val="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_x000a_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
            <x14:filter val="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_x000a_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
            <x14:filter val="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_x000a_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_x000a_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
            <x14:filter val="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
            <x14:filter val="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
            <x14:filter val="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
            <x14:filter val="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
            <x14:filter val="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
            <x14:filter val="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_x000a_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_x000a_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_x000a_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
            <x14:filter val="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_x000a_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_x000a_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_x000a_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_x000a_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
            <x14:filter val="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
            <x14:filter val="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_x000a_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x14:filter val="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_x000a_hway Project     Declaration of Interests    None declared    D  ow  nloaded from   https   academ  ic oup com   ntr article abstract 12 9 905 1004779 by U  niversity of G  lasgow   user on 21 February 2020"/>
            <x14:filter val="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
            <x14:filter val="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
            <x14:filter val="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
            <x14:filter val="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_x000a_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_x000a_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_x000a_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_x000a_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_x000a_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_x000a_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_x000a_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_x000a_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_x000a_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_x000a_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_x000a_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_x000a_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_x000a_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
            <x14:filter val="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
            <x14:filter val="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
            <x14:filter val="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_x000a_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
            <x14:filter val="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_x000a_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
            <x14:filter val="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
            <x14:filter val="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
            <x14:filter val="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x14:filter val="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_x000a_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_x000a_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x14:filter val="No competing financial interests exist."/>
            <x14:filter val="No conflict of interest was reported by the authors of this letter."/>
            <x14:filter val="No conflicts of interest, financial or otherwise, are declared by the author(s)"/>
            <x14:filter val="No conflicts of interest, financial or otherwise, are declared by the authors."/>
            <x14:filter val="No financial disclosures were reported by the authors of this paper."/>
            <x14:filter val="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
            <x14:filter val="No mention"/>
            <x14:filter val="No menton"/>
            <x14:filter val="No potential conflict of interest relevant to this article was reported."/>
            <x14:filter val="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
            <x14:filter val="None declare"/>
            <x14:filter val="None declared"/>
            <x14:filter val="None delcared"/>
            <x14:filter val="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
            <x14:filter val="None of the authors has any links with any e‐cigarette manufacturers. All three authors received research funding from and/or provided consultancy to manufacturers of smoking cessation medications."/>
            <x14:filter val="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_x000a_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x14:filter val="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
            <x14:filter val="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
            <x14:filter val="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
            <x14:filter val="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
            <x14:filter val="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_x000a_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
            <x14:filter val="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x14:filter val="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_x000a_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_x000a_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_x000a_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x14:filter val="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_x000a_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_x000a_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
            <x14:filter val="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
            <x14:filter val="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_x000a_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
            <x14:filter val="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x14:filter val="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x14:filter val="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
            <x14:filter val="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_x000a_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
            <x14:filter val="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_x000a_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
            <x14:filter val="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
            <x14:filter val="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_x000a_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
            <x14:filter val="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_x000a_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x14:filter val="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_x000a_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
            <x14:filter val="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
            <x14:filter val="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_x000a_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x14:filter val="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_x000a_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
            <x14:filter val="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_x000a_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_x000a_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_x000a_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_x000a_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
            <x14:filter val="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
            <x14:filter val="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_x000a_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
            <x14:filter val="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
            <x14:filter val="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_x000a_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
            <x14:filter val="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
            <x14:filter val="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
            <x14:filter val="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_x000a_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_x000a_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
            <x14:filter val="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_x000a_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x14:filter val="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_x000a_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_x000a_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
            <x14:filter val="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x14:filter val="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_x000a_   Declaration of Interests  CDD  DPG  ACV  JLP  RSN  and DBA have no competing interests  MBS is   currently consulting for Arena pharmaceutical   References   1  Herzog B  Gerberi J  Scott A  Equity research  Nielsen   Tobacco â  all chan   nelâ   data  Wells Fargo Securities  March 31  2015    2  Corey CG"/>
            <x14:filter val="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_x000a_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_x000a_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_x000a_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
            <x14:filter val="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_x000a_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_x000a_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
            <x14:filter val="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_x000a_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
            <x14:filter val="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
            <x14:filter val="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x14:filter val="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_x000a_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
            <x14:filter val="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_x000a_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_x000a_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
            <x14:filter val="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
            <x14:filter val="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x14:filter val="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_x000a_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x14:filter val="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_x000a_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_x000a_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_x000a_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
            <x14:filter val="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_x000a_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_x000a_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_x000a_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
            <x14:filter val="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
            <x14:filter val="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x14:filter val="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
            <x14:filter val="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_x000a_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x14:filter val="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
            <x14:filter val="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
            <x14:filter val="Peter Hajek received research funds from and provided consultancy to manufacturers of smoking cessation medications. The remaining authors have no conflicts of interest to declare."/>
            <x14:filter val="Pharamceutical"/>
            <x14:filter val="Pharmaceutical"/>
            <x14:filter val="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
            <x14:filter val="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
            <x14:filter val="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
            <x14:filter val="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x14:filter val="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_x000a_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_x000a_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_x000a_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
            <x14:filter val="POTENTIAL CONFLICT OF INTEREST: The authors have indicated they have no potential conflicts of interest to disclose."/>
            <x14:filter val="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x14:filter val="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_x000a_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
            <x14:filter val="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x14:filter val="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
            <x14:filter val="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_x000a_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x14:filter val="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_x000a_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
            <x14:filter val="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_x000a_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
            <x14:filter val="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_x000a_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
            <x14:filter val="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
            <x14:filter val="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_x000a_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x14:filter val="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_x000a_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
            <x14:filter val="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_x000a_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
            <x14:filter val="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_x000a_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x14:filter val="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
            <x14:filter val="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_x000a_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_x000a_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_x000a_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x14:filter val="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_x000a_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
            <x14:filter val="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_x000a_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_x000a_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
            <x14:filter val="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
            <x14:filter val="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
            <x14:filter val="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
            <x14:filter val="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_x000a_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_x000a_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x14:filter val="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
            <x14:filter val="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_x000a_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
            <x14:filter val="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x14:filter val="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
            <x14:filter val="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_x000a_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
            <x14:filter val="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
            <x14:filter val="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
            <x14:filter val="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_x000a_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
            <x14:filter val="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
            <x14:filter val="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_x000a_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
            <x14:filter val="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
            <x14:filter val="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
            <x14:filter val="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_x000a_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_x000a_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_x000a_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_x000a_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_x000a_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_x000a_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_x000a_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_x000a_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_x000a_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_x000a_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x14:filter val="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_x000a_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
            <x14:filter val="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_x000a_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
            <x14:filter val="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
            <x14:filter val="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_x000a_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
            <x14:filter val="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
            <x14:filter val="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_x000a_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
            <x14:filter val="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_x000a_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
            <x14:filter val="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
            <x14:filter val="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
            <x14:filter val="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_x000a_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x14:filter val="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
            <x14:filter val="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_x000a_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_x000a_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
            <x14:filter val="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_x000a_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_x000a_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_x000a_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_x000a_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_x000a_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_x000a_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_x000a_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_x000a_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_x000a_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_x000a_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_x000a_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_x000a_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
            <x14:filter val="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_x000a_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_x000a_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
            <x14:filter val="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
            <x14:filter val="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
            <x14:filter val="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
            <x14:filter val="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_x000a_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
            <x14:filter val="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_x000a_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
            <x14:filter val="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_x000a_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_x000a_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
            <x14:filter val="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_x000a_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x14:filter val="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_x000a_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
            <x14:filter val="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
            <x14:filter val="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_x000a_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
            <x14:filter val="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
            <x14:filter val="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
            <x14:filter val="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_x000a_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x14:filter val="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_x000a_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_x000a_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_x000a_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_x000a_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_x000a_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
            <x14:filter val="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
            <x14:filter val="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x14:filter val="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
            <x14:filter val="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_x000a_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
            <x14:filter val="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
            <x14:filter val="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_x000a_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
            <x14:filter val="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_x000a_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
            <x14:filter val="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_x000a_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
            <x14:filter val="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
            <x14:filter val="Some of the studies by K.F. and V.V. were performed using unrestricted funds provided to the institution (Onassis Cardiac Surgery Center) by electronic cigarette companies."/>
            <x14:filter val="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_x000a_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
            <x14:filter val="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_x000a_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
            <x14:filter val="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x14:filter val="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
            <x14:filter val="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_x000a_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_x000a_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_x000a_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_x000a_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_x000a_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x14:filter val="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_x000a_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
            <x14:filter val="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_x000a_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_x000a_                                                                                               250  Conflict of interest                                                                                                                        250  Studies reporting content effect of fluid and or vapor  Table 1  for details see Appendix 2                                                        252  Glycols    _x000a_                                                                                               257  Conflict of interest                                                                                                                           257  Funding                                                                                                                                     257  Contributors   _x000a_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_x000a_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_x000a_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_x000a_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_x000a_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_x000a_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_x000a_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_x000a_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_x000a_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_x000a_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_x000a_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_x000a_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_x000a_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
            <x14:filter val="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
            <x14:filter val="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_x000a_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
            <x14:filter val="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_x000a_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_x000a_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_x000a_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_x000a_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_x000a_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
            <x14:filter val="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
            <x14:filter val="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_x000a_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
            <x14:filter val="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
            <x14:filter val="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
            <x14:filter val="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_x000a_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
            <x14:filter val="SWR, HD'A, DCB, TK, JH and FJC declare no competing interests. KMR is a special government employee for the FDA Center for Tobacco Products and a member of the Tobacco Products Scientific Advisory Committee; the views expressed in this article are his and not those of the FDA."/>
            <x14:filter val="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_x000a_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
            <x14:filter val="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
            <x14:filter val="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
            <x14:filter val="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_x000a_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_x000a_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
            <x14:filter val="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x14:filter val="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_x000a_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
            <x14:filter val="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x14:filter val="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_x000a_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_x000a_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x14:filter val="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
            <x14:filter val="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
            <x14:filter val="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_x000a_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
            <x14:filter val="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
            <x14:filter val="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_x000a_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x14:filter val="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_x000a_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x14:filter val="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
            <x14:filter val="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x14:filter val="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
            <x14:filter val="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_x000a_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
            <x14:filter val="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_x000a_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
            <x14:filter val="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_x000a_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
            <x14:filter val="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_x000a_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
            <x14:filter val="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
            <x14:filter val="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_x000a_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x14:filter val="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_x000a_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_x000a_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
            <x14:filter val="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_x000a_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
            <x14:filter val="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_x000a_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
            <x14:filter val="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
            <x14:filter val="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
            <x14:filter val="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_x000a_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he authors are not aware of any affiliations, memberships, funding, or financial holdings that might be perceived as affecting the objectivity of this review."/>
            <x14:filter val="The authors confirm that they have no conflict of interest."/>
            <x14:filter val="The authors declare no competing interests."/>
            <x14:filter val="The authors declare no conflict of interest."/>
            <x14:filter val="The authors declare no conflicts of interest."/>
            <x14:filter val="The authors declare no potential conflict of interests."/>
            <x14:filter val="The authors declare that the research was conducted in the absence of any commercial or financial relationships that could be construed as a potential conflict of interest."/>
            <x14:filter val="The authors declare that there are no conflicts of interest."/>
            <x14:filter val="The authors declare that they have no competing interests."/>
            <x14:filter val="The authors declare that they have no conflicts of interest in connection with this article."/>
            <x14:filter val="The authors declare they have no actual or potential competing financial interests"/>
            <x14:filter val="The authors have declared no conflict of interest."/>
            <x14:filter val="The authors have indicated they have no potential conflicts of interest to disclose"/>
            <x14:filter val="The authors have no conflict of interests or disclosures to declare."/>
            <x14:filter val="The authors have no conflict of interests to declare."/>
            <x14:filter val="The authors have no conflicts of interest relevant to this article to disclose."/>
            <x14:filter val="The authors have no conflicts of interest to disclose"/>
            <x14:filter val="The authors have no conflicts of interest to report."/>
            <x14:filter val="The authors have no conflicts of interest with the material presented in this paper."/>
            <x14:filter val="The authors have no financial disclosures or conflicts of interest to declare."/>
            <x14:filter val="The authors have no financial or competing interests to declare"/>
            <x14:filter val="The authors have no financial relationships or conflicts of interest to disclose relevant to this article."/>
            <x14:filter val="The authors have stated they have no conflict of interest."/>
            <x14:filter val="The authors report no conflicts of interest related to this study."/>
            <x14:filter val="The authors report no conflicts of interest."/>
            <x14:filter val="The authors report no conflicts of interest. The authors alone are responsible for the content and writing of this article."/>
            <x14:filter val="The authors report no declarations of interest."/>
            <x14:filter val="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x14:filter val="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_x000a_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
            <x14:filter val="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_x000a_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
            <x14:filter val="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
            <x14:filter val="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_x000a_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
            <x14:filter val="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
            <x14:filter val="The sponsor of the Twisp e-cigarette had no role in the design and conduction; the collection, analysis and interpretation of the study; or in the preparation, review or approval of the manuscript."/>
            <x14:filter val="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
            <x14:filter val="The work in this short communication was supported by Imperial Tobacco Group. Imperial Tobacco Group is the parent company of Fontem Ventures B.V., the manufacturer of the e-cigarette used in this study"/>
            <x14:filter val="The work reported in this publication involved a candidate Modified Risk Tobacco Product developed by Philip Morris International (PMI) and was solely funded by PMI. All authors are (or were) employees of PMI R&amp;D or worked for PMI R&amp;D under contractual agreements."/>
            <x14:filter val="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x14:filter val="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
            <x14:filter val="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_x000a_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
            <x14:filter val="There are no conflicts of interest."/>
            <x14:filter val="There was no potential conflict of interest."/>
            <x14:filter val="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
            <x14:filter val="they have no financial relationships with any organisations that might have an interest in the submitted work in the previous three years and no other relationships or activities that could appear to have influenced the submitted work."/>
            <x14:filter val="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
            <x14:filter val="Thomas H. Brandon Consulting or Advisory Role: Voxiva Research Funding: Pfizer_x000a_Maciej L. Goniewicz No relationship to disclose_x000a_Nasser H. Hanna No relationship to disclose_x000a_Dorothy K. Hatsukami No relationship to disclose_x000a_Roy S. Herbst Honoraria: Eli Lilly, Merck, Boehringer Ingelheim, Celgene, Pfizer, NovaRX"/>
            <x14:filter val="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
            <x14:filter val="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_x000a_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_x000a_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_x000a_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_x000a_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_x000a_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_x000a_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_x000a_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_x000a_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_x000a_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_x000a_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_x000a_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_x000a_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_x000a_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_x000a_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_x000a_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
            <x14:filter val="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
            <x14:filter val="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x14:filter val="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x14:filter val="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
            <x14:filter val="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
            <x14:filter val="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_x000a_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_x000a_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x14:filter val="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_x000a_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_x000a_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
            <x14:filter val="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_x000a_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
            <x14:filter val="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_x000a_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x14:filter val="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
            <x14:filter val="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
            <x14:filter val="Tobacco company"/>
            <x14:filter val="Tobacco control advocate"/>
            <x14:filter val="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
            <x14:filter val="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_x000a_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_x000a_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_x000a_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_x000a_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_x000a_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x14:filter val="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
            <x14:filter val="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_x000a_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
            <x14:filter val="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
            <x14:filter val="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_x000a_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
            <x14:filter val="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
            <x14:filter val="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
            <x14:filter val="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_x000a_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
            <x14:filter val="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_x000a_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
            <x14:filter val="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_x000a_stance of a patient  on dabigatran 110 mg bid  1  the risk of major gastrointestinal  â   I have no conflict of interest   1782 Correspondence   American Journal of Emergency Medicine 35  2017  1759â  1783"/>
            <x14:filter val="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_x000a_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
            <x14:filter val="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_x000a_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_x000a_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
            <x14:filter val="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_x000a_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_x000a_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
            <x14:filter val="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
            <x14:filter val="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_x000a_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x14:filter val="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_x000a_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
            <x14:filter val="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_x000a_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_x000a_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
            <x14:filter val="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_x000a_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
            <x14:filter val="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_x000a_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_x000a_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
            <x14:filter val="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
            <x14:filter val="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x14:filter val="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_x000a_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_x000a_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_x000a_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_x000a_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_x000a_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_x000a_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_x000a_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
            <x14:filter val="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
            <x14:filter val="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_x000a_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x14:filter val="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_x000a_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
            <x14:filter val="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x14:filter val="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_x000a_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x14:filter val="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_x000a_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
            <x14:filter val="We confirm that the authors of this manuscript have no conflict of interest or relationship, financial or otherwise, that might be perceived as influencing our objectivity."/>
            <x14:filter val="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
            <x14:filter val="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
            <x14:filter val="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
            <x14:filter val="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_x000a__x000a_Catherine Chamberlain is an author of the Cochrane review which included a subgroup analysis of trials involving provision of NRT as part their intervention strategies Lumley 2009. _x000a__x000a_Jo Leonardi‐Bee receives an educational grant from Roche which is unrelated to any smoking cessation treatments._x000a__x000a_Mary‐Ann Davey does not have any conflicts of interest to declare."/>
            <x14:filter val="Within the last three years HM has undertaken educational sessions sponsored by Pfizer and Johnson &amp; Johnson, manufacturers of smoking cessation medications._x000a_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_x000a_Two authors (HM, CB) have additional declarations:_x000a_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_x000a_JHB has no conflicts of interest to declare."/>
            <x14:filter val="Within the past 5 years (but not the past 36 months), Dr. Glynn has received travel expenses from Pfizer Inc, a manufacturer of a smoking cessation medication (varenicline)"/>
            <x14:filter val="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_x000a_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x14:filter val="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_x000a_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
            <x14:filter val="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_x000a_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x14:filter val="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
            <x14:filter val="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_x000a_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_x000a_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_x000a_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
            <x14:filter val="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
            <x14:filter val="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_x000a_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x14:filter val="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
            <x14:filter val="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_x000a_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
            <x14:filter val="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_x000a_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
            <x14:filter val="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x14:filter val="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
            <x14:filter val="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
            <x14:filter val="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
            <x14:filter val="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
            <x14:filter val="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_x000a_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_x000a_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
            <x14:filter val="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_x000a_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_x000a_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
          </mc:Choice>
          <mc:Fallback>
            <filter val="A.M. was a research worker in Professor Russell's smoking research group from 1985 to 1990. D.R. has no competing interests"/>
            <filter val="Agencies which sold EasyPuff, Elusion, Greensmoke, and KiwiCig contributed to expenses of testing, as had Ruyan for 2008 samples. These contributions did not influence the design or conclusions of this study."/>
            <filter val="All authors are employees of Philip Morris Products S.A."/>
            <filter val="All authors declare no conflict of interest."/>
            <filter val="All authors declare that they have no conflicts of interest."/>
            <filter val="All authors declared that there is no conflict of interest."/>
            <filter val="All authors have completed and submitted the ICMJE Form for Disclosure of Potential Conflicts of Interest and none were reported."/>
            <filter val="All authors of this article declare they have no conflicts of interest."/>
            <filter val="All authors were Philip Morris International employees at the time of the study which was funded by PMI R&amp;D."/>
            <filter val="Authors declare that they have no conflicts of interest."/>
            <filter val="CDD is consultant for Fontem Ventures U.S. Inc.; GOC is an employee of Fontem Ventures, B.V.; DWG is an employee of Celerion, the contract research organization (CRO) that conducted the study"/>
            <filter val="Declaration of interestsSome of the studies by K.F. and V.V. were performed usingunrestricted funds provided to the institution (OnassisCardiac Surgery Center) by electronic cigarette companies"/>
            <filter val="Dr. Neal Benowitz serves as a consultant to several pharmaceutical companies that market smoking cessation medications and has served as a paid expert witness in litigation against tobacco companies. The other authors have no conflicts to declare."/>
            <filter val="Financial disclosure. This report is funded by Ruyan. Disclaimer. Apart from research Health New Zealand derives no financial benefit from_x000a_Ruyan."/>
            <filter val="I wish to confirm that there are no known conflicts of interest"/>
            <filter val="J.F.E. was reimbursed by a manufacturer of refill liquids for electronic cigarettes for travelling to London and to China, for mutual information, but he was not paid for these meetings"/>
            <filter val="Most of the members of the GRADE Working Group have a vested interest in another system of grading the quality of evidence and the strength of recommendations."/>
            <filter val="No competing financial interests exist."/>
            <filter val="No conflict of interest was reported by the authors of this letter."/>
            <filter val="No conflicts of interest, financial or otherwise, are declared by the author(s)"/>
            <filter val="No conflicts of interest, financial or otherwise, are declared by the authors."/>
            <filter val="No financial disclosures were reported by the authors of this paper."/>
            <filter val="No mention"/>
            <filter val="No menton"/>
            <filter val="No potential conflict of interest relevant to this article was reported."/>
            <filter val="None declare"/>
            <filter val="None declared"/>
            <filter val="None delcared"/>
            <filter val="None of the authors has any links with any e‐cigarette manufacturers. All three authors received research funding from and/or provided consultancy to manufacturers of smoking cessation medications."/>
            <filter val="Peter Hajek received research funds from and provided consultancy to manufacturers of smoking cessation medications. The remaining authors have no conflicts of interest to declare."/>
            <filter val="Pharamceutical"/>
            <filter val="Pharmaceutical"/>
            <filter val="POTENTIAL CONFLICT OF INTEREST: The authors have indicated they have no potential conflicts of interest to disclose."/>
            <filter val="Some of the studies by K.F. and V.V. were performed using unrestricted funds provided to the institution (Onassis Cardiac Surgery Center) by electronic cigarette companies."/>
            <filter val="The authors are not aware of any affiliations, memberships, funding, or financial holdings that might be perceived as affecting the objectivity of this review."/>
            <filter val="The authors confirm that they have no conflict of interest."/>
            <filter val="The authors declare no competing interests."/>
            <filter val="The authors declare no conflict of interest."/>
            <filter val="The authors declare no conflicts of interest."/>
            <filter val="The authors declare no potential conflict of interests."/>
            <filter val="The authors declare that the research was conducted in the absence of any commercial or financial relationships that could be construed as a potential conflict of interest."/>
            <filter val="The authors declare that there are no conflicts of interest."/>
            <filter val="The authors declare that they have no competing interests."/>
            <filter val="The authors declare that they have no conflicts of interest in connection with this article."/>
            <filter val="The authors declare they have no actual or potential competing financial interests"/>
            <filter val="The authors have declared no conflict of interest."/>
            <filter val="The authors have indicated they have no potential conflicts of interest to disclose"/>
            <filter val="The authors have no conflict of interests or disclosures to declare."/>
            <filter val="The authors have no conflict of interests to declare."/>
            <filter val="The authors have no conflicts of interest relevant to this article to disclose."/>
            <filter val="The authors have no conflicts of interest to disclose"/>
            <filter val="The authors have no conflicts of interest to report."/>
            <filter val="The authors have no conflicts of interest with the material presented in this paper."/>
            <filter val="The authors have no financial disclosures or conflicts of interest to declare."/>
            <filter val="The authors have no financial or competing interests to declare"/>
            <filter val="The authors have no financial relationships or conflicts of interest to disclose relevant to this article."/>
            <filter val="The authors have stated they have no conflict of interest."/>
            <filter val="The authors report no conflicts of interest related to this study."/>
            <filter val="The authors report no conflicts of interest."/>
            <filter val="The authors report no conflicts of interest. The authors alone are responsible for the content and writing of this article."/>
            <filter val="The authors report no declarations of interest."/>
            <filter val="The sponsor of the Twisp e-cigarette had no role in the design and conduction; the collection, analysis and interpretation of the study; or in the preparation, review or approval of the manuscript."/>
            <filter val="The work in this short communication was supported by Imperial Tobacco Group. Imperial Tobacco Group is the parent company of Fontem Ventures B.V., the manufacturer of the e-cigarette used in this study"/>
            <filter val="There are no conflicts of interest."/>
            <filter val="There was no potential conflict of interest."/>
            <filter val="they have no financial relationships with any organisations that might have an interest in the submitted work in the previous three years and no other relationships or activities that could appear to have influenced the submitted work."/>
            <filter val="Tobacco company"/>
            <filter val="Tobacco control advocate"/>
            <filter val="We confirm that the authors of this manuscript have no conflict of interest or relationship, financial or otherwise, that might be perceived as influencing our objectivity."/>
            <filter val="Within the past 5 years (but not the past 36 months), Dr. Glynn has received travel expenses from Pfizer Inc, a manufacturer of a smoking cessation medication (varenicline)"/>
          </mc:Fallback>
        </mc:AlternateContent>
      </filters>
    </filterColumn>
    <filterColumn colId="16">
      <filters>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by year</vt:lpstr>
      <vt:lpstr>% graph in detail </vt:lpstr>
      <vt:lpstr>Removal of no access</vt:lpstr>
      <vt:lpstr>Coi data for paper</vt:lpstr>
      <vt:lpstr>Summary table </vt:lpstr>
      <vt:lpstr>Sum of COI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2021-03-15T16:26:56Z</dcterms:modified>
</cp:coreProperties>
</file>