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mark\Documents\BT5110-tutorials\scripts\"/>
    </mc:Choice>
  </mc:AlternateContent>
  <xr:revisionPtr revIDLastSave="0" documentId="13_ncr:1_{A80DABE2-DB7F-4E50-A9B6-252C55AF3F27}" xr6:coauthVersionLast="47" xr6:coauthVersionMax="47" xr10:uidLastSave="{00000000-0000-0000-0000-000000000000}"/>
  <bookViews>
    <workbookView xWindow="-120" yWindow="-120" windowWidth="29040" windowHeight="15720" xr2:uid="{00000000-000D-0000-FFFF-FFFF00000000}"/>
  </bookViews>
  <sheets>
    <sheet name="Fabian" sheetId="1" r:id="rId1"/>
    <sheet name="creteria &amp; stat"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O118" i="1" l="1"/>
  <c r="K118" i="1"/>
  <c r="R39" i="1"/>
  <c r="R123" i="1"/>
  <c r="R124" i="1"/>
  <c r="R125" i="1"/>
  <c r="R25" i="1"/>
  <c r="R95" i="1"/>
  <c r="R61" i="1"/>
  <c r="R70" i="1"/>
  <c r="R62" i="1"/>
  <c r="R153" i="1"/>
  <c r="R128" i="1"/>
  <c r="R45" i="1"/>
  <c r="R53" i="1"/>
  <c r="R13" i="1"/>
  <c r="R65" i="1"/>
  <c r="R19" i="1"/>
  <c r="R31" i="1"/>
  <c r="R147" i="1"/>
  <c r="R106" i="1"/>
  <c r="R57" i="1"/>
  <c r="R73" i="1"/>
  <c r="R74" i="1"/>
  <c r="R20" i="1"/>
  <c r="R63" i="1"/>
  <c r="R52" i="1"/>
  <c r="R84" i="1"/>
  <c r="R104" i="1"/>
  <c r="R96" i="1"/>
  <c r="R148" i="1"/>
  <c r="R122" i="1"/>
  <c r="R132" i="1"/>
  <c r="R22" i="1"/>
  <c r="R87" i="1"/>
  <c r="R108" i="1"/>
  <c r="R12" i="1"/>
  <c r="R150" i="1"/>
  <c r="R71" i="1"/>
  <c r="R77" i="1"/>
  <c r="R32" i="1"/>
  <c r="R141" i="1"/>
  <c r="R135" i="1"/>
  <c r="R75" i="1"/>
  <c r="R152" i="1"/>
  <c r="R83" i="1"/>
  <c r="R120" i="1"/>
  <c r="R9" i="1"/>
  <c r="R90" i="1"/>
  <c r="R149" i="1"/>
  <c r="R101" i="1"/>
  <c r="R21" i="1"/>
  <c r="R51" i="1"/>
  <c r="R93" i="1"/>
  <c r="R107" i="1"/>
  <c r="R145" i="1"/>
  <c r="R130" i="1"/>
  <c r="R8" i="1"/>
  <c r="R138" i="1"/>
  <c r="R56" i="1"/>
  <c r="R85" i="1"/>
  <c r="R115" i="1"/>
  <c r="R34" i="1"/>
  <c r="R126" i="1"/>
  <c r="R11" i="1"/>
  <c r="R131" i="1"/>
  <c r="R136" i="1"/>
  <c r="R98" i="1"/>
  <c r="R91" i="1"/>
  <c r="R134" i="1"/>
  <c r="R112" i="1"/>
  <c r="R72" i="1"/>
  <c r="R80" i="1"/>
  <c r="R143" i="1"/>
  <c r="R142" i="1"/>
  <c r="R102" i="1"/>
  <c r="R88" i="1"/>
  <c r="R55" i="1"/>
  <c r="R64" i="1"/>
  <c r="R40" i="1"/>
  <c r="R69" i="1"/>
  <c r="R10" i="1"/>
  <c r="R5" i="1"/>
  <c r="R48" i="1"/>
  <c r="R26" i="1"/>
  <c r="R92" i="1"/>
  <c r="R18" i="1"/>
  <c r="R3" i="1"/>
  <c r="R97" i="1"/>
  <c r="R94" i="1"/>
  <c r="R41" i="1"/>
  <c r="R76" i="1"/>
  <c r="R29" i="1"/>
  <c r="R35" i="1"/>
  <c r="R42" i="1"/>
  <c r="R2" i="1"/>
  <c r="R43" i="1"/>
  <c r="R36" i="1"/>
  <c r="R46" i="1"/>
  <c r="R30" i="1"/>
  <c r="R105" i="1"/>
  <c r="R144" i="1"/>
  <c r="R100" i="1"/>
  <c r="R66" i="1"/>
  <c r="R33" i="1"/>
  <c r="R50" i="1"/>
  <c r="R103" i="1"/>
  <c r="R23" i="1"/>
  <c r="R58" i="1"/>
  <c r="R82" i="1"/>
  <c r="R14" i="1"/>
  <c r="R127" i="1"/>
  <c r="R78" i="1"/>
  <c r="R117" i="1"/>
  <c r="R119" i="1"/>
  <c r="R47" i="1"/>
  <c r="R111" i="1"/>
  <c r="R37" i="1"/>
  <c r="R140" i="1"/>
  <c r="R146" i="1"/>
  <c r="R116" i="1"/>
  <c r="R113" i="1"/>
  <c r="R137" i="1"/>
  <c r="R151" i="1"/>
  <c r="R16" i="1"/>
  <c r="R24" i="1"/>
  <c r="R7" i="1"/>
  <c r="R129" i="1"/>
  <c r="R86" i="1"/>
  <c r="R27" i="1"/>
  <c r="R54" i="1"/>
  <c r="R28" i="1"/>
  <c r="R49" i="1"/>
  <c r="R68" i="1"/>
  <c r="R59" i="1"/>
  <c r="R60" i="1"/>
  <c r="R89" i="1"/>
  <c r="R110" i="1"/>
  <c r="R15" i="1"/>
  <c r="R38" i="1"/>
  <c r="R4" i="1"/>
  <c r="R67" i="1"/>
  <c r="R17" i="1"/>
  <c r="R81" i="1"/>
  <c r="R114" i="1"/>
  <c r="R121" i="1"/>
  <c r="R139" i="1"/>
  <c r="P118" i="1"/>
  <c r="Q118" i="1" s="1"/>
  <c r="P133" i="1"/>
  <c r="Q133" i="1" s="1"/>
  <c r="P109" i="1"/>
  <c r="Q109" i="1" s="1"/>
  <c r="P79" i="1"/>
  <c r="Q79" i="1" s="1"/>
  <c r="P39" i="1"/>
  <c r="Q39" i="1" s="1"/>
  <c r="AE39" i="1" s="1"/>
  <c r="P123" i="1"/>
  <c r="Q123" i="1" s="1"/>
  <c r="AE123" i="1" s="1"/>
  <c r="P124" i="1"/>
  <c r="Q124" i="1" s="1"/>
  <c r="AE124" i="1" s="1"/>
  <c r="P125" i="1"/>
  <c r="Q125" i="1" s="1"/>
  <c r="AE125" i="1" s="1"/>
  <c r="P25" i="1"/>
  <c r="Q25" i="1" s="1"/>
  <c r="AE25" i="1" s="1"/>
  <c r="P95" i="1"/>
  <c r="Q95" i="1" s="1"/>
  <c r="P61" i="1"/>
  <c r="Q61" i="1" s="1"/>
  <c r="AE61" i="1" s="1"/>
  <c r="P70" i="1"/>
  <c r="Q70" i="1" s="1"/>
  <c r="AE70" i="1" s="1"/>
  <c r="P62" i="1"/>
  <c r="Q62" i="1" s="1"/>
  <c r="AE62" i="1" s="1"/>
  <c r="P153" i="1"/>
  <c r="Q153" i="1" s="1"/>
  <c r="AE153" i="1" s="1"/>
  <c r="P128" i="1"/>
  <c r="Q128" i="1" s="1"/>
  <c r="AE128" i="1" s="1"/>
  <c r="P45" i="1"/>
  <c r="Q45" i="1" s="1"/>
  <c r="AE45" i="1" s="1"/>
  <c r="P53" i="1"/>
  <c r="Q53" i="1" s="1"/>
  <c r="AE53" i="1" s="1"/>
  <c r="P13" i="1"/>
  <c r="Q13" i="1" s="1"/>
  <c r="P65" i="1"/>
  <c r="Q65" i="1" s="1"/>
  <c r="AE65" i="1" s="1"/>
  <c r="P19" i="1"/>
  <c r="Q19" i="1" s="1"/>
  <c r="AE19" i="1" s="1"/>
  <c r="P99" i="1"/>
  <c r="Q99" i="1" s="1"/>
  <c r="P31" i="1"/>
  <c r="Q31" i="1" s="1"/>
  <c r="AE31" i="1" s="1"/>
  <c r="P147" i="1"/>
  <c r="Q147" i="1" s="1"/>
  <c r="AE147" i="1" s="1"/>
  <c r="P106" i="1"/>
  <c r="Q106" i="1" s="1"/>
  <c r="AE106" i="1" s="1"/>
  <c r="P57" i="1"/>
  <c r="Q57" i="1" s="1"/>
  <c r="AE57" i="1" s="1"/>
  <c r="P73" i="1"/>
  <c r="Q73" i="1" s="1"/>
  <c r="AE73" i="1" s="1"/>
  <c r="P74" i="1"/>
  <c r="Q74" i="1" s="1"/>
  <c r="P20" i="1"/>
  <c r="Q20" i="1" s="1"/>
  <c r="AE20" i="1" s="1"/>
  <c r="P63" i="1"/>
  <c r="Q63" i="1" s="1"/>
  <c r="AE63" i="1" s="1"/>
  <c r="P52" i="1"/>
  <c r="Q52" i="1" s="1"/>
  <c r="AE52" i="1" s="1"/>
  <c r="P84" i="1"/>
  <c r="Q84" i="1" s="1"/>
  <c r="AE84" i="1" s="1"/>
  <c r="P104" i="1"/>
  <c r="Q104" i="1" s="1"/>
  <c r="AE104" i="1" s="1"/>
  <c r="P96" i="1"/>
  <c r="Q96" i="1" s="1"/>
  <c r="AE96" i="1" s="1"/>
  <c r="P148" i="1"/>
  <c r="Q148" i="1" s="1"/>
  <c r="AE148" i="1" s="1"/>
  <c r="P122" i="1"/>
  <c r="Q122" i="1" s="1"/>
  <c r="P132" i="1"/>
  <c r="Q132" i="1" s="1"/>
  <c r="AE132" i="1" s="1"/>
  <c r="P22" i="1"/>
  <c r="Q22" i="1" s="1"/>
  <c r="AE22" i="1" s="1"/>
  <c r="P87" i="1"/>
  <c r="Q87" i="1" s="1"/>
  <c r="AE87" i="1" s="1"/>
  <c r="P108" i="1"/>
  <c r="Q108" i="1" s="1"/>
  <c r="AE108" i="1" s="1"/>
  <c r="P12" i="1"/>
  <c r="Q12" i="1" s="1"/>
  <c r="AE12" i="1" s="1"/>
  <c r="P150" i="1"/>
  <c r="Q150" i="1" s="1"/>
  <c r="AE150" i="1" s="1"/>
  <c r="P71" i="1"/>
  <c r="Q71" i="1" s="1"/>
  <c r="AE71" i="1" s="1"/>
  <c r="P77" i="1"/>
  <c r="Q77" i="1" s="1"/>
  <c r="P32" i="1"/>
  <c r="Q32" i="1" s="1"/>
  <c r="AE32" i="1" s="1"/>
  <c r="P141" i="1"/>
  <c r="Q141" i="1" s="1"/>
  <c r="AE141" i="1" s="1"/>
  <c r="P135" i="1"/>
  <c r="Q135" i="1" s="1"/>
  <c r="AE135" i="1" s="1"/>
  <c r="P75" i="1"/>
  <c r="Q75" i="1" s="1"/>
  <c r="AE75" i="1" s="1"/>
  <c r="P152" i="1"/>
  <c r="Q152" i="1" s="1"/>
  <c r="AE152" i="1" s="1"/>
  <c r="P83" i="1"/>
  <c r="Q83" i="1" s="1"/>
  <c r="AE83" i="1" s="1"/>
  <c r="P120" i="1"/>
  <c r="Q120" i="1" s="1"/>
  <c r="AE120" i="1" s="1"/>
  <c r="P9" i="1"/>
  <c r="Q9" i="1" s="1"/>
  <c r="P90" i="1"/>
  <c r="Q90" i="1" s="1"/>
  <c r="AE90" i="1" s="1"/>
  <c r="P149" i="1"/>
  <c r="Q149" i="1" s="1"/>
  <c r="AE149" i="1" s="1"/>
  <c r="P101" i="1"/>
  <c r="Q101" i="1" s="1"/>
  <c r="AE101" i="1" s="1"/>
  <c r="P21" i="1"/>
  <c r="Q21" i="1" s="1"/>
  <c r="AE21" i="1" s="1"/>
  <c r="P51" i="1"/>
  <c r="Q51" i="1" s="1"/>
  <c r="AE51" i="1" s="1"/>
  <c r="P93" i="1"/>
  <c r="Q93" i="1" s="1"/>
  <c r="AE93" i="1" s="1"/>
  <c r="P107" i="1"/>
  <c r="Q107" i="1" s="1"/>
  <c r="AE107" i="1" s="1"/>
  <c r="P145" i="1"/>
  <c r="Q145" i="1" s="1"/>
  <c r="P130" i="1"/>
  <c r="Q130" i="1" s="1"/>
  <c r="AE130" i="1" s="1"/>
  <c r="P8" i="1"/>
  <c r="Q8" i="1" s="1"/>
  <c r="AE8" i="1" s="1"/>
  <c r="P138" i="1"/>
  <c r="Q138" i="1" s="1"/>
  <c r="AE138" i="1" s="1"/>
  <c r="P56" i="1"/>
  <c r="Q56" i="1" s="1"/>
  <c r="AE56" i="1" s="1"/>
  <c r="P85" i="1"/>
  <c r="Q85" i="1" s="1"/>
  <c r="AE85" i="1" s="1"/>
  <c r="P115" i="1"/>
  <c r="Q115" i="1" s="1"/>
  <c r="AE115" i="1" s="1"/>
  <c r="P34" i="1"/>
  <c r="Q34" i="1" s="1"/>
  <c r="AE34" i="1" s="1"/>
  <c r="P126" i="1"/>
  <c r="Q126" i="1" s="1"/>
  <c r="P11" i="1"/>
  <c r="Q11" i="1" s="1"/>
  <c r="AE11" i="1" s="1"/>
  <c r="P131" i="1"/>
  <c r="Q131" i="1" s="1"/>
  <c r="AE131" i="1" s="1"/>
  <c r="P136" i="1"/>
  <c r="Q136" i="1" s="1"/>
  <c r="AE136" i="1" s="1"/>
  <c r="P98" i="1"/>
  <c r="Q98" i="1" s="1"/>
  <c r="AE98" i="1" s="1"/>
  <c r="P91" i="1"/>
  <c r="Q91" i="1" s="1"/>
  <c r="AE91" i="1" s="1"/>
  <c r="P134" i="1"/>
  <c r="Q134" i="1" s="1"/>
  <c r="AE134" i="1" s="1"/>
  <c r="P112" i="1"/>
  <c r="Q112" i="1" s="1"/>
  <c r="AE112" i="1" s="1"/>
  <c r="P72" i="1"/>
  <c r="Q72" i="1" s="1"/>
  <c r="P80" i="1"/>
  <c r="Q80" i="1" s="1"/>
  <c r="AE80" i="1" s="1"/>
  <c r="P143" i="1"/>
  <c r="Q143" i="1" s="1"/>
  <c r="AE143" i="1" s="1"/>
  <c r="P142" i="1"/>
  <c r="Q142" i="1" s="1"/>
  <c r="AE142" i="1" s="1"/>
  <c r="P102" i="1"/>
  <c r="Q102" i="1" s="1"/>
  <c r="AE102" i="1" s="1"/>
  <c r="P88" i="1"/>
  <c r="Q88" i="1" s="1"/>
  <c r="AE88" i="1" s="1"/>
  <c r="P55" i="1"/>
  <c r="Q55" i="1" s="1"/>
  <c r="AE55" i="1" s="1"/>
  <c r="P64" i="1"/>
  <c r="Q64" i="1" s="1"/>
  <c r="AE64" i="1" s="1"/>
  <c r="P40" i="1"/>
  <c r="Q40" i="1" s="1"/>
  <c r="P69" i="1"/>
  <c r="Q69" i="1" s="1"/>
  <c r="AE69" i="1" s="1"/>
  <c r="P10" i="1"/>
  <c r="Q10" i="1" s="1"/>
  <c r="P5" i="1"/>
  <c r="Q5" i="1" s="1"/>
  <c r="AE5" i="1" s="1"/>
  <c r="P48" i="1"/>
  <c r="Q48" i="1" s="1"/>
  <c r="AE48" i="1" s="1"/>
  <c r="P26" i="1"/>
  <c r="Q26" i="1" s="1"/>
  <c r="AE26" i="1" s="1"/>
  <c r="P92" i="1"/>
  <c r="Q92" i="1" s="1"/>
  <c r="AE92" i="1" s="1"/>
  <c r="P18" i="1"/>
  <c r="Q18" i="1" s="1"/>
  <c r="AE18" i="1" s="1"/>
  <c r="P3" i="1"/>
  <c r="Q3" i="1" s="1"/>
  <c r="P97" i="1"/>
  <c r="Q97" i="1" s="1"/>
  <c r="AE97" i="1" s="1"/>
  <c r="P94" i="1"/>
  <c r="Q94" i="1" s="1"/>
  <c r="AE94" i="1" s="1"/>
  <c r="P41" i="1"/>
  <c r="Q41" i="1" s="1"/>
  <c r="AE41" i="1" s="1"/>
  <c r="P76" i="1"/>
  <c r="Q76" i="1" s="1"/>
  <c r="AE76" i="1" s="1"/>
  <c r="P29" i="1"/>
  <c r="Q29" i="1" s="1"/>
  <c r="AE29" i="1" s="1"/>
  <c r="P35" i="1"/>
  <c r="Q35" i="1" s="1"/>
  <c r="AE35" i="1" s="1"/>
  <c r="P42" i="1"/>
  <c r="Q42" i="1" s="1"/>
  <c r="AE42" i="1" s="1"/>
  <c r="P2" i="1"/>
  <c r="Q2" i="1" s="1"/>
  <c r="P43" i="1"/>
  <c r="Q43" i="1" s="1"/>
  <c r="AE43" i="1" s="1"/>
  <c r="P36" i="1"/>
  <c r="Q36" i="1" s="1"/>
  <c r="AE36" i="1" s="1"/>
  <c r="P46" i="1"/>
  <c r="Q46" i="1" s="1"/>
  <c r="AE46" i="1" s="1"/>
  <c r="P30" i="1"/>
  <c r="Q30" i="1" s="1"/>
  <c r="AE30" i="1" s="1"/>
  <c r="P105" i="1"/>
  <c r="Q105" i="1" s="1"/>
  <c r="AE105" i="1" s="1"/>
  <c r="P144" i="1"/>
  <c r="Q144" i="1" s="1"/>
  <c r="AE144" i="1" s="1"/>
  <c r="P100" i="1"/>
  <c r="Q100" i="1" s="1"/>
  <c r="AE100" i="1" s="1"/>
  <c r="P66" i="1"/>
  <c r="Q66" i="1" s="1"/>
  <c r="P33" i="1"/>
  <c r="Q33" i="1" s="1"/>
  <c r="AE33" i="1" s="1"/>
  <c r="P50" i="1"/>
  <c r="Q50" i="1" s="1"/>
  <c r="P103" i="1"/>
  <c r="Q103" i="1" s="1"/>
  <c r="AE103" i="1" s="1"/>
  <c r="P23" i="1"/>
  <c r="Q23" i="1" s="1"/>
  <c r="AE23" i="1" s="1"/>
  <c r="P58" i="1"/>
  <c r="Q58" i="1" s="1"/>
  <c r="AE58" i="1" s="1"/>
  <c r="P82" i="1"/>
  <c r="Q82" i="1" s="1"/>
  <c r="AE82" i="1" s="1"/>
  <c r="P14" i="1"/>
  <c r="Q14" i="1" s="1"/>
  <c r="AE14" i="1" s="1"/>
  <c r="P127" i="1"/>
  <c r="Q127" i="1" s="1"/>
  <c r="P78" i="1"/>
  <c r="Q78" i="1" s="1"/>
  <c r="AE78" i="1" s="1"/>
  <c r="P117" i="1"/>
  <c r="Q117" i="1" s="1"/>
  <c r="AE117" i="1" s="1"/>
  <c r="P119" i="1"/>
  <c r="Q119" i="1" s="1"/>
  <c r="AE119" i="1" s="1"/>
  <c r="P47" i="1"/>
  <c r="Q47" i="1" s="1"/>
  <c r="AE47" i="1" s="1"/>
  <c r="P111" i="1"/>
  <c r="Q111" i="1" s="1"/>
  <c r="AE111" i="1" s="1"/>
  <c r="P37" i="1"/>
  <c r="Q37" i="1" s="1"/>
  <c r="AE37" i="1" s="1"/>
  <c r="P140" i="1"/>
  <c r="Q140" i="1" s="1"/>
  <c r="AE140" i="1" s="1"/>
  <c r="P146" i="1"/>
  <c r="Q146" i="1" s="1"/>
  <c r="P116" i="1"/>
  <c r="Q116" i="1" s="1"/>
  <c r="AE116" i="1" s="1"/>
  <c r="P113" i="1"/>
  <c r="Q113" i="1" s="1"/>
  <c r="AE113" i="1" s="1"/>
  <c r="P137" i="1"/>
  <c r="Q137" i="1" s="1"/>
  <c r="AE137" i="1" s="1"/>
  <c r="P151" i="1"/>
  <c r="Q151" i="1" s="1"/>
  <c r="AE151" i="1" s="1"/>
  <c r="P16" i="1"/>
  <c r="Q16" i="1" s="1"/>
  <c r="AE16" i="1" s="1"/>
  <c r="P24" i="1"/>
  <c r="Q24" i="1" s="1"/>
  <c r="AE24" i="1" s="1"/>
  <c r="P7" i="1"/>
  <c r="Q7" i="1" s="1"/>
  <c r="AE7" i="1" s="1"/>
  <c r="P129" i="1"/>
  <c r="Q129" i="1" s="1"/>
  <c r="P86" i="1"/>
  <c r="Q86" i="1" s="1"/>
  <c r="AE86" i="1" s="1"/>
  <c r="P27" i="1"/>
  <c r="Q27" i="1" s="1"/>
  <c r="AE27" i="1" s="1"/>
  <c r="P54" i="1"/>
  <c r="Q54" i="1" s="1"/>
  <c r="AE54" i="1" s="1"/>
  <c r="P28" i="1"/>
  <c r="Q28" i="1" s="1"/>
  <c r="AE28" i="1" s="1"/>
  <c r="P49" i="1"/>
  <c r="Q49" i="1" s="1"/>
  <c r="AE49" i="1" s="1"/>
  <c r="P68" i="1"/>
  <c r="Q68" i="1" s="1"/>
  <c r="AE68" i="1" s="1"/>
  <c r="P59" i="1"/>
  <c r="Q59" i="1" s="1"/>
  <c r="AE59" i="1" s="1"/>
  <c r="P60" i="1"/>
  <c r="Q60" i="1" s="1"/>
  <c r="P89" i="1"/>
  <c r="Q89" i="1" s="1"/>
  <c r="AE89" i="1" s="1"/>
  <c r="P110" i="1"/>
  <c r="Q110" i="1" s="1"/>
  <c r="AE110" i="1" s="1"/>
  <c r="P15" i="1"/>
  <c r="Q15" i="1" s="1"/>
  <c r="AE15" i="1" s="1"/>
  <c r="P38" i="1"/>
  <c r="Q38" i="1" s="1"/>
  <c r="AE38" i="1" s="1"/>
  <c r="P4" i="1"/>
  <c r="Q4" i="1" s="1"/>
  <c r="AE4" i="1" s="1"/>
  <c r="P67" i="1"/>
  <c r="Q67" i="1" s="1"/>
  <c r="AE67" i="1" s="1"/>
  <c r="P6" i="1"/>
  <c r="Q6" i="1" s="1"/>
  <c r="P17" i="1"/>
  <c r="Q17" i="1" s="1"/>
  <c r="AE17" i="1" s="1"/>
  <c r="P81" i="1"/>
  <c r="Q81" i="1" s="1"/>
  <c r="P114" i="1"/>
  <c r="Q114" i="1" s="1"/>
  <c r="AE114" i="1" s="1"/>
  <c r="P121" i="1"/>
  <c r="Q121" i="1" s="1"/>
  <c r="AE121" i="1" s="1"/>
  <c r="P139" i="1"/>
  <c r="Q139" i="1" s="1"/>
  <c r="AE139" i="1" s="1"/>
  <c r="P44" i="1"/>
  <c r="Q44" i="1" s="1"/>
  <c r="G44" i="1"/>
  <c r="G79" i="1"/>
  <c r="X126" i="1"/>
  <c r="Y126" i="1" s="1"/>
  <c r="AA126" i="1" s="1"/>
  <c r="AD126" i="1" s="1"/>
  <c r="X127" i="1"/>
  <c r="Y127" i="1" s="1"/>
  <c r="AA127" i="1" s="1"/>
  <c r="AD127" i="1" s="1"/>
  <c r="X128" i="1"/>
  <c r="Y128" i="1" s="1"/>
  <c r="AA128" i="1" s="1"/>
  <c r="AD128" i="1" s="1"/>
  <c r="X129" i="1"/>
  <c r="Y129" i="1" s="1"/>
  <c r="AA129" i="1" s="1"/>
  <c r="AD129" i="1" s="1"/>
  <c r="X130" i="1"/>
  <c r="Y130" i="1" s="1"/>
  <c r="AA130" i="1" s="1"/>
  <c r="AD130" i="1" s="1"/>
  <c r="X131" i="1"/>
  <c r="Y131" i="1" s="1"/>
  <c r="AA131" i="1" s="1"/>
  <c r="AD131" i="1" s="1"/>
  <c r="X132" i="1"/>
  <c r="Y132" i="1" s="1"/>
  <c r="AA132" i="1" s="1"/>
  <c r="AD132" i="1" s="1"/>
  <c r="X133" i="1"/>
  <c r="Y133" i="1" s="1"/>
  <c r="AA133" i="1" s="1"/>
  <c r="X134" i="1"/>
  <c r="Y134" i="1" s="1"/>
  <c r="AA134" i="1" s="1"/>
  <c r="AD134" i="1" s="1"/>
  <c r="X135" i="1"/>
  <c r="Y135" i="1" s="1"/>
  <c r="AA135" i="1" s="1"/>
  <c r="AD135" i="1" s="1"/>
  <c r="X136" i="1"/>
  <c r="Y136" i="1" s="1"/>
  <c r="AA136" i="1" s="1"/>
  <c r="AD136" i="1" s="1"/>
  <c r="X137" i="1"/>
  <c r="Y137" i="1" s="1"/>
  <c r="AA137" i="1" s="1"/>
  <c r="AD137" i="1" s="1"/>
  <c r="X138" i="1"/>
  <c r="Y138" i="1" s="1"/>
  <c r="AA138" i="1" s="1"/>
  <c r="AD138" i="1" s="1"/>
  <c r="X139" i="1"/>
  <c r="Y139" i="1" s="1"/>
  <c r="AA139" i="1" s="1"/>
  <c r="AD139" i="1" s="1"/>
  <c r="X140" i="1"/>
  <c r="Y140" i="1" s="1"/>
  <c r="AA140" i="1" s="1"/>
  <c r="AD140" i="1" s="1"/>
  <c r="X141" i="1"/>
  <c r="Y141" i="1" s="1"/>
  <c r="AA141" i="1" s="1"/>
  <c r="AD141" i="1" s="1"/>
  <c r="X142" i="1"/>
  <c r="Y142" i="1" s="1"/>
  <c r="AA142" i="1" s="1"/>
  <c r="AD142" i="1" s="1"/>
  <c r="X143" i="1"/>
  <c r="Y143" i="1" s="1"/>
  <c r="AA143" i="1" s="1"/>
  <c r="AD143" i="1" s="1"/>
  <c r="X144" i="1"/>
  <c r="Y144" i="1" s="1"/>
  <c r="AA144" i="1" s="1"/>
  <c r="AD144" i="1" s="1"/>
  <c r="X145" i="1"/>
  <c r="Y145" i="1" s="1"/>
  <c r="AA145" i="1" s="1"/>
  <c r="AD145" i="1" s="1"/>
  <c r="X146" i="1"/>
  <c r="Y146" i="1" s="1"/>
  <c r="AA146" i="1" s="1"/>
  <c r="AD146" i="1" s="1"/>
  <c r="X147" i="1"/>
  <c r="Y147" i="1" s="1"/>
  <c r="AA147" i="1" s="1"/>
  <c r="AD147" i="1" s="1"/>
  <c r="X148" i="1"/>
  <c r="Y148" i="1" s="1"/>
  <c r="AA148" i="1" s="1"/>
  <c r="AD148" i="1" s="1"/>
  <c r="X149" i="1"/>
  <c r="Y149" i="1" s="1"/>
  <c r="AA149" i="1" s="1"/>
  <c r="AD149" i="1" s="1"/>
  <c r="X150" i="1"/>
  <c r="Y150" i="1" s="1"/>
  <c r="AA150" i="1" s="1"/>
  <c r="AD150" i="1" s="1"/>
  <c r="X151" i="1"/>
  <c r="Y151" i="1" s="1"/>
  <c r="AA151" i="1" s="1"/>
  <c r="AD151" i="1" s="1"/>
  <c r="X152" i="1"/>
  <c r="Y152" i="1" s="1"/>
  <c r="AA152" i="1" s="1"/>
  <c r="AD152" i="1" s="1"/>
  <c r="X153" i="1"/>
  <c r="Y153" i="1" s="1"/>
  <c r="AA153" i="1" s="1"/>
  <c r="AD153" i="1" s="1"/>
  <c r="X4" i="1"/>
  <c r="Y4" i="1" s="1"/>
  <c r="AA4" i="1" s="1"/>
  <c r="AD4" i="1" s="1"/>
  <c r="X5" i="1"/>
  <c r="Y5" i="1" s="1"/>
  <c r="AA5" i="1" s="1"/>
  <c r="AD5" i="1" s="1"/>
  <c r="X6" i="1"/>
  <c r="Y6" i="1" s="1"/>
  <c r="AA6" i="1" s="1"/>
  <c r="X7" i="1"/>
  <c r="X8" i="1"/>
  <c r="Y8" i="1" s="1"/>
  <c r="AA8" i="1" s="1"/>
  <c r="AD8" i="1" s="1"/>
  <c r="X9" i="1"/>
  <c r="Y9" i="1" s="1"/>
  <c r="AA9" i="1" s="1"/>
  <c r="AD9" i="1" s="1"/>
  <c r="X10" i="1"/>
  <c r="Y10" i="1" s="1"/>
  <c r="AA10" i="1" s="1"/>
  <c r="AD10" i="1" s="1"/>
  <c r="X11" i="1"/>
  <c r="Y11" i="1" s="1"/>
  <c r="AA11" i="1" s="1"/>
  <c r="AD11" i="1" s="1"/>
  <c r="X12" i="1"/>
  <c r="Y12" i="1" s="1"/>
  <c r="AA12" i="1" s="1"/>
  <c r="AD12" i="1" s="1"/>
  <c r="X13" i="1"/>
  <c r="Y13" i="1" s="1"/>
  <c r="AA13" i="1" s="1"/>
  <c r="AD13" i="1" s="1"/>
  <c r="X14" i="1"/>
  <c r="Y14" i="1" s="1"/>
  <c r="AA14" i="1" s="1"/>
  <c r="AD14" i="1" s="1"/>
  <c r="X15" i="1"/>
  <c r="Y15" i="1" s="1"/>
  <c r="AA15" i="1" s="1"/>
  <c r="AD15" i="1" s="1"/>
  <c r="X16" i="1"/>
  <c r="Y16" i="1" s="1"/>
  <c r="AA16" i="1" s="1"/>
  <c r="AD16" i="1" s="1"/>
  <c r="X17" i="1"/>
  <c r="Y17" i="1" s="1"/>
  <c r="AA17" i="1" s="1"/>
  <c r="AD17" i="1" s="1"/>
  <c r="X18" i="1"/>
  <c r="Y18" i="1" s="1"/>
  <c r="AA18" i="1" s="1"/>
  <c r="AD18" i="1" s="1"/>
  <c r="X19" i="1"/>
  <c r="Y19" i="1" s="1"/>
  <c r="AA19" i="1" s="1"/>
  <c r="AD19" i="1" s="1"/>
  <c r="X20" i="1"/>
  <c r="Y20" i="1" s="1"/>
  <c r="AA20" i="1" s="1"/>
  <c r="AD20" i="1" s="1"/>
  <c r="X21" i="1"/>
  <c r="Y21" i="1" s="1"/>
  <c r="AA21" i="1" s="1"/>
  <c r="AD21" i="1" s="1"/>
  <c r="X22" i="1"/>
  <c r="Y22" i="1" s="1"/>
  <c r="AA22" i="1" s="1"/>
  <c r="AD22" i="1" s="1"/>
  <c r="X23" i="1"/>
  <c r="Y23" i="1" s="1"/>
  <c r="AA23" i="1" s="1"/>
  <c r="AD23" i="1" s="1"/>
  <c r="X24" i="1"/>
  <c r="Y24" i="1" s="1"/>
  <c r="AA24" i="1" s="1"/>
  <c r="AD24" i="1" s="1"/>
  <c r="X25" i="1"/>
  <c r="Y25" i="1" s="1"/>
  <c r="AA25" i="1" s="1"/>
  <c r="AD25" i="1" s="1"/>
  <c r="X26" i="1"/>
  <c r="Y26" i="1" s="1"/>
  <c r="AA26" i="1" s="1"/>
  <c r="AD26" i="1" s="1"/>
  <c r="X27" i="1"/>
  <c r="Y27" i="1" s="1"/>
  <c r="AA27" i="1" s="1"/>
  <c r="AD27" i="1" s="1"/>
  <c r="X28" i="1"/>
  <c r="Y28" i="1" s="1"/>
  <c r="AA28" i="1" s="1"/>
  <c r="AD28" i="1" s="1"/>
  <c r="X29" i="1"/>
  <c r="Y29" i="1" s="1"/>
  <c r="AA29" i="1" s="1"/>
  <c r="AD29" i="1" s="1"/>
  <c r="X30" i="1"/>
  <c r="Y30" i="1" s="1"/>
  <c r="AA30" i="1" s="1"/>
  <c r="AD30" i="1" s="1"/>
  <c r="X31" i="1"/>
  <c r="Y31" i="1" s="1"/>
  <c r="AA31" i="1" s="1"/>
  <c r="AD31" i="1" s="1"/>
  <c r="X32" i="1"/>
  <c r="Y32" i="1" s="1"/>
  <c r="AA32" i="1" s="1"/>
  <c r="AD32" i="1" s="1"/>
  <c r="X33" i="1"/>
  <c r="Y33" i="1" s="1"/>
  <c r="AA33" i="1" s="1"/>
  <c r="AD33" i="1" s="1"/>
  <c r="X34" i="1"/>
  <c r="Y34" i="1" s="1"/>
  <c r="AA34" i="1" s="1"/>
  <c r="AD34" i="1" s="1"/>
  <c r="X35" i="1"/>
  <c r="Y35" i="1" s="1"/>
  <c r="AA35" i="1" s="1"/>
  <c r="AD35" i="1" s="1"/>
  <c r="X36" i="1"/>
  <c r="Y36" i="1" s="1"/>
  <c r="AA36" i="1" s="1"/>
  <c r="AD36" i="1" s="1"/>
  <c r="X37" i="1"/>
  <c r="Y37" i="1" s="1"/>
  <c r="AA37" i="1" s="1"/>
  <c r="AD37" i="1" s="1"/>
  <c r="X38" i="1"/>
  <c r="Y38" i="1" s="1"/>
  <c r="AA38" i="1" s="1"/>
  <c r="AD38" i="1" s="1"/>
  <c r="X39" i="1"/>
  <c r="Y39" i="1" s="1"/>
  <c r="AA39" i="1" s="1"/>
  <c r="AD39" i="1" s="1"/>
  <c r="X40" i="1"/>
  <c r="Y40" i="1" s="1"/>
  <c r="AA40" i="1" s="1"/>
  <c r="AD40" i="1" s="1"/>
  <c r="X41" i="1"/>
  <c r="Y41" i="1" s="1"/>
  <c r="AA41" i="1" s="1"/>
  <c r="AD41" i="1" s="1"/>
  <c r="X42" i="1"/>
  <c r="Y42" i="1" s="1"/>
  <c r="AA42" i="1" s="1"/>
  <c r="AD42" i="1" s="1"/>
  <c r="X43" i="1"/>
  <c r="Y43" i="1" s="1"/>
  <c r="AA43" i="1" s="1"/>
  <c r="AD43" i="1" s="1"/>
  <c r="X44" i="1"/>
  <c r="Y44" i="1" s="1"/>
  <c r="AA44" i="1" s="1"/>
  <c r="X45" i="1"/>
  <c r="Y45" i="1" s="1"/>
  <c r="AA45" i="1" s="1"/>
  <c r="AD45" i="1" s="1"/>
  <c r="X46" i="1"/>
  <c r="Y46" i="1" s="1"/>
  <c r="AA46" i="1" s="1"/>
  <c r="AD46" i="1" s="1"/>
  <c r="X47" i="1"/>
  <c r="Y47" i="1" s="1"/>
  <c r="AA47" i="1" s="1"/>
  <c r="AD47" i="1" s="1"/>
  <c r="X48" i="1"/>
  <c r="Y48" i="1" s="1"/>
  <c r="AA48" i="1" s="1"/>
  <c r="AD48" i="1" s="1"/>
  <c r="X49" i="1"/>
  <c r="Y49" i="1" s="1"/>
  <c r="AA49" i="1" s="1"/>
  <c r="AD49" i="1" s="1"/>
  <c r="X50" i="1"/>
  <c r="Y50" i="1" s="1"/>
  <c r="AA50" i="1" s="1"/>
  <c r="AD50" i="1" s="1"/>
  <c r="X51" i="1"/>
  <c r="Y51" i="1" s="1"/>
  <c r="AA51" i="1" s="1"/>
  <c r="AD51" i="1" s="1"/>
  <c r="X52" i="1"/>
  <c r="Y52" i="1" s="1"/>
  <c r="AA52" i="1" s="1"/>
  <c r="AD52" i="1" s="1"/>
  <c r="X53" i="1"/>
  <c r="Y53" i="1" s="1"/>
  <c r="AA53" i="1" s="1"/>
  <c r="AD53" i="1" s="1"/>
  <c r="X54" i="1"/>
  <c r="Y54" i="1" s="1"/>
  <c r="AA54" i="1" s="1"/>
  <c r="AD54" i="1" s="1"/>
  <c r="X55" i="1"/>
  <c r="Y55" i="1" s="1"/>
  <c r="AA55" i="1" s="1"/>
  <c r="AD55" i="1" s="1"/>
  <c r="X56" i="1"/>
  <c r="Y56" i="1" s="1"/>
  <c r="AA56" i="1" s="1"/>
  <c r="AD56" i="1" s="1"/>
  <c r="X57" i="1"/>
  <c r="Y57" i="1" s="1"/>
  <c r="AA57" i="1" s="1"/>
  <c r="AD57" i="1" s="1"/>
  <c r="X58" i="1"/>
  <c r="Y58" i="1" s="1"/>
  <c r="AA58" i="1" s="1"/>
  <c r="AD58" i="1" s="1"/>
  <c r="X59" i="1"/>
  <c r="Y59" i="1" s="1"/>
  <c r="AA59" i="1" s="1"/>
  <c r="AD59" i="1" s="1"/>
  <c r="X60" i="1"/>
  <c r="Y60" i="1" s="1"/>
  <c r="AA60" i="1" s="1"/>
  <c r="AD60" i="1" s="1"/>
  <c r="X61" i="1"/>
  <c r="Y61" i="1" s="1"/>
  <c r="AA61" i="1" s="1"/>
  <c r="AD61" i="1" s="1"/>
  <c r="X62" i="1"/>
  <c r="Y62" i="1" s="1"/>
  <c r="AA62" i="1" s="1"/>
  <c r="AD62" i="1" s="1"/>
  <c r="X63" i="1"/>
  <c r="Y63" i="1" s="1"/>
  <c r="AA63" i="1" s="1"/>
  <c r="AD63" i="1" s="1"/>
  <c r="X64" i="1"/>
  <c r="Y64" i="1" s="1"/>
  <c r="AA64" i="1" s="1"/>
  <c r="AD64" i="1" s="1"/>
  <c r="X65" i="1"/>
  <c r="Y65" i="1" s="1"/>
  <c r="AA65" i="1" s="1"/>
  <c r="AD65" i="1" s="1"/>
  <c r="X66" i="1"/>
  <c r="Y66" i="1" s="1"/>
  <c r="AA66" i="1" s="1"/>
  <c r="AD66" i="1" s="1"/>
  <c r="X67" i="1"/>
  <c r="Y67" i="1" s="1"/>
  <c r="AA67" i="1" s="1"/>
  <c r="AD67" i="1" s="1"/>
  <c r="X68" i="1"/>
  <c r="Y68" i="1" s="1"/>
  <c r="AA68" i="1" s="1"/>
  <c r="AD68" i="1" s="1"/>
  <c r="X69" i="1"/>
  <c r="Y69" i="1" s="1"/>
  <c r="AA69" i="1" s="1"/>
  <c r="AD69" i="1" s="1"/>
  <c r="X70" i="1"/>
  <c r="Y70" i="1" s="1"/>
  <c r="AA70" i="1" s="1"/>
  <c r="AD70" i="1" s="1"/>
  <c r="X71" i="1"/>
  <c r="Y71" i="1" s="1"/>
  <c r="AA71" i="1" s="1"/>
  <c r="AD71" i="1" s="1"/>
  <c r="X72" i="1"/>
  <c r="Y72" i="1" s="1"/>
  <c r="AA72" i="1" s="1"/>
  <c r="AD72" i="1" s="1"/>
  <c r="X73" i="1"/>
  <c r="Y73" i="1" s="1"/>
  <c r="AA73" i="1" s="1"/>
  <c r="AD73" i="1" s="1"/>
  <c r="X74" i="1"/>
  <c r="Y74" i="1" s="1"/>
  <c r="AA74" i="1" s="1"/>
  <c r="AD74" i="1" s="1"/>
  <c r="X75" i="1"/>
  <c r="Y75" i="1" s="1"/>
  <c r="AA75" i="1" s="1"/>
  <c r="AD75" i="1" s="1"/>
  <c r="X76" i="1"/>
  <c r="Y76" i="1" s="1"/>
  <c r="AA76" i="1" s="1"/>
  <c r="AD76" i="1" s="1"/>
  <c r="X77" i="1"/>
  <c r="Y77" i="1" s="1"/>
  <c r="AA77" i="1" s="1"/>
  <c r="AD77" i="1" s="1"/>
  <c r="X78" i="1"/>
  <c r="Y78" i="1" s="1"/>
  <c r="AA78" i="1" s="1"/>
  <c r="AD78" i="1" s="1"/>
  <c r="X79" i="1"/>
  <c r="Y79" i="1" s="1"/>
  <c r="AA79" i="1" s="1"/>
  <c r="X80" i="1"/>
  <c r="Y80" i="1" s="1"/>
  <c r="AA80" i="1" s="1"/>
  <c r="AD80" i="1" s="1"/>
  <c r="X81" i="1"/>
  <c r="Y81" i="1" s="1"/>
  <c r="AA81" i="1" s="1"/>
  <c r="AD81" i="1" s="1"/>
  <c r="X82" i="1"/>
  <c r="Y82" i="1" s="1"/>
  <c r="AA82" i="1" s="1"/>
  <c r="AD82" i="1" s="1"/>
  <c r="X83" i="1"/>
  <c r="Y83" i="1" s="1"/>
  <c r="AA83" i="1" s="1"/>
  <c r="AD83" i="1" s="1"/>
  <c r="X84" i="1"/>
  <c r="Y84" i="1" s="1"/>
  <c r="AA84" i="1" s="1"/>
  <c r="AD84" i="1" s="1"/>
  <c r="X85" i="1"/>
  <c r="Y85" i="1" s="1"/>
  <c r="AA85" i="1" s="1"/>
  <c r="AD85" i="1" s="1"/>
  <c r="X86" i="1"/>
  <c r="Y86" i="1" s="1"/>
  <c r="AA86" i="1" s="1"/>
  <c r="AD86" i="1" s="1"/>
  <c r="X87" i="1"/>
  <c r="Y87" i="1" s="1"/>
  <c r="AA87" i="1" s="1"/>
  <c r="AD87" i="1" s="1"/>
  <c r="X88" i="1"/>
  <c r="Y88" i="1" s="1"/>
  <c r="AA88" i="1" s="1"/>
  <c r="AD88" i="1" s="1"/>
  <c r="X89" i="1"/>
  <c r="Y89" i="1" s="1"/>
  <c r="AA89" i="1" s="1"/>
  <c r="AD89" i="1" s="1"/>
  <c r="X90" i="1"/>
  <c r="Y90" i="1" s="1"/>
  <c r="AA90" i="1" s="1"/>
  <c r="AD90" i="1" s="1"/>
  <c r="X91" i="1"/>
  <c r="Y91" i="1" s="1"/>
  <c r="AA91" i="1" s="1"/>
  <c r="AD91" i="1" s="1"/>
  <c r="X92" i="1"/>
  <c r="Y92" i="1" s="1"/>
  <c r="AA92" i="1" s="1"/>
  <c r="AD92" i="1" s="1"/>
  <c r="X93" i="1"/>
  <c r="Y93" i="1" s="1"/>
  <c r="AA93" i="1" s="1"/>
  <c r="AD93" i="1" s="1"/>
  <c r="X94" i="1"/>
  <c r="Y94" i="1" s="1"/>
  <c r="AA94" i="1" s="1"/>
  <c r="AD94" i="1" s="1"/>
  <c r="X95" i="1"/>
  <c r="Y95" i="1" s="1"/>
  <c r="AA95" i="1" s="1"/>
  <c r="AD95" i="1" s="1"/>
  <c r="X96" i="1"/>
  <c r="Y96" i="1" s="1"/>
  <c r="AA96" i="1" s="1"/>
  <c r="AD96" i="1" s="1"/>
  <c r="X97" i="1"/>
  <c r="Y97" i="1" s="1"/>
  <c r="AA97" i="1" s="1"/>
  <c r="AD97" i="1" s="1"/>
  <c r="X98" i="1"/>
  <c r="Y98" i="1" s="1"/>
  <c r="AA98" i="1" s="1"/>
  <c r="AD98" i="1" s="1"/>
  <c r="X99" i="1"/>
  <c r="Y99" i="1" s="1"/>
  <c r="AA99" i="1" s="1"/>
  <c r="X100" i="1"/>
  <c r="Y100" i="1" s="1"/>
  <c r="AA100" i="1" s="1"/>
  <c r="AD100" i="1" s="1"/>
  <c r="X101" i="1"/>
  <c r="Y101" i="1" s="1"/>
  <c r="AA101" i="1" s="1"/>
  <c r="AD101" i="1" s="1"/>
  <c r="X102" i="1"/>
  <c r="Y102" i="1" s="1"/>
  <c r="AA102" i="1" s="1"/>
  <c r="AD102" i="1" s="1"/>
  <c r="X103" i="1"/>
  <c r="Y103" i="1" s="1"/>
  <c r="AA103" i="1" s="1"/>
  <c r="AD103" i="1" s="1"/>
  <c r="X104" i="1"/>
  <c r="Y104" i="1" s="1"/>
  <c r="AA104" i="1" s="1"/>
  <c r="AD104" i="1" s="1"/>
  <c r="X105" i="1"/>
  <c r="Y105" i="1" s="1"/>
  <c r="AA105" i="1" s="1"/>
  <c r="AD105" i="1" s="1"/>
  <c r="X106" i="1"/>
  <c r="Y106" i="1" s="1"/>
  <c r="AA106" i="1" s="1"/>
  <c r="AD106" i="1" s="1"/>
  <c r="X107" i="1"/>
  <c r="Y107" i="1" s="1"/>
  <c r="AA107" i="1" s="1"/>
  <c r="AD107" i="1" s="1"/>
  <c r="X108" i="1"/>
  <c r="Y108" i="1" s="1"/>
  <c r="AA108" i="1" s="1"/>
  <c r="AD108" i="1" s="1"/>
  <c r="X109" i="1"/>
  <c r="Y109" i="1" s="1"/>
  <c r="AA109" i="1" s="1"/>
  <c r="X110" i="1"/>
  <c r="Y110" i="1" s="1"/>
  <c r="AA110" i="1" s="1"/>
  <c r="AD110" i="1" s="1"/>
  <c r="X111" i="1"/>
  <c r="Y111" i="1" s="1"/>
  <c r="AA111" i="1" s="1"/>
  <c r="AD111" i="1" s="1"/>
  <c r="X112" i="1"/>
  <c r="Y112" i="1" s="1"/>
  <c r="AA112" i="1" s="1"/>
  <c r="AD112" i="1" s="1"/>
  <c r="X113" i="1"/>
  <c r="Y113" i="1" s="1"/>
  <c r="AA113" i="1" s="1"/>
  <c r="AD113" i="1" s="1"/>
  <c r="X114" i="1"/>
  <c r="Y114" i="1" s="1"/>
  <c r="AA114" i="1" s="1"/>
  <c r="AD114" i="1" s="1"/>
  <c r="X115" i="1"/>
  <c r="Y115" i="1" s="1"/>
  <c r="AA115" i="1" s="1"/>
  <c r="AD115" i="1" s="1"/>
  <c r="X116" i="1"/>
  <c r="Y116" i="1" s="1"/>
  <c r="AA116" i="1" s="1"/>
  <c r="AD116" i="1" s="1"/>
  <c r="X117" i="1"/>
  <c r="Y117" i="1" s="1"/>
  <c r="AA117" i="1" s="1"/>
  <c r="AD117" i="1" s="1"/>
  <c r="X118" i="1"/>
  <c r="Y118" i="1" s="1"/>
  <c r="AA118" i="1" s="1"/>
  <c r="X119" i="1"/>
  <c r="Y119" i="1" s="1"/>
  <c r="AA119" i="1" s="1"/>
  <c r="AD119" i="1" s="1"/>
  <c r="X120" i="1"/>
  <c r="Y120" i="1" s="1"/>
  <c r="AA120" i="1" s="1"/>
  <c r="AD120" i="1" s="1"/>
  <c r="X121" i="1"/>
  <c r="Y121" i="1" s="1"/>
  <c r="AA121" i="1" s="1"/>
  <c r="AD121" i="1" s="1"/>
  <c r="X122" i="1"/>
  <c r="Y122" i="1" s="1"/>
  <c r="AA122" i="1" s="1"/>
  <c r="AD122" i="1" s="1"/>
  <c r="X123" i="1"/>
  <c r="Y123" i="1" s="1"/>
  <c r="AA123" i="1" s="1"/>
  <c r="AD123" i="1" s="1"/>
  <c r="X124" i="1"/>
  <c r="Y124" i="1" s="1"/>
  <c r="AA124" i="1" s="1"/>
  <c r="AD124" i="1" s="1"/>
  <c r="X125" i="1"/>
  <c r="Y125" i="1" s="1"/>
  <c r="AA125" i="1" s="1"/>
  <c r="AD125" i="1" s="1"/>
  <c r="X2" i="1"/>
  <c r="Y2" i="1" s="1"/>
  <c r="AA2" i="1" s="1"/>
  <c r="AD2" i="1" s="1"/>
  <c r="X3" i="1"/>
  <c r="Y3" i="1" s="1"/>
  <c r="AA3" i="1" s="1"/>
  <c r="AD3" i="1" s="1"/>
  <c r="Y7" i="1"/>
  <c r="AA7" i="1" s="1"/>
  <c r="AD7" i="1" s="1"/>
  <c r="O109" i="1"/>
  <c r="R109" i="1" s="1"/>
  <c r="O133" i="1"/>
  <c r="O79" i="1"/>
  <c r="O44" i="1"/>
  <c r="K133" i="1"/>
  <c r="K79" i="1"/>
  <c r="K44" i="1"/>
  <c r="G133" i="1"/>
  <c r="G118" i="1"/>
  <c r="AD118" i="1" s="1"/>
  <c r="G99" i="1"/>
  <c r="R99" i="1" s="1"/>
  <c r="G6" i="1"/>
  <c r="R6" i="1" s="1"/>
  <c r="AE81" i="1" l="1"/>
  <c r="AD133" i="1"/>
  <c r="AE60" i="1"/>
  <c r="AE129" i="1"/>
  <c r="AE146" i="1"/>
  <c r="AE127" i="1"/>
  <c r="AE66" i="1"/>
  <c r="AE2" i="1"/>
  <c r="AE3" i="1"/>
  <c r="AE40" i="1"/>
  <c r="AE72" i="1"/>
  <c r="AE126" i="1"/>
  <c r="AE145" i="1"/>
  <c r="AE9" i="1"/>
  <c r="AE77" i="1"/>
  <c r="AE122" i="1"/>
  <c r="AE74" i="1"/>
  <c r="AE13" i="1"/>
  <c r="AE95" i="1"/>
  <c r="AD44" i="1"/>
  <c r="AE50" i="1"/>
  <c r="AE10" i="1"/>
  <c r="AE99" i="1"/>
  <c r="AE109" i="1"/>
  <c r="AD79" i="1"/>
  <c r="AE6" i="1"/>
  <c r="AD6" i="1"/>
  <c r="AD109" i="1"/>
  <c r="AD99" i="1"/>
  <c r="R118" i="1"/>
  <c r="AE118" i="1" s="1"/>
  <c r="R44" i="1"/>
  <c r="AE44" i="1" s="1"/>
  <c r="R79" i="1"/>
  <c r="AE79" i="1" s="1"/>
  <c r="R133" i="1"/>
  <c r="AE133" i="1" s="1"/>
  <c r="B4" i="2"/>
  <c r="U4" i="2"/>
  <c r="U5" i="2"/>
  <c r="U6" i="2"/>
  <c r="C4" i="2"/>
  <c r="C2" i="2"/>
  <c r="D5" i="2"/>
  <c r="U3" i="2"/>
  <c r="F5" i="2"/>
  <c r="G5" i="2" s="1"/>
  <c r="F4" i="2"/>
  <c r="G4" i="2" s="1"/>
  <c r="F3" i="2"/>
  <c r="G3" i="2" s="1"/>
  <c r="F2" i="2"/>
  <c r="G2" i="2" s="1"/>
  <c r="C3" i="2"/>
  <c r="B2" i="2"/>
  <c r="C5" i="2"/>
  <c r="D2" i="2"/>
  <c r="D3" i="2"/>
  <c r="B3" i="2"/>
  <c r="D4" i="2"/>
  <c r="B5" i="2"/>
  <c r="E3" i="2" l="1"/>
  <c r="E5" i="2"/>
  <c r="E4" i="2"/>
  <c r="E2" i="2"/>
</calcChain>
</file>

<file path=xl/sharedStrings.xml><?xml version="1.0" encoding="utf-8"?>
<sst xmlns="http://schemas.openxmlformats.org/spreadsheetml/2006/main" count="2619" uniqueCount="812">
  <si>
    <t>Name</t>
  </si>
  <si>
    <t>Student Number</t>
  </si>
  <si>
    <t>Adithya Kamaraj</t>
  </si>
  <si>
    <t>A0236359W</t>
  </si>
  <si>
    <t>Ai Liwen</t>
  </si>
  <si>
    <t>A0242721N</t>
  </si>
  <si>
    <t>Akanksha Bansal</t>
  </si>
  <si>
    <t>A0229590X</t>
  </si>
  <si>
    <t>Akhil Venkateswaran Lakshminarayanan</t>
  </si>
  <si>
    <t>A0228512L</t>
  </si>
  <si>
    <t>Akshat Jhalani</t>
  </si>
  <si>
    <t>A0243773Y</t>
  </si>
  <si>
    <t>Aliyu Agboola Alege</t>
  </si>
  <si>
    <t>A0243772B</t>
  </si>
  <si>
    <t>An Meiyi</t>
  </si>
  <si>
    <t>A0228589J</t>
  </si>
  <si>
    <t>Anandakrishnan Venugopal</t>
  </si>
  <si>
    <t>A0248385R</t>
  </si>
  <si>
    <t>Aniket Udaykumar</t>
  </si>
  <si>
    <t>A0236563B</t>
  </si>
  <si>
    <t>Archit Aggarwal</t>
  </si>
  <si>
    <t>A0228984L</t>
  </si>
  <si>
    <t>Atul Parthasarathy</t>
  </si>
  <si>
    <t>A0237536Y</t>
  </si>
  <si>
    <t>Binitha Radhakrishna Shetty</t>
  </si>
  <si>
    <t>A0228486R</t>
  </si>
  <si>
    <t>Bryan Lim Yi Yong</t>
  </si>
  <si>
    <t>A0248399H</t>
  </si>
  <si>
    <t>CAI RUNZE</t>
  </si>
  <si>
    <t>A0212755H</t>
  </si>
  <si>
    <t>Cao Mingxuan</t>
  </si>
  <si>
    <t>A0212201J</t>
  </si>
  <si>
    <t>Cao Shengze</t>
  </si>
  <si>
    <t>A0119403N</t>
  </si>
  <si>
    <t>Chen Hao</t>
  </si>
  <si>
    <t>A0248398J</t>
  </si>
  <si>
    <t>CHEN JIE</t>
  </si>
  <si>
    <t>A0158409X</t>
  </si>
  <si>
    <t>Chen Rong</t>
  </si>
  <si>
    <t>A0232294H</t>
  </si>
  <si>
    <t>Chen Yi</t>
  </si>
  <si>
    <t>A0232299X</t>
  </si>
  <si>
    <t>Chen Yuheng</t>
  </si>
  <si>
    <t>A0229929L</t>
  </si>
  <si>
    <t>Demirkirkan Ege</t>
  </si>
  <si>
    <t>A0248152H</t>
  </si>
  <si>
    <t>Deng Haoyuan</t>
  </si>
  <si>
    <t>A0232486B</t>
  </si>
  <si>
    <t>Deng Kaisheng</t>
  </si>
  <si>
    <t>A0242101E</t>
  </si>
  <si>
    <t>Deng Minxuan</t>
  </si>
  <si>
    <t>A0107513R</t>
  </si>
  <si>
    <t>DEXTER FONG HOY YIK</t>
  </si>
  <si>
    <t>A0229591W</t>
  </si>
  <si>
    <t>Ding Fan</t>
  </si>
  <si>
    <t>A0248373X</t>
  </si>
  <si>
    <t>Dolly Agarwal</t>
  </si>
  <si>
    <t>A0228490B</t>
  </si>
  <si>
    <t>Durvesh Satish Deshmukh</t>
  </si>
  <si>
    <t>A0228596M</t>
  </si>
  <si>
    <t>FENG DAIFEI</t>
  </si>
  <si>
    <t>A0230630X</t>
  </si>
  <si>
    <t>Fu Shishan</t>
  </si>
  <si>
    <t>A0229394U</t>
  </si>
  <si>
    <t>FU TIANYUAN</t>
  </si>
  <si>
    <t>A0177377M</t>
  </si>
  <si>
    <t>Fu Yihao</t>
  </si>
  <si>
    <t>A0232481L</t>
  </si>
  <si>
    <t>FYONN OH TONG SHUANG</t>
  </si>
  <si>
    <t>A0190403R</t>
  </si>
  <si>
    <t>GAO QIKAI</t>
  </si>
  <si>
    <t>A0177350E</t>
  </si>
  <si>
    <t>Ge Jing</t>
  </si>
  <si>
    <t>A0248349R</t>
  </si>
  <si>
    <t>GOH SI NING</t>
  </si>
  <si>
    <t>A0190367Y</t>
  </si>
  <si>
    <t>GOH ZHEN HAO</t>
  </si>
  <si>
    <t>A0210988W</t>
  </si>
  <si>
    <t>Gu Yunxiang</t>
  </si>
  <si>
    <t>A0228491Y</t>
  </si>
  <si>
    <t>Guo Dan</t>
  </si>
  <si>
    <t>A0241686X</t>
  </si>
  <si>
    <t>Han Zhuoting</t>
  </si>
  <si>
    <t>A0236148A</t>
  </si>
  <si>
    <t>He Tingyu</t>
  </si>
  <si>
    <t>A0247459N</t>
  </si>
  <si>
    <t>HOU SHIZHENG</t>
  </si>
  <si>
    <t>A0206849U</t>
  </si>
  <si>
    <t>Hou Taiyu</t>
  </si>
  <si>
    <t>A0248150L</t>
  </si>
  <si>
    <t>HU HAOLEI</t>
  </si>
  <si>
    <t>A0176642Y</t>
  </si>
  <si>
    <t>Hua Han</t>
  </si>
  <si>
    <t>A0237333J</t>
  </si>
  <si>
    <t>Huang Jiahao</t>
  </si>
  <si>
    <t>A0242082N</t>
  </si>
  <si>
    <t>Huang Weifeng</t>
  </si>
  <si>
    <t>A0237343H</t>
  </si>
  <si>
    <t>Huang Wenzheng</t>
  </si>
  <si>
    <t>A0242116U</t>
  </si>
  <si>
    <t>Huang Yixuan</t>
  </si>
  <si>
    <t>A0236586R</t>
  </si>
  <si>
    <t>Huang Zirui</t>
  </si>
  <si>
    <t>A0232467A</t>
  </si>
  <si>
    <t>Jiang Luyu</t>
  </si>
  <si>
    <t>A0236598L</t>
  </si>
  <si>
    <t>Jin Yuhan</t>
  </si>
  <si>
    <t>A0237338Y</t>
  </si>
  <si>
    <t>JOVI LOO LEK YANG</t>
  </si>
  <si>
    <t>A0139315H</t>
  </si>
  <si>
    <t>KOH VINLEON</t>
  </si>
  <si>
    <t>A0202155W</t>
  </si>
  <si>
    <t>KONG JIAN WEI</t>
  </si>
  <si>
    <t>A0200284U</t>
  </si>
  <si>
    <t>Kuang Ting</t>
  </si>
  <si>
    <t>A0248403J</t>
  </si>
  <si>
    <t>Lan Fangzhou</t>
  </si>
  <si>
    <t>A0228554Y</t>
  </si>
  <si>
    <t>Lang Qianqian</t>
  </si>
  <si>
    <t>A0242694X</t>
  </si>
  <si>
    <t>LEBEN CHEW WEN BIN</t>
  </si>
  <si>
    <t>A0183569M</t>
  </si>
  <si>
    <t>LEE EN HAO</t>
  </si>
  <si>
    <t>A0204679W</t>
  </si>
  <si>
    <t>LEE TUCK CHONG</t>
  </si>
  <si>
    <t>A0214477B</t>
  </si>
  <si>
    <t>LEONG JIA HAO, TIMOTHY</t>
  </si>
  <si>
    <t>A0183537X</t>
  </si>
  <si>
    <t>Li Honghao</t>
  </si>
  <si>
    <t>A0236152M</t>
  </si>
  <si>
    <t>Li Kangcheng</t>
  </si>
  <si>
    <t>A0237550H</t>
  </si>
  <si>
    <t>Li Siwei</t>
  </si>
  <si>
    <t>A0236596N</t>
  </si>
  <si>
    <t>Li Xinran</t>
  </si>
  <si>
    <t>A0248552Y</t>
  </si>
  <si>
    <t>Liang Jianheng</t>
  </si>
  <si>
    <t>A0232496Y</t>
  </si>
  <si>
    <t>Liao Yifan</t>
  </si>
  <si>
    <t>A0236593W</t>
  </si>
  <si>
    <t>LIM YEN THEME</t>
  </si>
  <si>
    <t>A0144362L</t>
  </si>
  <si>
    <t>Lin Xin</t>
  </si>
  <si>
    <t>A0228485U</t>
  </si>
  <si>
    <t>LIOW JIA CHEN</t>
  </si>
  <si>
    <t>A0184022R</t>
  </si>
  <si>
    <t>Liu Chenyan</t>
  </si>
  <si>
    <t>A0232487Y</t>
  </si>
  <si>
    <t>Liu Fengjiang</t>
  </si>
  <si>
    <t>A0228516A</t>
  </si>
  <si>
    <t>Liu Jiayu</t>
  </si>
  <si>
    <t>A0236154J</t>
  </si>
  <si>
    <t>Liu Na</t>
  </si>
  <si>
    <t>A0236597M</t>
  </si>
  <si>
    <t>Liu Xiaofei</t>
  </si>
  <si>
    <t>A0228600N</t>
  </si>
  <si>
    <t>Liu Yitian</t>
  </si>
  <si>
    <t>A0133969N</t>
  </si>
  <si>
    <t>LIU ZHENG</t>
  </si>
  <si>
    <t>A0174092E</t>
  </si>
  <si>
    <t>LIU ZIMU</t>
  </si>
  <si>
    <t>A0188044B</t>
  </si>
  <si>
    <t>Loo Choon Boon</t>
  </si>
  <si>
    <t>A0094501M</t>
  </si>
  <si>
    <t>LOW JUN KAI, SEAN</t>
  </si>
  <si>
    <t>A0183823B</t>
  </si>
  <si>
    <t>MAK WAI TENG</t>
  </si>
  <si>
    <t>A0114402B</t>
  </si>
  <si>
    <t>Marcelina Viana</t>
  </si>
  <si>
    <t>A0126486X</t>
  </si>
  <si>
    <t>Mathivathana Paramanthan</t>
  </si>
  <si>
    <t>A0248355X</t>
  </si>
  <si>
    <t>May Htet Htet Hlaing</t>
  </si>
  <si>
    <t>A0248409X</t>
  </si>
  <si>
    <t>Mo Huimin</t>
  </si>
  <si>
    <t>A0248328X</t>
  </si>
  <si>
    <t>Ng Hui Ling</t>
  </si>
  <si>
    <t>A0230406W</t>
  </si>
  <si>
    <t>NG XIN PEI</t>
  </si>
  <si>
    <t>A0189173U</t>
  </si>
  <si>
    <t>NG YI MING</t>
  </si>
  <si>
    <t>A0211008B</t>
  </si>
  <si>
    <t>NHAM QUOC HUNG</t>
  </si>
  <si>
    <t>A0187652U</t>
  </si>
  <si>
    <t>Nicholas Tiong Kung Hung</t>
  </si>
  <si>
    <t>A0248360E</t>
  </si>
  <si>
    <t>ONG HAN SHENG</t>
  </si>
  <si>
    <t>A0183399L</t>
  </si>
  <si>
    <t>Oung Yet Ying</t>
  </si>
  <si>
    <t>A0225562H</t>
  </si>
  <si>
    <t>Ouyang Danwen</t>
  </si>
  <si>
    <t>A0127481E</t>
  </si>
  <si>
    <t>Peng Ningxin</t>
  </si>
  <si>
    <t>A0242091N</t>
  </si>
  <si>
    <t>Pranav</t>
  </si>
  <si>
    <t>A0228503L</t>
  </si>
  <si>
    <t>QU JUNJIE</t>
  </si>
  <si>
    <t>A0197006E</t>
  </si>
  <si>
    <t>Ren Xinran</t>
  </si>
  <si>
    <t>A0243464E</t>
  </si>
  <si>
    <t>Ruan Shuning</t>
  </si>
  <si>
    <t>A0228547W</t>
  </si>
  <si>
    <t>Sanchit Sagar</t>
  </si>
  <si>
    <t>A0232478Y</t>
  </si>
  <si>
    <t>SEOW SZE HOWE STANLEY</t>
  </si>
  <si>
    <t>A0097088M</t>
  </si>
  <si>
    <t>Shashank Ramesh</t>
  </si>
  <si>
    <t>A0248551B</t>
  </si>
  <si>
    <t>Shi Limin</t>
  </si>
  <si>
    <t>A0133934E</t>
  </si>
  <si>
    <t>Shi Wenbo</t>
  </si>
  <si>
    <t>A0228614E</t>
  </si>
  <si>
    <t>Song Qiaozhi</t>
  </si>
  <si>
    <t>A0232973Y</t>
  </si>
  <si>
    <t>Sun Haowen</t>
  </si>
  <si>
    <t>A0243709B</t>
  </si>
  <si>
    <t>Svetlana Churina</t>
  </si>
  <si>
    <t>A0228582X</t>
  </si>
  <si>
    <t>Tanamate Foo Yong Qin</t>
  </si>
  <si>
    <t>A0237342J</t>
  </si>
  <si>
    <t>Tao Siqi</t>
  </si>
  <si>
    <t>A0244448Y</t>
  </si>
  <si>
    <t>Vidhu Verma</t>
  </si>
  <si>
    <t>A0236592X</t>
  </si>
  <si>
    <t>Wang Shuyan</t>
  </si>
  <si>
    <t>A0236591Y</t>
  </si>
  <si>
    <t>Wang Xiaojin</t>
  </si>
  <si>
    <t>A0228550H</t>
  </si>
  <si>
    <t>Wang Xin</t>
  </si>
  <si>
    <t>A0242080U</t>
  </si>
  <si>
    <t>Wang Yixing</t>
  </si>
  <si>
    <t>A0237329Y</t>
  </si>
  <si>
    <t>Wang Yixuan</t>
  </si>
  <si>
    <t>A0232492H</t>
  </si>
  <si>
    <t>Wei Letong</t>
  </si>
  <si>
    <t>A0248544X</t>
  </si>
  <si>
    <t>Wei Yixin</t>
  </si>
  <si>
    <t>A0237317E</t>
  </si>
  <si>
    <t>WONG KAI WAI GORDON</t>
  </si>
  <si>
    <t>A0094616Y</t>
  </si>
  <si>
    <t>Wu Guannan</t>
  </si>
  <si>
    <t>A0242118N</t>
  </si>
  <si>
    <t>Wu Shifan</t>
  </si>
  <si>
    <t>A0228567R</t>
  </si>
  <si>
    <t>Wu Songhao</t>
  </si>
  <si>
    <t>A0114286H</t>
  </si>
  <si>
    <t>Wu Yifan</t>
  </si>
  <si>
    <t>A0242690E</t>
  </si>
  <si>
    <t>Xi Jiri</t>
  </si>
  <si>
    <t>A0244078B</t>
  </si>
  <si>
    <t>Xu Jiayi</t>
  </si>
  <si>
    <t>A0232482J</t>
  </si>
  <si>
    <t>Xu Xuanyue</t>
  </si>
  <si>
    <t>A0229566R</t>
  </si>
  <si>
    <t>Xu Yunjie</t>
  </si>
  <si>
    <t>A0228553B</t>
  </si>
  <si>
    <t>Yang Hangyuan</t>
  </si>
  <si>
    <t>A0236578N</t>
  </si>
  <si>
    <t>YANG JIYU</t>
  </si>
  <si>
    <t>A0199476E</t>
  </si>
  <si>
    <t>Yang Yuchen</t>
  </si>
  <si>
    <t>A0241608J</t>
  </si>
  <si>
    <t>YAO YIHANG</t>
  </si>
  <si>
    <t>A0209966M</t>
  </si>
  <si>
    <t>Ye Mianhe</t>
  </si>
  <si>
    <t>A0248401M</t>
  </si>
  <si>
    <t>Ye Xiaozhou</t>
  </si>
  <si>
    <t>A0236570E</t>
  </si>
  <si>
    <t>Yu Cong</t>
  </si>
  <si>
    <t>A0248367R</t>
  </si>
  <si>
    <t>Yu Yisong</t>
  </si>
  <si>
    <t>A0242119M</t>
  </si>
  <si>
    <t>Zeng Lijie</t>
  </si>
  <si>
    <t>A0228610M</t>
  </si>
  <si>
    <t>Zhang Anxing</t>
  </si>
  <si>
    <t>A0248357U</t>
  </si>
  <si>
    <t>Zhang Junzhe</t>
  </si>
  <si>
    <t>A0242121B</t>
  </si>
  <si>
    <t>Zhang Mingqi</t>
  </si>
  <si>
    <t>A0248332H</t>
  </si>
  <si>
    <t>Zhang Qini</t>
  </si>
  <si>
    <t>A0228617Y</t>
  </si>
  <si>
    <t>Zhang Zetao</t>
  </si>
  <si>
    <t>A0242084L</t>
  </si>
  <si>
    <t>Zhang Zhengyuan</t>
  </si>
  <si>
    <t>A0237341L</t>
  </si>
  <si>
    <t>Zheng Shaotong</t>
  </si>
  <si>
    <t>A0228612J</t>
  </si>
  <si>
    <t>Zheng Ying</t>
  </si>
  <si>
    <t>A0224577X</t>
  </si>
  <si>
    <t>Zhong Xiaoxue</t>
  </si>
  <si>
    <t>A0228543A</t>
  </si>
  <si>
    <t>Zhou Jing</t>
  </si>
  <si>
    <t>A0248359N</t>
  </si>
  <si>
    <t>Zhou Zhiyao</t>
  </si>
  <si>
    <t>A0248352A</t>
  </si>
  <si>
    <t>Zhu Lianda</t>
  </si>
  <si>
    <t>A0237346B</t>
  </si>
  <si>
    <t>Zhu Yexin</t>
  </si>
  <si>
    <t>A0083629W</t>
  </si>
  <si>
    <t>Zhu Yixin</t>
  </si>
  <si>
    <t>A0232949U</t>
  </si>
  <si>
    <t>Zhuge Chenliang</t>
  </si>
  <si>
    <t>A0232572J</t>
  </si>
  <si>
    <t>Zou Haoliang</t>
  </si>
  <si>
    <t>A0228603J</t>
  </si>
  <si>
    <t>2.a</t>
  </si>
  <si>
    <t>output</t>
  </si>
  <si>
    <t>comment</t>
  </si>
  <si>
    <t>2.b</t>
  </si>
  <si>
    <t>2.c</t>
  </si>
  <si>
    <t>SELECT per.empid, per.lname
FROM employee per FULL OUTER JOIN payroll pay 
    ON per.empid = pay.empid AND pay.salary = 189170
WHERE per.empid = pay.empid AND pay.salary = 189170
ORDER BY per.empid, per.lname;</t>
  </si>
  <si>
    <t>4, [(' 02883   ', 'YFXUNCRKRJRKCRJ')]</t>
  </si>
  <si>
    <t xml:space="preserve">Answer violates predefined format, CHECK CODE. </t>
  </si>
  <si>
    <t>SELECT per.empid, per.lname
FROM employee per, (SELECT pay.empid, pay.salary FROM payroll pay) AS temp
WHERE per.empid = temp.empid AND temp.salary = 189170
ORDER BY per.empid, per.lname;</t>
  </si>
  <si>
    <t>SELECT per.empid, per.lname
FROM employee per
WHERE per.empid NOT IN (SELECT pay.empid FROM payroll pay WHERE pay.salary != 189170)
ORDER BY per.empid, per.lname;</t>
  </si>
  <si>
    <t>SELECT DISTINCT per.empid,per.lname
FROM employee per
WHERE (per.empid,per.lname) NOT IN (
			 (SELECT per.empid, per.lname 
			 FROM payroll pay 
			 WHERE per.empid = pay.empid AND pay.salary &lt; 189170)
			 UNION
			 (SELECT per.empid, per.lname 
			 FROM payroll pay 
			 WHERE per.empid = pay.empid AND pay.salary &gt; 189170)
			)
GROUP BY per.empid,per.lname			 
ORDER BY per.empid,per.lname;</t>
  </si>
  <si>
    <t>SELECT per.empid, per.lname
FROM employee per FULL OUTER JOIN payroll pay 
    ON per.empid = pay.empid AND pay.salary = 189170
WHERE per.empid IS NOT NULL AND pay.empid IS NOT NULL
ORDER BY per.empid, per.lname;</t>
  </si>
  <si>
    <t>SELECT per.empid, per.lname
FROM employee per, (SELECT * FROM payroll pay where pay.salary = 189170) AS temp
WHERE temp.empid = per.empid
ORDER BY per.empid, per.lname;</t>
  </si>
  <si>
    <t>SELECT per.empid, per.lname
FROM employee per
GROUP BY 1, 2
HAVING (
	SELECT a.empid FROM (
	SELECT p.empid, pay.empid as payempid
	FROM payroll pay FULL OUTER JOIN employee p
	ON per.empid = pay.empid
	WHERE pay.salary = 189170) a
	WHERE a.empid IS NOT NULL AND payempid IS NOT NULL
	LIMIT 1
) IS NOT NULL
ORDER BY per.empid, per.lname;</t>
  </si>
  <si>
    <t>SELECT per.empid, per.lname
FROM employee per FULL OUTER JOIN payroll pay 
    ON per.empid = pay.empid AND pay.salary = 189170
WHERE pay.salary IS NOT NULL AND per.empid IS NOT NULL
ORDER BY per.empid, per.lname;</t>
  </si>
  <si>
    <t>SELECT per.empid, per.lname
FROM employee per, (SELECT empid
				    FROM payroll pay
				    WHERE pay.salary = 189170 ) AS temp
WHERE per.empid = temp.empid
ORDER BY per.empid, per.lname;</t>
  </si>
  <si>
    <t>SELECT per.empid, per.lname
FROM employee per
WHERE per.empid NOT IN (SELECT empid
				        FROM payroll pay
				        WHERE pay.salary &lt;&gt; 189170)
ORDER BY per.empid, per.lname;</t>
  </si>
  <si>
    <t>SELECT per.empid, per.lname
FROM employee per
WHERE 0 &lt; (SELECT COUNT(*)
	       FROM payroll pay
	       WHERE (pay.empid NOT IN (SELECT pay.empid
								    FROM payroll pay
								    WHERE pay.empid &lt;&gt; per.empid
									AND pay.empid IS NOT NULL
								    ORDER BY pay.empid DESC)
				 )
	       AND (pay.salary NOT IN ((SELECT pay.salary
									FROM payroll pay
									WHERE pay.salary  NOT IN (SELECT pay.salary
															  FROM payroll pay
															  WHERE pay.salary NOT IN (SELECT pay.salary
																					   FROM payroll pay
																					   WHERE pay.salary &lt; 189170
																					   AND pay.salary IS NOT NULL 
																					   ORDER BY pay.salary DESC)
															  AND pay.salary IS NOT NULL 
															  ORDER BY pay.salary ASC
															 )
									AND pay.salary IS NOT NULL 
									ORDER BY pay.salary DESC)
								   UNION
								   (SELECT pay.salary
									FROM payroll pay
									WHERE pay.salary  NOT IN (SELECT pay.salary
															  FROM payroll pay
															  WHERE pay.salary NOT IN (SELECT pay.salary
																					   FROM payroll pay
																					   WHERE pay.salary &gt; 189170
																					   AND pay.salary IS NOT NULL 
																					   ORDER BY pay.salary DESC
																					  )
															  AND pay.salary IS NOT NULL 
															  ORDER BY pay.salary ASC
															 )
									AND pay.salary IS NOT NULL 
									ORDER BY pay.salary DESC)
								  )
			   )
		  )
ORDER BY per.empid, per.lname;
SELECT test('SELECT per.empid, per.lname
FROM employee per
WHERE 0 &lt; (SELECT COUNT(*)
	       FROM payroll pay
	       WHERE (pay.empid NOT IN (SELECT pay.empid
								    FROM payroll pay
								    WHERE pay.empid &lt;&gt; per.empid
									AND pay.empid IS NOT NULL
								    ORDER BY pay.empid DESC)
				 )
	       AND (pay.salary NOT IN ((SELECT pay.salary
									FROM payroll pay
									WHERE pay.salary  NOT IN (SELECT pay.salary
															  FROM payroll pay
															  WHERE pay.salary NOT IN (SELECT pay.salary
																					   FROM payroll pay
																					   WHERE pay.salary &lt; 189170
																					   AND pay.salary IS NOT NULL 
																					   ORDER BY pay.salary DESC)
															  AND pay.salary IS NOT NULL 
															  ORDER BY pay.salary ASC
															 )
									AND pay.salary IS NOT NULL 
									ORDER BY pay.salary DESC)
								   UNION
								   (SELECT pay.salary
									FROM payroll pay
									WHERE pay.salary  NOT IN (SELECT pay.salary
															  FROM payroll pay
															  WHERE pay.salary NOT IN (SELECT pay.salary
																					   FROM payroll pay
																					   WHERE pay.salary &gt; 189170
																					   AND pay.salary IS NOT NULL 
																					   ORDER BY pay.salary DESC
																					  )
															  AND pay.salary IS NOT NULL 
															  ORDER BY pay.salary ASC
															 )
									AND pay.salary IS NOT NULL 
									ORDER BY pay.salary DESC)
								  )
			   )
		  )
ORDER BY per.empid, per.lname;
' , 20)</t>
  </si>
  <si>
    <t>SELECT per.empid, per.lname
FROM employee per FULL OUTER JOIN payroll pay 
    ON per.empid = pay.empid AND pay.salary = 189170
WHERE pay.salary = 189170
ORDER BY per.empid, per.lname;</t>
  </si>
  <si>
    <t>SELECT per.empid, per.lname
FROM employee per, (SELECT * FROM payroll pay WHERE pay.salary = 189170) AS temp
WHERE per.empid = temp.empid
ORDER BY per.empid, per.lname;</t>
  </si>
  <si>
    <t>SELECT per.empid, per.lname
FROM employee per
WHERE per.empid NOT IN (SELECT per2.empid 
						FROM employee per2, payroll pay
					    WHERE per2.empid = pay.empid AND pay.salary != 189170)
ORDER BY per.empid, per.lname;</t>
  </si>
  <si>
    <t>SELECT per.empid, per.lname
FROM employee per, payroll pay
WHERE per.empid = pay.empid AND per.empid NOT IN (SELECT per2.empid
												 FROM employee per2
												 WHERE pay.empid = per2.empid AND per2.empid NOT IN (SELECT nested.empid 
												  													FROM (SELECT pay2.empid,
																										CASE WHEN pay2.salary &lt; 189170 THEN 0
																										WHEN pay2.salary &gt; 189170 THEN 1
																										ELSE 2
																										END AS boolnum
																										FROM payroll pay2) nested
												  													WHERE nested.boolnum = 2))
ORDER BY per.empid, per.lname;</t>
  </si>
  <si>
    <t>SELECT
	per.empid,
	per.lname,
	pay.salary
FROM
	employee per FULL
	OUTER JOIN payroll pay ON per.empid = pay.empid
	AND pay.salary = 189170
WHERE
	pay.salary is not null
	and per.empid is not null
	and per.lname is not null
ORDER BY
	per.empid,
	per.lname;</t>
  </si>
  <si>
    <t>4, [(' 02883   ', 'YFXUNCRKRJRKCRJ', 189170)]</t>
  </si>
  <si>
    <t>SELECT per.empid, per.lname
FROM employee per FULL OUTER JOIN payroll pay 
    ON per.empid = pay.empid AND pay.salary = 189170
WHERE pay.empid IS NOT NULL and per.empid is not null
ORDER BY per.empid, per.lname;</t>
  </si>
  <si>
    <t>SELECT per.empid, per.lname
FROM employee per, (SELECT empid from payroll where salary=189170) AS temp
WHERE per.empid=temp.empid
ORDER BY per.empid, per.lname;</t>
  </si>
  <si>
    <t>SELECT per.empid, per.lname
FROM employee per
WHERE per.empid NOT IN (SELECT empid from payroll where salary&lt;&gt;189170)
ORDER BY per.empid, per.lname;</t>
  </si>
  <si>
    <t>SELECT distinct per.empid, (select distinct lname from employee c where empid NOT IN (SELECT empid from (select * from payroll where salary&lt;&gt;189170)d where salary&lt;&gt;189170)and c.empid=per.empid) as lname
FROM employee per,payroll pay
WHERE per.empid NOT IN (SELECT empid from (select * from payroll where salary&lt;&gt;189170)a where salary&lt;&gt;189170)
  and per.empid in (SELECT empid from (select * from payroll where salary=189170)b where salary=189170)
group by per.empid, (select distinct lname from employee c where empid NOT IN (SELECT empid from (select * from payroll where salary&lt;&gt;189170)d where salary&lt;&gt;189170)and c.empid=per.empid)
ORDER BY per.empid, (select distinct lname from employee c where empid NOT IN (SELECT empid from (select * from payroll where salary&lt;&gt;189170)d where salary&lt;&gt;189170)and c.empid=per.empid)</t>
  </si>
  <si>
    <t>SELECT per.empid, per.lname
FROM employee per, (SELECT empid FROM payroll WHERE salary = 189170) AS temp
WHERE per.empid = temp.empid 
ORDER BY per.empid, per.lname;</t>
  </si>
  <si>
    <t>SELECT per.empid, per.lname
FROM employee per
WHERE per.empid NOT IN (SELECT empid FROM payroll WHERE salary &lt;&gt; 189170)
ORDER BY per.empid, per.lname;</t>
  </si>
  <si>
    <t>SELECT DISTINCT empid, lname
FROM (
    SELECT DISTINCT per.empid AS empid, lname, fname, address, city, state, zip, bonus, salary
    FROM (SELECT DISTINCT * FROM employee ORDER BY empid, lname, fname, address, city, state, zip) per
    FULL OUTER JOIN (SELECT DISTINCT * FROM payroll ORDER BY empid, bonus, salary) pay 
    ON per.empid = pay.empid 
    WHERE 
        per.empid IN (SELECT DISTINCT empid FROM employee ORDER BY empid DESC)
        AND per.lname IN (SELECT DISTINCT lname FROM employee ORDER BY lname DESC)
        AND per.fname IN (SELECT DISTINCT fname FROM employee ORDER BY fname DESC)
        AND per.address IN (SELECT DISTINCT address FROM employee ORDER BY address DESC)
        AND per.city IN (SELECT DISTINCT city FROM employee ORDER BY city DESC)
        AND per.state IN (SELECT DISTINCT state FROM employee ORDER BY state DESC)
        AND per.zip IN (SELECT DISTINCT zip FROM employee ORDER BY zip DESC)
        AND pay.empid IN (SELECT DISTINCT empid FROM payroll ORDER BY empid DESC)
        AND pay.bonus IN (SELECT DISTINCT bonus FROM payroll ORDER BY bonus DESC)
        AND pay.salary IN (SELECT DISTINCT salary FROM payroll ORDER BY salary DESC)
) combined
WHERE
    (empid, salary) NOT IN (
        (SELECT DISTINCT empid, AVG(salary) AS salary FROM 
            (
            SELECT DISTINCT empid, salary 
            FROM (SELECT * FROM payroll ORDER BY salary, bonus, empid) pay
            WHERE 
                empid IN (SELECT DISTINCT empid FROM payroll ORDER BY empid DESC)
                AND bonus IN (SELECT DISTINCT bonus FROM payroll ORDER BY bonus DESC)
                AND salary IN (SELECT DISTINCT salary FROM payroll ORDER BY salary DESC)
            ORDER BY empid, salary
            ) tmp
        GROUP BY empid
        HAVING AVG(salary) &lt; 189170
        ORDER BY empid DESC)        
        UNION 
        (SELECT DISTINCT empid, AVG(salary) AS salary FROM 
            (
            SELECT DISTINCT empid, salary 
            FROM payroll 
            WHERE 
                empid IN (SELECT DISTINCT empid FROM payroll ORDER BY empid DESC)
                AND bonus IN (SELECT DISTINCT bonus FROM payroll ORDER BY bonus DESC)
                AND salary IN (SELECT DISTINCT salary FROM payroll ORDER BY salary DESC)
            ORDER BY empid, salary
            ) tmp
        GROUP BY empid
        HAVING AVG(salary) &gt; 189170
        ORDER BY empid DESC) 
        )
ORDER BY empid, lname;</t>
  </si>
  <si>
    <t>SELECT per.empid, per.lname
FROM employee per FULL OUTER JOIN payroll pay 
    ON per.empid = pay.empid AND pay.salary = 189170
WHERE per.empid IS NOT NULL AND pay.salary IS NOT NULL
ORDER BY per.empid, per.lname;</t>
  </si>
  <si>
    <t>SELECT per.empid, per.lname
FROM employee per, (SELECT pay.empid from payroll pay where pay.salary=189170) AS temp
WHERE per.empid=temp.empid
ORDER BY per.empid, per.lname;</t>
  </si>
  <si>
    <t>SELECT per.empid, per.lname
FROM employee per
WHERE per.empid NOT IN (SELECT pay.empid from payroll pay where pay.salary != 189170)
ORDER BY per.empid, per.lname;</t>
  </si>
  <si>
    <t>SELECT larger_empid as empid, larger_lname as lname FROM 
(SELECT per.empid as larger_empid, per.lname as larger_lname
FROM employee per FULL OUTER JOIN payroll pay 
    ON per.empid = pay.empid
group by per.empid, per.lname
having avg(pay.salary)&gt;=189170
ORDER BY per.empid, per.lname) as larger_or_equal
full outer join
(SELECT per.empid as smaller_empid, per.lname as smaller_lname
FROM employee per FULL OUTER JOIN payroll pay 
    ON per.empid = pay.empid
group by per.empid, per.lname
having avg(pay.salary)&lt;=189170
ORDER BY per.empid, per.lname) as smaller_or_equal
on larger_empid=smaller_empid
where larger_empid is not null and smaller_empid is not null
;</t>
  </si>
  <si>
    <t>SELECT per.empid, per.lname
FROM employee per
WHERE per.empid NOT IN (SELECT pay.empid FROM payroll pay WHERE pay.salary &lt;&gt; 189170)
ORDER BY per.empid, per.lname;</t>
  </si>
  <si>
    <t xml:space="preserve">Multiple semicolons detected, CHECK CODE. 
Test function invocation found in answer, CHECK CODE. </t>
  </si>
  <si>
    <t>SELECT
	per.empid,
	per.lname
FROM
	employee per,
	(SELECT empid from payroll WHERE salary = 189170) AS temp
WHERE
	per.empid = temp.empid
ORDER BY
	per.empid,
	per.lname;</t>
  </si>
  <si>
    <t>SELECT
	per.empid,
	per.lname
FROM
	employee per
WHERE per. empid NOT IN (
		SELECT
			empid
		FROM
			payroll
		WHERE
			salary &lt;&gt; 189170
	)
ORDER BY
	per.empid,
	per.lname;</t>
  </si>
  <si>
    <t>SELECT
	per.empid,
	per.lname
FROM
	employee per
WHERE
	per.empid NOT IN (
		SELECT
			pay.empid
		FROM
			payroll pay
			CROSS JOIN employee per1
		WHERE
			pay.salary &lt;&gt; 189170
		ORDER BY
			pay.bonus,
			pay.salary,
			per1.fname,
			per1.address,
			per1.city,
			per1.state,
			per1.zip,
			per1.lname,
			pay.empid
	)
ORDER BY
	per.empid,
	per.lname;</t>
  </si>
  <si>
    <t xml:space="preserve">Missing semicolon, CHECK CODE. </t>
  </si>
  <si>
    <t>SELECT per.empid, per.lname
FROM employee per FULL OUTER JOIN payroll pay 
    ON per.empid = pay.empid AND pay.salary = 189170
WHERE per.empid is not NULL AND pay.empid is not NULL
ORDER BY per.empid, per.lname;</t>
  </si>
  <si>
    <t>SELECT per.empid, per.lname
FROM employee per, (SELECT pay.empid, pay.salary FROM payroll pay) AS temp
WHERE per.empid = temp.empid 
AND temp.salary = 189170
ORDER BY per.empid, per.lname;</t>
  </si>
  <si>
    <t>SELECT per.empid, per.lname
FROM employee per CROSS JOIN (SELECT * FROM payroll pay WHERE pay.empid is not NULL) pay
WHERE per.empid is not NULL  AND per.empid = pay.empid  AND pay.empid NOT IN (SELECT pays.empid FROM payroll pays WHERE NOT EXISTS (SELECT * FROM payroll payx WHERE pays.salary = 189170))
ORDER BY per.empid, per.lname;</t>
  </si>
  <si>
    <t>SELECT per.empid, per.lname
FROM employee per, (SELECT empid, salary FROM payroll) AS temp
WHERE per.empid = temp.empid and temp.salary = 189170
ORDER BY per.empid, per.lname;</t>
  </si>
  <si>
    <t>SELECT per.empid, per.lname from employee per
WHERE per.empid NOT IN (SELECT empid FROM payroll WHERE salary &lt;&gt; 189170 and per.empid = empid)
ORDER BY per.empid, per.lname;</t>
  </si>
  <si>
    <t>SELECT per.empid, per.lname
FROM employee per FULL OUTER JOIN payroll pay
    ON per.empid = pay.empid AND pay.salary = 189170
WHERE per.empid IS NOT NULL AND pay.empid IS NOT NULL AND pay.salary IS NOT NULL
ORDER BY per.empid, per.lname;</t>
  </si>
  <si>
    <t>SELECT per.empid, per.lname
FROM employee per, (SELECT p.empid
					FROM payroll p
					WHERE p.salary = 189170) AS temp
WHERE per.empid = temp.empid
ORDER BY per.empid, per.lname;</t>
  </si>
  <si>
    <t>SELECT per.empid, per.lname
FROM employee per
WHERE per.empid NOT IN (SELECT p.empid
					   FROM payroll p
					   WHERE p.salary &lt;&gt; 189170)
ORDER BY per.empid, per.lname;</t>
  </si>
  <si>
    <t>SELECT DISTINCT per.empid, per.lname
FROM employee per CROSS JOIN payroll pay
WHERE NOT EXISTS (
SELECT *
FROM payroll p
WHERE per.empid = p.empid
AND p.salary &lt;&gt; 189170)
ORDER BY per.empid, per.lname;</t>
  </si>
  <si>
    <t>SELECT per.empid, per.lname
FROM employee per, (SELECT pay.empid FROM payroll pay WHERE pay.salary = 189170) AS temp
WHERE per.empid = temp.empid
ORDER BY per.empid, per.lname;</t>
  </si>
  <si>
    <t>SELECT per.empid, per.lname
FROM employee per
WHERE per.empid NOT IN (SELECT pay.empid from payroll pay WHERE pay.salary &lt;&gt; 189170)
ORDER BY per.empid, per.lname;</t>
  </si>
  <si>
    <t>SELECT per.empid, per.lname
FROM employee per JOIN payroll pay 
ON per.empid = pay.empid
WHERE per.empid IN (SELECT pay.empid
						FROM payroll pay
						WHERE pay.salary NOT IN (
							SELECT pay2.salary
							FROM payroll pay2
							WHERE pay2.salary &gt; 189170 OR pay2.salary &lt; 189170
							GROUP BY pay2.salary
					    	ORDER BY pay2.salary)
					)
GROUP BY per.empid, per.lname
ORDER BY per.empid, per.lname;</t>
  </si>
  <si>
    <t>SELECT per.empid, per.lname
FROM employee per, (SELECT empid FROM payroll WHERE salary = 189170) AS temp
WHERE per.empid = temp.empid
ORDER BY per.empid, per.lname;</t>
  </si>
  <si>
    <t>SELECT per.empid, per.lname
FROM employee per, payroll pay
GROUP BY per.empid, per.lname
HAVING per.empid IN (SELECT empid FROM payroll WHERE salary = 189170)
ORDER BY per.empid, per.lname;</t>
  </si>
  <si>
    <t>SELECT per.empid, per.lname
FROM employee per FULL OUTER JOIN payroll pay 
    ON per.empid = pay.empid AND pay.salary=189170
WHERE pay.salary=189170
ORDER BY per.empid, per.lname;
SELECT test('SELECT per.empid, per.lname
FROM employee per FULL OUTER JOIN payroll pay 
    ON per.empid = pay.empid AND pay.salary=189170
WHERE pay.salary=189170
ORDER BY per.empid, per.lname;',1000);</t>
  </si>
  <si>
    <t>SELECT per.empid, per.lname
FROM employee per, (SELECT pay.empid, pay.salary FROM payroll pay ) AS temp
WHERE temp.salary=189170 AND per.empid=temp.empid
ORDER BY per.empid, per.lname;
SELECT test('SELECT per.empid, per.lname
FROM employee per, (SELECT pay.empid, pay.salary FROM payroll pay ) AS temp
WHERE temp.salary=189170 AND per.empid=temp.empid
ORDER BY per.empid, per.lname;', 1000);</t>
  </si>
  <si>
    <t>SELECT per.empid, per.lname
FROM employee per
WHERE per.empid NOT IN (SELECT per.empid
					   FROM employee per, payroll pay
					   WHERE per.empid=pay.empid AND pay.salary &lt;&gt; 189170)
ORDER BY per.empid, per.lname;
SELECT test('SELECT per.empid, per.lname
FROM employee per
WHERE per.empid NOT IN (SELECT per.empid
					   FROM employee per, payroll pay
					   WHERE per.empid=pay.empid AND pay.salary &lt;&gt; 189170)
ORDER BY per.empid, per.lname;', 1000);</t>
  </si>
  <si>
    <t>SELECT fcc.empid, fcc.lname
FROM (SELECT per.empid, per.lname
      FROM employee per
      UNION
     (SELECT per.empid,per.lname
      FROM employee per
      WHERE per.empid NOT IN ( SELECT per.empid
                               FROM employee per
                               INNER JOIN
                               ((SELECT per.empid,
                                 CASE WHEN per.empid&gt;pay.empid THEN 1 END AS wanted
                                 FROM employee per, payroll pay
                                 WHERE (CASE WHEN per.empid &gt; pay.empid THEN 1 END)=1)
                                 UNION
                                (SELECT per.empid,
                                 CASE WHEN per.empid&lt;pay.empid THEN 1 END AS wanted
                                 FROM employee per, payroll pay
                                 WHERE CASE WHEN per.empid&lt;pay.empid THEN 1 END =1))fee
                                 ON fee.empid=per.empid)))fcc
                                 INNER JOIN
                                (SELECT pay.empid
                                 FROM payroll pay
                                 WHERE pay.empid NOT IN (SELECT pay.empid
                                                         FROM payroll pay
                                                         INNER JOIN
                                                         ((SELECT pay.empid,
                                                           COUNT(CASE WHEN pay.salary&gt;189170 THEN 1 END) AS wanted
                                                           FROM payroll pay
                                                           GROUP BY pay.empid
                                                           HAVING COUNT(CASE WHEN pay.salary&gt;189170 THEN 1 END)= (SELECT MAX(wanted)
                                                                                                                  FROM(SELECT pay.empid,
                                                                                                                       CASE WHEN pay.salary&gt;189170 THEN 1 END AS wanted
                                                                                                                       FROM payroll pay
                                                                                                                       GROUP BY pay.empid, pay.salary
                                                                                                                       ORDER BY pay.empid,pay.salary)temp, payroll pay)
                                                                                                                       UNION
                                                                                                                       SELECT pay.empid,
                                                                                                                       COUNT(CASE WHEN pay.salary&lt;189170 THEN 1 END) AS wanted
                                                                                                                       FROM payroll pay
														                                                               GROUP BY pay.empid
                                                                                                                       HAVING COUNT(CASE WHEN pay.salary&lt;189170 THEN 1 END)=(SELECT MAX(wanted)
																													                                                         FROM(SELECT pay.empid,
                                                                                                                                                                                  CASE WHEN pay.salary&lt;189170 THEN 1 END AS wanted
                                                                                                                                                                                  FROM payroll pay
                                                                                                                                                                                  GROUP BY pay.empid, pay.salary
                                                                                                                                                                                  ORDER BY pay.empid,pay.salary)temp, payroll pay)))faa
	                                                                                                                                                                              ON faa.empid=pay.empid))fdd
																																												  ON fcc.empid=fdd.empid
                                                                                                                                                                                  ORDER BY fcc.empid, fcc.lname;
SELECT test ('SELECT fcc.empid, fcc.lname
FROM (SELECT per.empid, per.lname
      FROM employee per
      UNION
     (SELECT per.empid,per.lname
      FROM employee per
      WHERE per.empid NOT IN ( SELECT per.empid
                               FROM employee per
                               INNER JOIN
                               ((SELECT per.empid,
                                 CASE WHEN per.empid&gt;pay.empid THEN 1 END AS wanted
                                 FROM employee per, payroll pay
                                 WHERE (CASE WHEN per.empid &gt; pay.empid THEN 1 END)=1)
                                 UNION
                                (SELECT per.empid,
                                 CASE WHEN per.empid&lt;pay.empid THEN 1 END AS wanted
                                 FROM employee per, payroll pay
                                 WHERE CASE WHEN per.empid&lt;pay.empid THEN 1 END =1))fee
                                 ON fee.empid=per.empid)))fcc
                                 INNER JOIN
                                (SELECT pay.empid
                                 FROM payroll pay
                                 WHERE pay.empid NOT IN (SELECT pay.empid
                                                         FROM payroll pay
                                                         INNER JOIN
                                                         ((SELECT pay.empid,
                                                           COUNT(CASE WHEN pay.salary&gt;189170 THEN 1 END) AS wanted
                                                           FROM payroll pay
                                                           GROUP BY pay.empid
                                                           HAVING COUNT(CASE WHEN pay.salary&gt;189170 THEN 1 END)= (SELECT MAX(wanted)
                                                                                                                  FROM(SELECT pay.empid,
                                                                                                                       CASE WHEN pay.salary&gt;189170 THEN 1 END AS wanted
                                                                                                                       FROM payroll pay
                                                                                                                       GROUP BY pay.empid, pay.salary
                                                                                                                       ORDER BY pay.empid,pay.salary)temp, payroll pay)
                                                                                                                       UNION
                                                                                                                       SELECT pay.empid,
                                                                                                                       COUNT(CASE WHEN pay.salary&lt;189170 THEN 1 END) AS wanted
                                                                                                                       FROM payroll pay
														                                                               GROUP BY pay.empid
                                                                                                                       HAVING COUNT(CASE WHEN pay.salary&lt;189170 THEN 1 END)=(SELECT MAX(wanted)
																													                                                         FROM(SELECT pay.empid,
                                                                                                                                                                                  CASE WHEN pay.salary&lt;189170 THEN 1 END AS wanted
                                                                                                                                                                                  FROM payroll pay
                                                                                                                                                                                  GROUP BY pay.empid, pay.salary
                                                                                                                                                                                  ORDER BY pay.empid,pay.salary)temp, payroll pay)))faa
	                                                                                                                                                                              ON faa.empid=pay.empid))fdd
																																												  ON fcc.empid=fdd.empid
                                                                                                                                                                                  ORDER BY fcc.empid, fcc.lname;',20)</t>
  </si>
  <si>
    <t>SELECT per.empid, per.lname
FROM employee per, (SELECT pay.empid, pay.salary 
					FROM payroll pay
					WHERE pay.salary = 189170) AS temp 
WHERE per.empid = temp.empid 
ORDER BY per.empid, per.lname;</t>
  </si>
  <si>
    <t>SELECT per.empid, per.lname
FROM employee per
WHERE per.empid NOT IN (SELECT pay.empid
						FROM payroll pay
						WHERE pay.salary &lt;&gt; 189170)
ORDER BY per.empid, per.lname;</t>
  </si>
  <si>
    <t>SELECT DISTINCT per.empid, per.lname
FROM employee per FULL OUTER JOIN payroll pay ON per.empid = pay.empid
WHERE 189170 = (SELECT CAST(SUM(pay.salary) / COUNT(*) AS INT)
				FROM payroll pay
				WHERE pay.empid NOT IN (SELECT pay1.empid
										FROM payroll pay1
										WHERE pay1.empid != per.empid
									    ORDER BY pay.empid DESC)
				AND pay.salary NOT IN (SELECT pay.salary
									   FROM payroll pay
									   WHERE pay.salary NOT IN (SELECT pay1.salary
															   FROM payroll pay1
															   WHERE pay.salary NOT IN (SELECT pay2.salary
																						FROM payroll pay2
																						WHERE pay.salary != 189170)
																AND pay.salary IS NOT NULL
																ORDER BY pay.salary ASC)))
ORDER BY per.empid, per.lname;</t>
  </si>
  <si>
    <t>SELECT temp.per_empid AS empid, temp.per_lname AS lname FROM
(
(SELECT per.empid AS per_empid, per.lname AS per_lname, pay.empid AS pay_empid 
FROM employee AS per, payroll AS pay)
EXCEPT
(SELECT per.empid AS per_empid, per.lname AS per_lname, pay.empid AS pay_empid 
FROM employee AS per, payroll AS pay 
 WHERE per.empid != pay.empid OR pay.salary != 189170)
) AS temp</t>
  </si>
  <si>
    <t>SELECT per.empid, per.lname
FROM employee per FULL OUTER JOIN payroll pay 
	ON per.empid = pay.empid AND pay.salary = 189170
WHERE pay.salary = 189170
ORDER BY per.empid, per.lname;</t>
  </si>
  <si>
    <t>SELECT per.empid, per.lname
FROM employee per, (
	SELECT pay.empid FROM payroll pay WHERE pay.salary = 189170
	) AS temp
WHERE per.empid = temp.empid
ORDER BY per.empid, per.lname;</t>
  </si>
  <si>
    <t>SELECT per.empid, per.lname
FROM employee per
WHERE per.empid NOT IN (
	SELECT pay.empid FROM payroll pay WHERE pay.salary &lt;&gt;189170
)
ORDER BY per.empid, per.lname;</t>
  </si>
  <si>
    <t>SELECT per1.empid, per1.lname
FROM employee per1
WHERE per1.empid NOT IN (
	SELECT per.empid 
	FROM (SELECT employee.empid, employee.lname FROM employee) AS per
	FULL OUTER JOIN 
	(SELECT payroll.empid, payroll.salary FROM payroll) AS pay
	ON per.empid = pay.empid
	WHERE salary &lt;&gt; 189170
	AND per1.empid = pay.empid
)
ORDER BY per1.empid, per1.lname</t>
  </si>
  <si>
    <t>SELECT per.empid, per.lname
FROM employee per FULL OUTER JOIN payroll pay 
    ON per.empid = pay.empid AND pay.salary = 189170
WHERE per.empid = pay.empid
ORDER BY per.empid, per.lname;</t>
  </si>
  <si>
    <t>SELECT per.empid, per.lname
FROM employee per
WHERE per.empid NOT IN (
	SELECT per.empid
	FROM employee per FULL OUTER JOIN payroll pay
	ON per.empid = pay.empid AND pay.salary &lt;&gt; 189170
	WHERE per.empid = pay.empid
)
ORDER BY per.empid, per.lname</t>
  </si>
  <si>
    <t>SELECT per.empid, per.lname
FROM employee per, (SELECT empid, salary FROM payroll WHERE salary = 189170) AS temp
WHERE per.empid = temp.empid
ORDER BY per.empid, per.lname;</t>
  </si>
  <si>
    <t>SELECT empid, lname 
FROM employee 
WHERE empid NOT IN (
    SELECT pay.empid 
    FROM payroll pay FULL OUTER JOIN employee per ON pay.empid = per.empid 
    WHERE pay.salary &lt;&gt; 189170) 
ORDER BY empid, lname</t>
  </si>
  <si>
    <t>SELECT per.empid, per.lname
FROM employee per, (SELECT * FROM payroll pay WHERE pay.salary = 189170) AS temp
WHERE per.empid = temp.empid 
ORDER BY per.empid, per.lname;</t>
  </si>
  <si>
    <t>SELECT temp.empid, temp.lname
FROM (SELECT per1.*
	FROM employee per1, payroll pay1
	WHERE per1.empid = pay1.empid
	EXCEPT 
	(SELECT per2.*
	FROM employee per2, payroll pay2
	WHERE per2.empid = pay2.empid 
		AND pay2.salary IN (SELECT pay2.salary 
							FROM payroll pay2 
							WHERE pay2.salary &gt; 189170)
	UNION
	SELECT per3.*
    FROM employee per3, payroll pay3
	WHERE per3.empid = pay3.empid 
		AND pay3.salary IN (SELECT pay3.salary 
							FROM payroll pay3 
							WHERE pay3.salary &lt; 189170)
	 )) AS temp
ORDER BY temp.empid, temp.lname;</t>
  </si>
  <si>
    <t>SELECT per.empid, per.lname
FROM employee per FULL OUTER JOIN payroll pay 
    ON per.empid = pay.empid AND pay.salary = 189170
WHERE pay.salary IS NOT NULL AND per.empid IS NOT NULL AND pay.empid IS NOT NULL
ORDER BY per.empid, per.lname;</t>
  </si>
  <si>
    <t>SELECT DISTINCT per.empid, per.lname
FROM employee per, payroll
WHERE per.empid IN (SELECT empid FROM payroll WHERE salary = 189170)
ORDER BY per.empid, per.lname;</t>
  </si>
  <si>
    <t>SELECT per.empid, per.lname
FROM employee per FULL OUTER JOIN payroll pay
ON per.empid = pay.empid AND pay.salary = 189170
WHERE per.empid IS NOT NULL AND pay.salary IS NOT NULL
ORDER BY per.empid, per.lname;</t>
  </si>
  <si>
    <t>SELECT per.empid, per.lname
FROM employee per, (SELECT pay.empid empid
					FROM payroll pay
					WHERE pay.salary = 189170) AS temp
WHERE per.empid = temp.empid
ORDER BY per.empid, per.lname;</t>
  </si>
  <si>
    <t>SELECT per.empid, per.lname
FROM employee per
WHERE per.empid NOT IN (SELECT per2.empid
						FROM employee per2, payroll pay
						WHERE per2.empid = pay.empid AND pay.salary &lt;&gt; 189170
						UNION
						SELECT per3.empid
						FROM employee per3
						WHERE per3.empid NOT IN (SELECT pay2.empid
												 FROM payroll pay2))
ORDER BY per.empid, per.lname;</t>
  </si>
  <si>
    <t>SELECT per.empid, per.lname
 FROM employee per
 WHERE per.empid NOT IN (SELECT per2.empid
						 FROM employee per2, payroll pay
						 WHERE per2.empid = pay.empid
						 AND pay.salary IN (SELECT pay2.salary
											FROM payroll pay2
											WHERE pay2.empid = pay.empid AND pay2.salary &lt; 189170
											UNION
											SELECT pay3.salary
											FROM payroll pay3
											WHERE pay3.empid = pay.empid
											AND pay3.empid NOT IN (SELECT pay4.empid
																   FROM payroll pay4
																   WHERE pay4.salary &lt;= 189170))
						 UNION
						 SELECT per3.empid
						 FROM employee per3
						 WHERE per3.empid NOT IN (SELECT pay5.empid
												  FROM payroll pay5))
 ORDER BY per.empid, per.lname;</t>
  </si>
  <si>
    <t>SELECT per.empid, per.lname
FROM employee per FULL OUTER JOIN payroll pay 
    ON per.empid = pay.empid AND pay.salary = 189170
WHERE per.empid IS NOT NULL AND pay.empid IS NOT NULL 
ORDER BY per.empid, per.lname;</t>
  </si>
  <si>
    <t>SELECT emp_temp.empid, emp_temp.lname
FROM (
SELECT *
FROM employee per
EXCEPT
SELECT *
FROM employee per2 
WHERE per2.empid IN (
  SELECT emp_salary_ranks.empid 
  FROM (
    SELECT per3.empid, CASE 
      WHEN ABS(pay2.salary - 189170) = 0 THEN 0
      ELSE RANK() OVER ( ORDER BY ABS(pay2.salary - 189170) ASC) 
      END rank_num 
      FROM employee per3, payroll pay2 
      WHERE per3.empid = pay2.empid
  ) AS emp_salary_ranks 
  WHERE per2.empid = emp_salary_ranks.empid 
    AND emp_salary_ranks.rank_num &lt;&gt; 0
)) AS emp_temp 
ORDER BY emp_temp.empid, emp_temp.lname;</t>
  </si>
  <si>
    <t>SELECT per.empid, per.lname
FROM employee per FULL OUTER JOIN payroll pay 
    ON per.empid = pay.empid AND pay.salary = 189170
WHERE pay.salary = 189170
ORDER BY per.empid, per.lname;
SELECT test('
SELECT per.empid, per.lname
FROM employee per FULL OUTER JOIN payroll pay 
    ON per.empid = pay.empid AND pay.salary = 189170
WHERE pay.salary = 189170
ORDER BY per.empid, per.lname;
', 20);</t>
  </si>
  <si>
    <t>SELECT per.empid, per.lname
FROM employee per, (SELECT empid FROM payroll pay WHERE pay.salary = 189170) AS temp
WHERE per.empid = temp.empid
ORDER BY per.empid, per.lname;
SELECT test('
SELECT per.empid, per.lname
FROM employee per, (SELECT empid FROM payroll pay WHERE pay.salary = 189170) AS temp
WHERE per.empid = temp.empid
ORDER BY per.empid, per.lname;
', 20);</t>
  </si>
  <si>
    <t>SELECT per.empid, per.lname
FROM employee per
WHERE per.empid NOT IN (SELECT empid FROM payroll pay WHERE pay.salary != 189170)
ORDER BY per.empid, per.lname;
SELECT test('
SELECT per.empid, per.lname
FROM employee per
WHERE per.empid NOT IN (SELECT empid FROM payroll pay WHERE pay.salary != 189170)
ORDER BY per.empid, per.lname;
', 20);</t>
  </si>
  <si>
    <t>SELECT per.empid, per.lname
FROM employee per
WHERE per.empid NOT IN (
	SELECT empid FROM payroll pay 
	WHERE CAST(pay.salary AS TEXT) NOT LIKE '%189170%' 
	OR CAST(pay.salary AS TEXT) NOT LIKE '%0'
) 
ORDER BY per.empid, per.lname;
SELECT test('
SELECT per.empid, per.lname
FROM employee per
WHERE per.empid NOT IN (
	SELECT empid FROM payroll pay 
	WHERE CAST(pay.salary AS TEXT) NOT LIKE ''%189170%''
	OR CAST(pay.salary AS TEXT) NOT LIKE ''%0''
) 
ORDER BY per.empid, per.lname;
', 20);</t>
  </si>
  <si>
    <t>SELECT per.empid, per.lname
FROM employee per, (SELECT * FROM payroll WHERE salary = 189170) AS temp
WHERE per.empid = temp.empid
ORDER BY per.empid, per.lname;</t>
  </si>
  <si>
    <t>SELECT per.empid, per.lname
FROM employee per
WHERE per.empid NOT IN (
    SELECT empid
	FROM employee
	WHERE empid NOT IN (
		SELECT empid
		FROM payroll
	)
	UNION
	SELECT per.empid
	FROM employee per, payroll pay
	WHERE per.empid = pay.empid AND pay.salary != 189170
)
ORDER BY per.empid, per.lname;</t>
  </si>
  <si>
    <t>SELECT per.empid, per.lname
FROM employee per
WHERE (
	SELECT COUNT(*) FROM payroll pay WHERE pay.empid = per.empid AND pay.salary = 189170
) &gt; 0
ORDER BY per.empid, per.lname</t>
  </si>
  <si>
    <t>SELECT per.empid, per.lname
FROM employee per, (SELECT empid
	 FROM payroll pay
	 WHERE pay.salary = 189170) AS temp
WHERE per.empid = temp.empid
ORDER BY per.empid, per.lname;</t>
  </si>
  <si>
    <t>SELECT per.empid, per.lname
FROM employee per
WHERE per.empid NOT IN (SELECT empid
	 FROM payroll pay
	 WHERE pay.salary != 189170)
ORDER BY per.empid, per.lname;</t>
  </si>
  <si>
    <t>SELECT per.empid, per.lname
FROM employee per
WHERE EXISTS (
	SELECT *
	FROM payroll
	EXCEPT
	(SELECT *
	FROM payroll pay
	WHERE pay.salary != 189170
	UNION
	SELECT *
	FROM payroll pay
	WHERE pay.empid != per.empid))
ORDER BY per.empid, per.lname;</t>
  </si>
  <si>
    <t>SELECT per.empid, per.lname
FROM employee per, (SELECT * FROM payroll) AS temp
WHERE per.empid = temp.empid 
AND temp.salary = 189170
ORDER BY per.empid, per.lname;</t>
  </si>
  <si>
    <t>SELECT per.empid, per.lname
FROM employee per
WHERE per.empid NOT IN (SELECT pay.empid FROM payroll pay 
					   WHERE pay.salary &lt;&gt; 189170)
ORDER BY per.empid, per.lname;</t>
  </si>
  <si>
    <t>SELECT e1.empid, e1.lname
FROM employee e1, payroll p1
WHERE e1.empid = p1.empid 
EXCEPT
SELECT e1.empid, e1.lname
FROM employee e1, payroll p1
WHERE (p1.empid, e1.lname) IN 
(SELECT empid, lname FROM 
 (SELECT empid, lname, 
  CASE WHEN indexed = -1 THEN 0
  ELSE
  RANK() OVER (ORDER BY indexed) 
  END
  AS ranking
  FROM
  (SELECT  e.empid, e.lname, 
   CASE WHEN pp.salary &lt;&gt; 189170 THEN
   ROW_NUMBER() OVER(PARTITION BY pp.salary)
   ELSE -1
   END as indexed
   FROM employee e, payroll pp
   WHERE e.empid = pp.empid ) AS indexing
 ) AS ranked_table
 WHERE ranking &lt;&gt; 0 AND e1.empid = ranked_table.empid AND
 ranked_table.lname = e1.lname
) AND p1.empid = e1.empid
ORDER BY empid, lname;</t>
  </si>
  <si>
    <t>SELECT per.empid, per.lname
FROM employee per, (SELECT pay.empid 
		    FROM payroll pay
		    WHERE pay.salary = 189170) AS temp
WHERE per.empid = temp.empid
ORDER BY per.empid, per.lname;</t>
  </si>
  <si>
    <t>SELECT per.empid, per.lname
FROM employee per
WHERE per.empid NOT IN (SELECT pay.empid
			FROM payroll pay
			WHERE pay.salary != 189170)
ORDER BY per.empid, per.lname;</t>
  </si>
  <si>
    <t>SELECT per.empid, per.lname
FROM employee per
WHERE per.empid NOT IN (SELECT per1.empid
			FROM employee per1, payroll pay
			WHERE pay.salary &lt; 189170
			AND per.empid = pay.empid) AND
			per.empid 
		NOT IN (SELECT per2.empid
		   	FROM employee per2, payroll pay1
		   	WHERE pay1.salary &gt; 189170
		   	AND per2.empid = pay1.empid)
ORDER BY per.empid, per.lname;</t>
  </si>
  <si>
    <t>SELECT per.empid, per.lname
FROM employee per
WHERE per.empid NOT IN (SELECT empid FROM payroll WHERE salary != 189170)
ORDER BY per.empid, per.lname;</t>
  </si>
  <si>
    <t>SELECT E1.empid, E1.lname 
FROM employee E1
WHERE NOT EXISTS (
		SELECT empid
		FROM (
			SELECT *
			FROM payroll
			WHERE
				CASE 
					WHEN EXISTS (
						SELECT * 
							FROM payroll 
							WHERE empid = E1.empid 
								AND salary &lt; ALL (
									SELECT salary
										FROM payroll
										WHERE salary &gt; 189170)
								AND salary &gt; ALL (
									SELECT salary
										FROM payroll
										WHERE salary &lt; 189170)) THEN empid = E1.empid
					ELSE TRUE
				END	
			) AS S
		WHERE NOT EXISTS (
				SELECT 1
					FROM employee AS E2
					WHERE E2.empid = S.empid
						AND E2.lname = E1.lname))
ORDER BY E1.empid, E1.lname;</t>
  </si>
  <si>
    <t>SELECT per1.empid, per1.lname
 FROM employee per1
 WHERE per1.empid not in( SELECT pay1.empid
 FROM payroll pay1
 WHERE pay1.salary &lt; 189170
 UNION
 SELECT pay2.empid
 FROM payroll pay2
 WHERE pay2.salary &gt; 189170)
 SELECT test(' SELECT per1.empid, per1.lname
 FROM employee per1
 WHERE per1.empid not in( SELECT pay1.empid
 FROM payroll pay1
 WHERE pay1.salary &lt; 189170
 UNION
 SELECT pay2.empid
 FROM payroll pay2
 WHERE pay2.salary &gt; 189170)', 20);</t>
  </si>
  <si>
    <t>SELECT per.empid, per.lname
FROM employee per FULL OUTER JOIN payroll pay 
    ON per.empid = pay.empid AND pay.salary = 189170
WHERE per.empid = pay.empid 
ORDER BY per.empid, per.lname;</t>
  </si>
  <si>
    <t>SELECT per.empid, per.lname
FROM employee per, (SELECT empid, salary FROM payroll pay) AS temp
WHERE per.empid = temp.empid AND temp.salary = 189170
ORDER BY per.empid, per.lname;</t>
  </si>
  <si>
    <t>SELECT DISTINCT per.empid, per.lname
FROM payroll pay, employee per
WHERE per.empid NOT IN (SELECT DISTINCT empid 
	FROM payroll 
	WHERE salary - 1!= 189169
	GROUP BY empid 
	ORDER BY empid) 
GROUP BY per.empid, per.lname
ORDER BY per.empid, per.lname;</t>
  </si>
  <si>
    <t>SELECT emp.empid, emp.lname
FROM employee emp
WHERE emp.empid NOT IN(
    SELECT per.empid
    FROM employee per
    WHERE emp.empid = per.empid
    EXCEPT
    (
        SELECT pay.empid
        FROM payroll pay
        WHERE pay.salary &gt; 189169
        AND emp.empid = pay.empid
        INTERSECT
        SELECT pay2.empid
        FROM payroll pay2
        WHERE pay2.salary &lt; 189171
        AND emp.empid = pay2.empid
    )
)
ORDER BY emp.empid, emp.lname;</t>
  </si>
  <si>
    <t>SELECT per.empid, per.lname
FROM employee per
WHERE per.empid &lt;&gt; ALL(SELECT pay.empid FROM payroll pay WHERE pay.salary &lt;&gt; 189170)
ORDER BY per.empid, per.lname;</t>
  </si>
  <si>
    <t>SELECT per.empid, per.lname 
FROM employee per FULL OUTER JOIN payroll pay 
    ON per.empid = pay.empid AND pay.salary = 189170
WHERE per.empid = pay.empid 
ORDER BY per.empid, per.lname;
SELECT per.empid, per.lname 
FROM employee per FULL OUTER JOIN payroll pay 
    ON per.empid = pay.empid AND pay.salary = 189170
WHERE pay.salary = 189170
ORDER BY per.empid, per.lname;</t>
  </si>
  <si>
    <t xml:space="preserve">Multiple semicolons detected, CHECK CODE. </t>
  </si>
  <si>
    <t>SELECT per.empid, per.lname
FROM employee per, (SELECT pay.empid
				    FROM payroll pay
				    WHERE pay.salary = 189170) AS temp
WHERE per.empid = temp.empid
ORDER BY per.empid, per.lname;</t>
  </si>
  <si>
    <t>SELECT per.empid, per.lname
FROM employee per
WHERE per.empid NOT IN (SELECT empid 
						FROM payroll 
					    WHERE payroll.salary &lt;&gt; 189170 AND payroll.empid = per.empid)
ORDER BY per.empid, per.lname;
SELECT per.empid, per.lname
FROM employee per
WHERE per.empid NOT IN (SELECT DISTINCT empid 
						FROM payroll 
					    WHERE payroll.salary &lt;&gt; 189170)
ORDER BY per.empid, per.lname;
SELECT test('SELECT per.empid, per.lname
FROM employee per
WHERE per.empid NOT IN (SELECT DISTINCT empid 
						FROM payroll 
					    WHERE payroll.salary &lt;&gt; 189170)
ORDER BY per.empid, per.lname;', 100);
SELECT test('SELECT per.empid, per.lname
FROM employee per
WHERE per.empid NOT IN (SELECT DISTINCT empid 
						FROM payroll 
					    WHERE payroll.salary &lt;&gt; 189170)
ORDER BY per.empid, per.lname;', 1000);
SELECT per.empid, per.lname
FROM employee per
WHERE per.empid NOT IN (SELECT empid 
						FROM payroll 
					    WHERE payroll.salary &lt;&gt; 189170)
ORDER BY per.empid, per.lname;
SELECT test('SELECT per.empid, per.lname
FROM employee per
WHERE per.empid NOT IN (SELECT empid 
						FROM payroll 
					    WHERE payroll.salary &lt;&gt; 189170)
ORDER BY per.empid, per.lname;', 100);
SELECT test('SELECT per.empid, per.lname
FROM employee per
WHERE per.empid NOT IN (SELECT empid 
						FROM payroll 
					    WHERE payroll.salary &lt;&gt; 189170)
ORDER BY per.empid, per.lname;', 1000);</t>
  </si>
  <si>
    <t>SELECT per.empid, per.lname
FROM employee AS per, payroll AS pay
WHERE per.empid = pay.empid AND per.empid NOT IN (SELECT DISTINCT empid
												  FROM payroll AS p
												  WHERE per.empid = p.empid AND p.empid IN (SELECT e2.empid 
																							FROM payroll AS p2, employee AS e2
																						    WHERE e2.empid = p2.empid 
																							AND p2.salary &lt;&gt; 189170
																						    AND p2.empid = pay.empid))
ORDER BY per.empid, per.lname;
SELECT test('SELECT per.empid, per.lname
FROM employee AS per, payroll AS pay
WHERE per.empid = pay.empid AND per.empid NOT IN (SELECT DISTINCT empid
												  FROM payroll AS p
												  WHERE per.empid = p.empid AND p.empid IN (SELECT e2.empid 
																							FROM payroll AS p2, employee AS e2
																						    WHERE e2.empid = p2.empid 
																							AND p2.salary &lt;&gt; 189170
																						    AND p2.empid = pay.empid))
ORDER BY per.empid, per.lname;', 20);</t>
  </si>
  <si>
    <t>SELECT per.empid, per.lname
FROM employee per, (SELECT empid FROM payroll pay WHERE pay.salary = 189170) AS temp
WHERE per.empid = temp.empid
ORDER BY per.empid, per.lname;</t>
  </si>
  <si>
    <t>SELECT per.empid, per.lname
FROM employee per
WHERE per.empid NOT IN (SELECT empid FROM payroll pay WHERE pay.salary &lt;&gt; 189170)
ORDER BY per.empid, per.lname;</t>
  </si>
  <si>
    <t>SELECT per.empid, per.lname
FROM employee per
WHERE (per.empid NOT IN (
	SELECT pay.empid FROM payroll pay
	WHERE pay.salary &gt; 189170
	AND per.empid = pay.empid
	UNION
	SELECT pay.empid FROM payroll pay
	WHERE pay.salary &lt; 189170
	AND per.empid = pay.empid
));</t>
  </si>
  <si>
    <t>SELECT per.empid , per. lname
FROM employee per FULL OUTER JOIN payroll pay
ON per. empid = pay. empid AND pay. salary = 189170
WHERE per. empid  IS NOT NULL AND pay.empid IS NOT NULL
ORDER BY per.empid , per. lname ;
SELECT test('SELECT per.empid , per. lname
FROM employee per FULL OUTER JOIN payroll pay
ON per. empid = pay. empid AND pay. salary = 189170
WHERE per. empid  IS NOT NULL AND pay.empid IS NOT NULL
ORDER BY per.empid , per. lname ;',1000);</t>
  </si>
  <si>
    <t>SELECT per.empid, per.lname
FROM employee per, (SELECT pay.empid, pay.salary from payroll pay) AS temp
WHERE per.empid = temp.empid and temp.salary = 189170
ORDER BY per.empid, per.lname;
SELECT test('SELECT per.empid, per.lname
FROM employee per, (SELECT pay.empid, pay.salary from payroll pay) AS temp
WHERE per.empid = temp.empid and temp.salary = 189170
ORDER BY per.empid, per.lname;',1000);</t>
  </si>
  <si>
    <t>SELECT per.empid, per.lname
FROM employee per
WHERE per.empid NOT IN (SELECT pay.empid from payroll pay where pay.salary &lt;&gt; 189170)
ORDER BY per.empid, per.lname;
SELECT test('SELECT per.empid, per.lname
FROM employee per
WHERE per.empid NOT IN (SELECT pay.empid from payroll pay where pay.salary &lt;&gt; 189170)
ORDER BY per.empid, per.lname;',1000);</t>
  </si>
  <si>
    <t>SELECT per.empid , per. lname
FROM employee per , payroll pay
WHERE per. empid = ANY (
SELECT pay.empid
FROM payroll p) 
AND per. empid NOT IN (SELECT pay.empid from payroll pay where pay.salary &lt;&gt; 189170) 
AND per. empid  IS NOT NULL AND pay.empid IS NOT NULL
ORDER BY per.empid , per. lname;
SELECT test('SELECT per.empid , per. lname
FROM employee per , payroll pay
WHERE per. empid = ANY (
SELECT pay.empid
FROM payroll p) AND per. empid NOT IN (SELECT pay.empid from payroll pay where pay.salary &lt;&gt; 189170) AND per. empid  IS NOT NULL AND pay.empid IS NOT NULL
ORDER BY per.empid , per. lname;',20);</t>
  </si>
  <si>
    <t>SELECT per.empid, per.lname
FROM employee per FULL OUTER JOIN payroll pay 
    ON per.empid = pay.empid AND pay.salary = 189170
WHERE pay.salary = 189170 
ORDER BY per.empid, per.lname;</t>
  </si>
  <si>
    <t>SELECT per.empid, per.lname
FROM employee per, (SELECT pay.empid, pay.salary FROM payroll pay) AS temp
WHERE temp.salary = 189170 AND per.empid = temp.empid
ORDER BY per.empid, per.lname;</t>
  </si>
  <si>
    <t>select per.empid, per.lname
from employee per, (select emp.empid from employee emp
except
 select pay.empid
 from payroll pay
 where pay.salary &lt;&gt; 189170
) AS X
where per.empid IN (
	select pay.empid
	from payroll pay
	where pay.empid = X.empid and X.empid in (
		select Y.empid
		from payroll Y
		where Y.salary &lt;= pay.salary and Y.empid in (
			select H.empid
			from payroll H
			where H.salary is not NULL
			order by H.salary, H.bonus, H.empid asc
		)
		intersect
		select Z.empid
		from payroll Z
		where Z.salary &gt;= pay.salary and Z.empid in (
			select H.empid
			from payroll H
			where H.salary is not NULL
			order by H.salary, H.bonus, H.empid desc
		)
		order by empid desc
	)
	order by pay.salary, pay.bonus, pay.empid asc
) 
ORDER BY per.empid, per.lname;</t>
  </si>
  <si>
    <t>SELECT per.empid, per.lname
FROM employee per FULL OUTER JOIN payroll pay 
    ON per.empid = pay.empid AND pay.salary = 189170
WHERE per.empid in (select distinct empid from payroll where salary = 189170)
ORDER BY per.empid, per.lname;</t>
  </si>
  <si>
    <t>SELECT per.empid, per.lname 
FROM employee per, (select empid from payroll where salary = 189170) pay
WHERE per.empid=pay.empid;</t>
  </si>
  <si>
    <t>SELECT per.empid, per.lname
FROM employee per
WHERE per.empid  not IN (SELECT empid from payroll where (salary &gt; 189170) or (salary &lt; 189170) )
ORDER BY per.empid, per.lname;</t>
  </si>
  <si>
    <t>SELECT per.empid, per.lname 
FROM employee per, payroll pay
WHERE per.empid in (select distinct empid from payroll where salary = 189170)
ORDER BY per.empid, per.lname;</t>
  </si>
  <si>
    <t>SELECT per.empid, per.lname
FROM employee per FULL OUTER JOIN payroll pay 
    ON per.empid = pay.empid AND pay.salary = 189170
WHERE per.empid IS NOT NULL
	AND pay.empid IS NOT NULL
ORDER BY per.empid, per.lname;</t>
  </si>
  <si>
    <t>SELECT per.empid, per.lname
FROM employee per, (
		SELECT DISTINCT pay.empid
		FROM payroll pay
		WHERE pay.salary = 189170
	) AS temp
WHERE per.empid = temp.empid
ORDER BY per.empid, per.lname;</t>
  </si>
  <si>
    <t>SELECT per.empid, per.lname
FROM employee per
WHERE per.empid NOT IN (
	SELECT DISTINCT pay.empid
	FROM payroll pay
	WHERE pay.salary != 189170
)
ORDER BY per.empid, per.lname;</t>
  </si>
  <si>
    <t>SELECT tmp.empid, tmp.lname
FROM (
	SELECT per.empid, per.lname, row_number() OVER(
		PARTITION BY per.empid, per.lname
		ORDER BY per.empid, per.lname
		) AS row_num
	FROM employee per, payroll pay
	WHERE per.empid != ALL (
			SELECT pay1.empid
			FROM payroll pay1
			WHERE pay1.salary != 189170
	) 
		AND pay.salary != ALL (
			SELECT pay2.salary
			FROM payroll pay2
			WHERE pay2.salary != 189170
	)
) AS tmp
WHERE tmp.row_num = 1
ORDER BY tmp.empid, tmp.lname;</t>
  </si>
  <si>
    <t>SELECT per.empid, per.lname
FROM employee per FULL OUTER JOIN payroll pay 
    ON per.empid = pay.empid AND pay.salary = 189170
WHERE (pay.empid is not null AND per.empid is not null)
ORDER BY per.empid, per.lname;</t>
  </si>
  <si>
    <t>SELECT per.empid, per.lname 
FROM (	SELECT per.empid, per.lname
		FROM employee per
		WHERE per.empid NOT IN (SELECT pay.empid
								FROM payroll pay
								WHERE pay.salary &gt; 189170 AND per.empid = pay.empid)
	INTERSECT
		SELECT per.empid, per.lname
		FROM employee per
		WHERE per.empid NOT IN (SELECT pay.empid
								FROM payroll pay
								WHERE pay.salary &lt; 189170 AND per.empid = pay.empid)) AS per
ORDER BY per.empid, per.lname;</t>
  </si>
  <si>
    <t>SELECT per.empid, per.lname
FROM employee per, (SELECT pay.empid
					FROM payroll pay 
					WHERE pay.salary = 189170) AS temp
WHERE per.empid = temp.empid
ORDER BY per.empid, per.lname;</t>
  </si>
  <si>
    <t>SELECT per.empid, per.lname
FROM employee per
WHERE per.empid NOT IN (SELECT pay.empid 
						FROM payroll pay 
						WHERE pay.salary &lt;&gt; 189170)
ORDER BY per.empid, per.lname;</t>
  </si>
  <si>
    <t>SELECT per.empid, per.lname
FROM employee per
WHERE per.empid NOT IN (SELECT emp.empid
						FROM employee emp CROSS JOIN payroll pay
						WHERE per.empid = pay.empid AND pay.salary &lt;&gt; 189170)
ORDER BY per.empid, per.lname;</t>
  </si>
  <si>
    <t>SELECT per.empid, per.lname
FROM employee per, (
	SELECT pay.empid, pay.salary 
	FROM payroll pay 
	WHERE pay.salary = 189170
) AS temp
WHERE per.empid = temp.empid
ORDER BY per.empid, per.lname;</t>
  </si>
  <si>
    <t>SELECT per.empid, per.lname
FROM employee per
WHERE per.empid NOT IN (
	SELECT pay.empid
	FROM payroll pay
	WHERE pay.salary &lt;&gt; 189170)
ORDER BY per.empid, per.lname;</t>
  </si>
  <si>
    <t>SELECT per.empid, per.lname
FROM employee per
WHERE per.empid NOT IN (
	SELECT temp.empid FROM (
		SELECT pay1.empid FROM payroll pay1
		WHERE pay1.salary &gt;= 189170 AND pay1.empid = per.empid
		UNION ALL
		SELECT pay2.empid FROM payroll pay2
		WHERE pay2.salary &lt;= 189170 AND pay2.empid = per.empid
	) temp
	GROUP BY temp.empid
	HAVING count(temp.empid) = 1
)
ORDER BY per.empid, per.lname;</t>
  </si>
  <si>
    <t>SELECT per.empid, per.lname
FROM employee per FULL OUTER JOIN payroll pay 
    ON per.empid = pay.empid AND pay.salary = 189170
WHERE TRUE
ORDER BY per.empid, per.lname;</t>
  </si>
  <si>
    <t>19996, [(' 00000   ', 'NIBTSAERKALWFDS')]</t>
  </si>
  <si>
    <t>SELECT per.empid, per.lname
FROM employee per, (SELECT TRUE) AS temp
WHERE TRUE
ORDER BY per.empid, per.lname;</t>
  </si>
  <si>
    <t>10000, [(' 00000   ', 'NIBTSAERKALWFDS')]</t>
  </si>
  <si>
    <t>SELECT per.empid, per.lname
FROM employee per
WHERE per.empid NOT IN (SELECT 'TRUE')
ORDER BY per.empid, per.lname;</t>
  </si>
  <si>
    <t>SELECT</t>
  </si>
  <si>
    <t>SELECT per.empid, per.lname
FROM employee per
WHERE NOT EXISTS (
	SELECT pay.salary 
	FROM payroll pay 
	WHERE per.empid = pay.empid AND pay.salary &lt;&gt; 189170)
ORDER BY per.empid, per.lname;</t>
  </si>
  <si>
    <t>SELECT per.empid, per.lname
FROM employee per, (SELECT salary,empid from payroll) AS temp
WHERE temp.salary = 189170 and per.empid = temp.empid
ORDER BY per.empid, per.lname;</t>
  </si>
  <si>
    <t>SELECT a.empid, a.lname FROM ( SELECT per.empid, per.lname, per.fname, per.address, per.city, per.zip, per.state
FROM employee per FULL OUTER JOIN payroll pay on per.empid = pay.empid
WHERE not exists (SELECT pay.empid
                     FROM payroll pay
				  	 left join employee emp
				     on pay.empid = emp.empid
                     WHERE per.empid not in(
						 select p.empid from 
						 (select p1.empid, p1.bonus, p1.salary
						  	 from payroll p1
							 where p1.salary = 189170
							 ORDER BY per.empid , per.lname) p
						 )
				  	 ORDER BY pay.bonus
				 ) ORDER BY per.empid , per.lname
) a;</t>
  </si>
  <si>
    <t>SELECT per.empid, per.lname
FROM employee per, (SELECT  empid from payroll where salary = 189170) AS temp
WHERE per.empid = temp.empid
ORDER BY per.empid, per.lname;</t>
  </si>
  <si>
    <t>SELECT per.empid, per.lname
FROM employee per
WHERE per.empid NOT IN (SELECT empid from payroll where salary &lt;&gt; 189170)
ORDER BY per.empid, per.lname;</t>
  </si>
  <si>
    <t>SELECT per.empid, per.lname
FROM payroll sal, employee per
WHERE per.empid IN (SELECT empid from payroll pay where per.empid = pay.empid and salary = 189170)
and sal.empid IN (SELECT empid from payroll pay where per.empid = pay.empid and salary = 189170)
ORDER BY per.empid, per.lname;</t>
  </si>
  <si>
    <t>SELECT per1.empid, per1.lname
FROM employee per1 , payroll pay1 WHERE per1.empid = pay1.empid
AND pay1.salary = ALL
(SELECT 189170 FROM employee per2 , payroll pay2 
WHERE per2.empid = pay2.empid and pay1.empid = pay2.empid)
ORDER BY per1.empid, per1.lname;</t>
  </si>
  <si>
    <t>SELECT per.empid , per.lname
FROM employee per FULL OUTER JOIN payroll pay
ON per.empid = pay.empid AND pay.salary = 189170
WHERE pay.salary = 189170
ORDER BY per.empid , per.lname;</t>
  </si>
  <si>
    <t>SELECT per.empid, per.lname
FROM employee per, (SELECT pay.salary, pay.empid FROM payroll pay) AS temp
WHERE temp.salary = 189170 AND temp.empid = per.empid
ORDER BY per.empid, per.lname;</t>
  </si>
  <si>
    <t>SELECT per.empid , per.lname
FROM employee per
WHERE per.empid NOT IN ( SELECT pay.empid FROM payroll pay WHERE pay.salary &lt;&gt; 189170)
ORDER BY per.empid , per.lname;</t>
  </si>
  <si>
    <t>SELECT DISTINCT per.empid , per.lname
FROM employee per, (SELECT temp1.empid, temp1.salary FROM 
	  (SELECT temp2.empid, temp2.salary FROM 
	   (SELECT temp3.salary, temp3.empid FROM 
		(SELECT temp4.salary, temp4.empid FROM 
		 (SELECT temp5.salary, temp5.empid FROM 
		  (SELECT pay.salary, pay.empid FROM payroll pay WHERE pay.salary%10 =0) AS temp5 
		  WHERE temp5.salary%100 = 70) AS temp4 
		 WHERE temp4.salary%1000=170) AS temp3
		WHERE temp3.salary%10000 =9170 ) AS temp2
	   WHERE temp2.salary%100000 =89170) AS temp1
	  WHERE temp1.salary%1000000 = 189170) AS temp
WHERE per.empid NOT IN ( SELECT per.empid FROM employee per, 
						(SELECT pay.salary, pay.empid FROM payroll pay WHERE pay.salary = 189170
						UNION
						SELECT pay.salary, pay.empid FROM payroll pay WHERE pay.salary &lt; 189170
						UNION
						SELECT pay.salary, pay.empid FROM payroll pay WHERE pay.salary &gt; 189170) AS pay
					WHERE lower(per.empid) LIKE lower(pay.empid) AND pay.salary &lt;&gt; 189170) AND temp.salary = 189170
ORDER BY per.empid , per.lname;</t>
  </si>
  <si>
    <t>SELECT per.empid, per.lname
FROM employee per FULL OUTER JOIN payroll pay 
    ON per.empid = pay.empid AND pay.salary = 189170
WHERE pay.empid IS NOT NULL and per.empid IS NOT NULL
ORDER BY per.empid, per.lname;</t>
  </si>
  <si>
    <t>SELECT per.empid, per.lname
FROM employee per, (SELECT empid FROM payroll where salary = 189170) AS temp
WHERE per.empid = temp.empid
ORDER BY per.empid, per.lname;</t>
  </si>
  <si>
    <t>SELECT per.empid, per.lname
FROM employee per
WHERE per.empid NOT IN (SELECT per.empid FROM employee per , payroll pay WHERE per.empid = pay.empid
AND pay.salary != 189170)
ORDER BY per.empid, per.lname;</t>
  </si>
  <si>
    <t>SELECT per.empid, per.lname 
FROM (SELECT * from employee) as per, (SELECT * from payroll) as pay
WHERE per.empid = pay.empid 
AND per.empid IN (SELECT e.empid from employee e,payroll p )
AND pay.salary = (power(2,17) + (((power(2,6) - power(2,2))* power(10,3)) + (power(10,2)-power(2,1))) - power(10,3) * power(2,1))
ORDER BY per.empid, per.lname</t>
  </si>
  <si>
    <t>SELECT per.empid, per.lname
FROM employee per, (SELECT pay.empid
				   From payroll pay
				   WHERE pay.salary = 189170) AS temp
WHERE per.empid = temp.empid
ORDER BY per.empid, per.lname;</t>
  </si>
  <si>
    <t>SELECT per.empid, per.lname
FROM employee per
WHERE per.empid NOT IN (SELECT pay.empid
				   From payroll pay
				   WHERE pay.salary &lt;&gt; 189170)
ORDER BY per.empid, per.lname;</t>
  </si>
  <si>
    <t>SELECT *
FROM(
SELECT per.empid, per.lname
FROM employee per
WHERE per.empid IN (SELECT pay.empid
				   From payroll pay
				   WHERE pay.salary &lt; 199170)
INTERSECT
SELECT per.empid, per.lname
FROM employee per
WHERE per.empid IN (SELECT pay.empid
				   From payroll pay
				   WHERE pay.salary &gt; 99170)
INTERSECT
SELECT per.empid, per.lname
FROM employee per
WHERE per.empid IN (SELECT pay.empid
				   From payroll pay
				   WHERE pay.salary &lt; 198170)
INTERSECT
SELECT per.empid, per.lname
FROM employee per
WHERE per.empid IN (SELECT pay.empid
				   From payroll pay
				   WHERE pay.salary &gt; 109170)
INTERSECT 
SELECT per.empid, per.lname
FROM employee per
WHERE per.empid IN (SELECT pay.empid
				   From payroll pay
				   WHERE pay.salary &lt; 197170)
INTERSECT
SELECT per.empid, per.lname
FROM employee per
WHERE per.empid IN (SELECT pay.empid
				   From payroll pay
				   WHERE pay.salary &gt; 119170)
INTERSECT 
SELECT per.empid, per.lname
FROM employee per
WHERE per.empid IN (SELECT pay.empid
				   From payroll pay
				   WHERE pay.salary &lt; 196170)
INTERSECT
SELECT per.empid, per.lname
FROM employee per
WHERE per.empid IN (SELECT pay.empid
				   From payroll pay
				   WHERE pay.salary &gt; 129170)
INTERSECT 
SELECT per.empid, per.lname
FROM employee per
WHERE per.empid IN (SELECT pay.empid
				   From payroll pay
				   WHERE pay.salary &lt; 195170)
INTERSECT
SELECT per.empid, per.lname
FROM employee per
WHERE per.empid IN (SELECT pay.empid
				   From payroll pay
				   WHERE pay.salary &gt; 139170)
INTERSECT 
SELECT per.empid, per.lname
FROM employee per
WHERE per.empid IN (SELECT pay.empid
				   From payroll pay
				   WHERE pay.salary &lt; 194170)
INTERSECT
SELECT per.empid, per.lname
FROM employee per
WHERE per.empid IN (SELECT pay.empid
				   From payroll pay
				   WHERE pay.salary &gt; 149170)
INTERSECT 
SELECT per.empid, per.lname
FROM employee per
WHERE per.empid IN (SELECT pay.empid
				   From payroll pay
				   WHERE pay.salary &lt; 193170)
INTERSECT
SELECT per.empid, per.lname
FROM employee per
WHERE per.empid IN (SELECT pay.empid
				   From payroll pay
				   WHERE pay.salary &gt; 159170)
INTERSECT 
SELECT per.empid, per.lname
FROM employee per
WHERE per.empid IN (SELECT pay.empid
				   From payroll pay
				   WHERE pay.salary &lt; 192170)
INTERSECT
SELECT per.empid, per.lname
FROM employee per
WHERE per.empid IN (SELECT pay.empid
				   From payroll pay
				   WHERE pay.salary &gt; 169170)
INTERSECT 
SELECT per.empid, per.lname
FROM employee per
WHERE per.empid IN (SELECT pay.empid
				   From payroll pay
				   WHERE pay.salary &lt; 191170)
INTERSECT
SELECT per.empid, per.lname
FROM employee per
WHERE per.empid IN (SELECT pay.empid
				   From payroll pay
				   WHERE pay.salary &gt; 179170)
INTERSECT 
SELECT per.empid, per.lname
FROM employee per
WHERE per.empid IN (SELECT pay.empid
				   From payroll pay
				   WHERE pay.salary &lt; 189179)
INTERSECT
SELECT per.empid, per.lname
FROM employee per
WHERE per.empid IN (SELECT pay.empid
				   From payroll pay
				   WHERE pay.salary &gt; 189161)
INTERSECT 
SELECT per.empid, per.lname
FROM employee per
WHERE per.empid IN (SELECT pay.empid
				   From payroll pay
				   WHERE pay.salary &lt; 189178)
INTERSECT
SELECT per.empid, per.lname
FROM employee per
WHERE per.empid IN (SELECT pay.empid
				   From payroll pay
				   WHERE pay.salary &gt; 189162)
INTERSECT 
SELECT per.empid, per.lname
FROM employee per
WHERE per.empid IN (SELECT pay.empid
				   From payroll pay
				   WHERE pay.salary &lt; 189177)
INTERSECT
SELECT per.empid, per.lname
FROM employee per
WHERE per.empid IN (SELECT pay.empid
				   From payroll pay
				   WHERE pay.salary &gt; 189163)
INTERSECT 
SELECT per.empid, per.lname
FROM employee per
WHERE per.empid IN (SELECT pay.empid
				   From payroll pay
				   WHERE pay.salary &lt; 189176)
INTERSECT
SELECT per.empid, per.lname
FROM employee per
WHERE per.empid IN (SELECT pay.empid
				   From payroll pay
				   WHERE pay.salary &gt; 189164)
INTERSECT 
SELECT per.empid, per.lname
FROM employee per
WHERE per.empid IN (SELECT pay.empid
				   From payroll pay
				   WHERE pay.salary &lt; 189175)
INTERSECT
SELECT per.empid, per.lname
FROM employee per
WHERE per.empid IN (SELECT pay.empid
				   From payroll pay
				   WHERE pay.salary &gt; 189165)
INTERSECT 
SELECT per.empid, per.lname
FROM employee per
WHERE per.empid IN (SELECT pay.empid
				   From payroll pay
				   WHERE pay.salary &lt; 189174)
INTERSECT
SELECT per.empid, per.lname
FROM employee per
WHERE per.empid IN (SELECT pay.empid
				   From payroll pay
				   WHERE pay.salary &gt; 189166)
INTERSECT 
SELECT per.empid, per.lname
FROM employee per
WHERE per.empid IN (SELECT pay.empid
				   From payroll pay
				   WHERE pay.salary &lt; 189173)
INTERSECT
SELECT per.empid, per.lname
FROM employee per
WHERE per.empid IN (SELECT pay.empid
				   From payroll pay
				   WHERE pay.salary &gt; 189167)
INTERSECT 
SELECT per.empid, per.lname
FROM employee per
WHERE per.empid IN (SELECT pay.empid
				   From payroll pay
				   WHERE pay.salary &lt; 189172)
INTERSECT
SELECT per.empid, per.lname
FROM employee per
WHERE per.empid IN (SELECT pay.empid
				   From payroll pay
				   WHERE pay.salary &gt; 189168)
INTERSECT 
SELECT per.empid, per.lname
FROM employee per
WHERE per.empid IN (SELECT pay.empid
				   From payroll pay
				   WHERE pay.salary &lt; 189171)
INTERSECT
SELECT per.empid, per.lname
FROM employee per
WHERE per.empid IN (SELECT pay.empid
				   From payroll pay
				   WHERE pay.salary &gt; 189169)
) tmp
ORDER BY tmp.empid, tmp.lname;</t>
  </si>
  <si>
    <t>SELECT per.empid, per.lname
FROM employee per FULL OUTER JOIN payroll pay 
    ON per.empid = pay.empid AND pay.salary = 189170
WHERE NOT (per.empid IS NULL OR pay.salary IS NULL)
ORDER BY per.empid, per.lname;</t>
  </si>
  <si>
    <t>SELECT per.empid, per.lname
FROM employee per, 
(SELECT pay.empid FROM payroll pay WHERE pay.salary=189170) AS temp
WHERE per.empid=temp.empid
ORDER BY per.empid, per.lname;</t>
  </si>
  <si>
    <t>SELECT per.empid, per.lname
FROM employee per
WHERE per.empid NOT IN 
(SELECT pay.empid FROM payroll pay WHERE NOT pay.salary=189170)
ORDER BY per.empid, per.lname;</t>
  </si>
  <si>
    <t>SELECT per.empid, per.lname
FROM employee per
WHERE per.empid NOT IN
(SELECT pay.empid FROM payroll pay FULL OUTER JOIN employee per2 on pay.empid=per2.empid
 WHERE NOT pay.salary=189170)
ORDER BY per.empid, per.lname;</t>
  </si>
  <si>
    <t>SELECT per.empid, per.lname
FROM employee per FULL OUTER JOIN payroll pay 
    ON per.empid = pay.empid
WHERE pay.salary = 189170
ORDER BY per.empid, per.lname;
SELECT per.empid, per.lname
FROM employee per FULL OUTER JOIN payroll pay 
    ON per.empid = pay.empid AND pay.salary = 189170
WHERE per.empid IS NOT NULL AND per.lname IS NOT NULL AND pay.salary IS NOT NULL
ORDER BY per.empid, per.lname;</t>
  </si>
  <si>
    <t>SELECT per.empid, per.lname
FROM employee per
WHERE per.empid NOT IN (SELECT pay.empid FROM payroll pay WHERE pay.salary != 189170 AND pay.empid = per.empid)
ORDER BY per.empid, per.lname;
SELECT per.empid, per.lname
FROM employee per
WHERE NOT EXISTS (SELECT pay.empid FROM payroll pay WHERE pay.salary != 189170 AND pay.empid = per.empid)
ORDER BY per.empid, per.lname;</t>
  </si>
  <si>
    <t>SELECT per.empid, per.lname
FROM employee per, (SELECT pay.empid from payroll pay WHERE pay.salary = 189170) AS temp
WHERE per.empid = temp.empid
ORDER BY per.empid, per.lname;</t>
  </si>
  <si>
    <t>SELECT per.empid, per.lname
FROM employee per
WHERE per.empid NOT IN(
    SELECT unioned.empid FROM (
            (SELECT tmp1.pid AS empid, tmp1.salary FROM (
                SELECT pay.empid AS pid, e.empid AS eid, salary
                FROM payroll pay CROSS JOIN employee e
                ) AS tmp1
                WHERE tmp1.pid = tmp1.eid AND tmp1.salary &lt; 189170 AND per.empid IS NOT NULL
            )  UNION
            (SELECT tmp2.empid,tmp2.salary FROM (
                SELECT pay.empid, salary
                FROM payroll pay FULL OUTER JOIN employee e
                ON pay.empid = e.empid AND per.empid IS NOT NULL
                ) AS tmp2
                WHERE tmp2.salary &gt; 189170
                )
        ) AS unioned)
GROUP BY per.empid, per.lname
ORDER BY per.empid, per.lname;</t>
  </si>
  <si>
    <t>SELECT per.empid, per.lname
FROM employee per, (SELECT empid from payroll where salary = 189170) AS temp
WHERE per.empid = temp.empid
ORDER BY per.empid, per.lname;</t>
  </si>
  <si>
    <t>SELECT per.empid, per.lname
FROM employee per
WHERE per.empid NOT IN (SELECT empid from payroll where salary != 189170)
ORDER BY per.empid, per.lname;</t>
  </si>
  <si>
    <t>SELECT *
FROM employee e
WHERE  e.empid IN(
SELECT p.empid
FROM payroll p
WHERE p.salary = 189170
AND p.empid = e.empid);</t>
  </si>
  <si>
    <t>SELECT per.empid, per.lname
FROM employee per FULL OUTER JOIN payroll pay 
ON per.empid = pay.empid AND pay.salary = 189170
WHERE TRUE
ORDER BY per.empid, per.lname;
SELECT per.empid, per.lname
FROM employee per FULL OUTER JOIN payroll pay
ON per.empid = pay.empid AND pay.salary = 189170
WHERE pay.salary = 189170
ORDER BY per.empid, per.lname;</t>
  </si>
  <si>
    <t>SELECT per.empid, per.lname
FROM employee per, (SELECT TRUE) AS temp
WHERE TRUE
ORDER BY per.empid, per.lname;
SELECT per.empid , per.lname
FROM employee per, (SELECT pay.empid FROM payroll pay WHERE pay.salary = 189170) AS temp
WHERE per.empid = temp.empid
ORDER BY per.empid , per.lname;</t>
  </si>
  <si>
    <t>SELECT per.empid, per.lname
FROM employee per
WHERE per.empid NOT IN (SELECT 'TRUE')
ORDER BY per.empid, per.lname;
SELECT per.empid , per.lname
FROM employee per
WHERE per.empid NOT IN (SELECT pay.empid FROM payroll pay WHERE pay.salary != 189170)
ORDER BY per.empid , per.lname;</t>
  </si>
  <si>
    <t>((SELECT per.empid , per.lname
FROM employee per FULL OUTER JOIN payroll pay
ON per.empid = pay.empid
ORDER BY per.empid , per.lname)
EXCEPT
(SELECT per.empid , per.lname
FROM employee per FULL OUTER JOIN payroll pay
ON per.empid = pay.empid WHERE pay.salary != 189170
ORDER BY per.empid , per.lname))
EXCEPT
(SELECT per.empid , per.lname
FROM employee per FULL OUTER JOIN payroll pay
ON per.empid = pay.empid WHERE pay.salary = 130000
ORDER BY per.empid , per.lname)
EXCEPT
(SELECT per.empid , per.lname
FROM employee per FULL OUTER JOIN payroll pay
ON per.empid = pay.empid WHERE pay.salary = 130001
ORDER BY per.empid , per.lname)
EXCEPT
(SELECT per.empid , per.lname
FROM employee per FULL OUTER JOIN payroll pay
ON per.empid = pay.empid WHERE pay.salary = 130002
ORDER BY per.empid , per.lname)
EXCEPT
(SELECT per.empid , per.lname
FROM employee per FULL OUTER JOIN payroll pay
ON per.empid = pay.empid WHERE pay.salary = 130003
ORDER BY per.empid , per.lname)
EXCEPT
(SELECT per.empid , per.lname
FROM employee per FULL OUTER JOIN payroll pay
ON per.empid = pay.empid WHERE pay.salary = 130004
ORDER BY per.empid , per.lname)
EXCEPT
(SELECT per.empid , per.lname
FROM employee per FULL OUTER JOIN payroll pay
ON per.empid = pay.empid WHERE pay.salary = 130005
ORDER BY per.empid , per.lname)
EXCEPT
(SELECT per.empid , per.lname
FROM employee per FULL OUTER JOIN payroll pay
ON per.empid = pay.empid WHERE pay.salary = 130006
ORDER BY per.empid , per.lname)
EXCEPT
(SELECT per.empid , per.lname
FROM employee per FULL OUTER JOIN payroll pay
ON per.empid = pay.empid WHERE pay.salary = 130007
ORDER BY per.empid , per.lname)
EXCEPT
(SELECT per.empid , per.lname
FROM employee per FULL OUTER JOIN payroll pay
ON per.empid = pay.empid WHERE pay.salary = 130008
ORDER BY per.empid , per.lname)
EXCEPT
(SELECT per.empid , per.lname
FROM employee per FULL OUTER JOIN payroll pay
ON per.empid = pay.empid WHERE pay.salary = 130009
ORDER BY per.empid , per.lname)
EXCEPT
(SELECT per.empid , per.lname
FROM employee per FULL OUTER JOIN payroll pay
ON per.empid = pay.empid WHERE pay.salary = 130010
ORDER BY per.empid , per.lname)
EXCEPT
(SELECT per.empid , per.lname
FROM employee per FULL OUTER JOIN payroll pay
ON per.empid = pay.empid WHERE pay.salary = 130011
ORDER BY per.empid , per.lname)
EXCEPT
(SELECT per.empid , per.lname
FROM employee per FULL OUTER JOIN payroll pay
ON per.empid = pay.empid WHERE pay.salary = 130012
ORDER BY per.empid , per.lname)
EXCEPT
(SELECT per.empid , per.lname
FROM employee per FULL OUTER JOIN payroll pay
ON per.empid = pay.empid WHERE pay.salary = 130013
ORDER BY per.empid , per.lname)
EXCEPT
(SELECT per.empid , per.lname
FROM employee per FULL OUTER JOIN payroll pay
ON per.empid = pay.empid WHERE pay.salary = 130014
ORDER BY per.empid , per.lname)
EXCEPT
(SELECT per.empid , per.lname
FROM employee per FULL OUTER JOIN payroll pay
ON per.empid = pay.empid WHERE pay.salary = 130015
ORDER BY per.empid , per.lname)
EXCEPT
(SELECT per.empid , per.lname
FROM employee per FULL OUTER JOIN payroll pay
ON per.empid = pay.empid WHERE pay.salary = 130016
ORDER BY per.empid , per.lname)
EXCEPT
(SELECT per.empid , per.lname
FROM employee per FULL OUTER JOIN payroll pay
ON per.empid = pay.empid WHERE pay.salary = 130017
ORDER BY per.empid , per.lname)
EXCEPT
(SELECT per.empid , per.lname
FROM employee per FULL OUTER JOIN payroll pay
ON per.empid = pay.empid WHERE pay.salary = 130018
ORDER BY per.empid , per.lname)
EXCEPT
(SELECT per.empid , per.lname
FROM employee per FULL OUTER JOIN payroll pay
ON per.empid = pay.empid WHERE pay.salary = 130019
ORDER BY per.empid , per.lname)
EXCEPT
(SELECT per.empid , per.lname
FROM employee per FULL OUTER JOIN payroll pay
ON per.empid = pay.empid WHERE pay.salary = 130020
ORDER BY per.empid , per.lname)
EXCEPT
(SELECT per.empid , per.lname
FROM employee per FULL OUTER JOIN payroll pay
ON per.empid = pay.empid WHERE pay.salary = 130021
ORDER BY per.empid , per.lname)
EXCEPT
(SELECT per.empid , per.lname
FROM employee per FULL OUTER JOIN payroll pay
ON per.empid = pay.empid WHERE pay.salary = 130022
ORDER BY per.empid , per.lname)
EXCEPT
(SELECT per.empid , per.lname
FROM employee per FULL OUTER JOIN payroll pay
ON per.empid = pay.empid WHERE pay.salary = 130023
ORDER BY per.empid , per.lname)
EXCEPT
(SELECT per.empid , per.lname
FROM employee per FULL OUTER JOIN payroll pay
ON per.empid = pay.empid WHERE pay.salary = 130024
ORDER BY per.empid , per.lname)
EXCEPT
(SELECT per.empid , per.lname
FROM employee per FULL OUTER JOIN payroll pay
ON per.empid = pay.empid WHERE pay.salary = 130025
ORDER BY per.empid , per.lname)
EXCEPT
(SELECT per.empid , per.lname
FROM employee per FULL OUTER JOIN payroll pay
ON per.empid = pay.empid WHERE pay.salary = 130026
ORDER BY per.empid , per.lname)
EXCEPT
(SELECT per.empid , per.lname
FROM employee per FULL OUTER JOIN payroll pay
ON per.empid = pay.empid WHERE pay.salary = 130027
ORDER BY per.empid , per.lname)
EXCEPT
(SELECT per.empid , per.lname
FROM employee per FULL OUTER JOIN payroll pay
ON per.empid = pay.empid WHERE pay.salary = 130028
ORDER BY per.empid , per.lname)
EXCEPT
(SELECT per.empid , per.lname
FROM employee per FULL OUTER JOIN payroll pay
ON per.empid = pay.empid WHERE pay.salary = 130029
ORDER BY per.empid , per.lname)
EXCEPT
(SELECT per.empid , per.lname
FROM employee per FULL OUTER JOIN payroll pay
ON per.empid = pay.empid WHERE pay.salary = 130030
ORDER BY per.empid , per.lname)
EXCEPT
(SELECT per.empid , per.lname
FROM employee per FULL OUTER JOIN payroll pay
ON per.empid = pay.empid WHERE pay.salary = 130031
ORDER BY per.empid , per.lname)
EXCEPT
(SELECT per.empid , per.lname
FROM employee per FULL OUTER JOIN payroll pay
ON per.empid = pay.empid WHERE pay.salary = 130032
ORDER BY per.empid , per.lname)
EXCEPT
(SELECT per.empid , per.lname
FROM employee per FULL OUTER JOIN payroll pay
ON per.empid = pay.empid WHERE pay.salary = 130033
ORDER BY per.empid , per.lname)
EXCEPT
(SELECT per.empid , per.lname
FROM employee per FULL OUTER JOIN payroll pay
ON per.empid = pay.empid WHERE pay.salary = 130034
ORDER BY per.empid , per.lname)
EXCEPT
(SELECT per.empid , per.lname
FROM employee per FULL OUTER JOIN payroll pay
ON per.empid = pay.empid WHERE pay.salary = 130035
ORDER BY per.empid , per.lname)
EXCEPT
(SELECT per.empid , per.lname
FROM employee per FULL OUTER JOIN payroll pay
ON per.empid = pay.empid WHERE pay.salary = 130036
ORDER BY per.empid , per.lname)
EXCEPT
(SELECT per.empid , per.lname
FROM employee per FULL OUTER JOIN payroll pay
ON per.empid = pay.empid WHERE pay.salary = 130037
ORDER BY per.empid , per.lname)
EXCEPT
(SELECT per.empid , per.lname
FROM employee per FULL OUTER JOIN payroll pay
ON per.empid = pay.empid WHERE pay.salary = 130038
ORDER BY per.empid , per.lname)
EXCEPT
(SELECT per.empid , per.lname
FROM employee per FULL OUTER JOIN payroll pay
ON per.empid = pay.empid WHERE pay.salary = 130039
ORDER BY per.empid , per.lname)
EXCEPT
(SELECT per.empid , per.lname
FROM employee per FULL OUTER JOIN payroll pay
ON per.empid = pay.empid WHERE pay.salary = 130040
ORDER BY per.empid , per.lname)
EXCEPT
(SELECT per.empid , per.lname
FROM employee per FULL OUTER JOIN payroll pay
ON per.empid = pay.empid WHERE pay.salary = 130041
ORDER BY per.empid , per.lname)
EXCEPT
(SELECT per.empid , per.lname
FROM employee per FULL OUTER JOIN payroll pay
ON per.empid = pay.empid WHERE pay.salary = 130042
ORDER BY per.empid , per.lname)
EXCEPT
(SELECT per.empid , per.lname
FROM employee per FULL OUTER JOIN payroll pay
ON per.empid = pay.empid WHERE pay.salary = 130043
ORDER BY per.empid , per.lname)
EXCEPT
(SELECT per.empid , per.lname
FROM employee per FULL OUTER JOIN payroll pay
ON per.empid = pay.empid WHERE pay.salary = 130044
ORDER BY per.empid , per.lname)
EXCEPT
(SELECT per.empid , per.lname
FROM employee per FULL OUTER JOIN payroll pay
ON per.empid = pay.empid WHERE pay.salary = 130045
ORDER BY per.empid , per.lname)
EXCEPT
(SELECT per.empid , per.lname
FROM employee per FULL OUTER JOIN payroll pay
ON per.empid = pay.empid WHERE pay.salary = 130046
ORDER BY per.empid , per.lname)
EXCEPT
(SELECT per.empid , per.lname
FROM employee per FULL OUTER JOIN payroll pay
ON per.empid = pay.empid WHERE pay.salary = 130047
ORDER BY per.empid , per.lname)
EXCEPT
(SELECT per.empid , per.lname
FROM employee per FULL OUTER JOIN payroll pay
ON per.empid = pay.empid WHERE pay.salary = 130048
ORDER BY per.empid , per.lname)
EXCEPT
(SELECT per.empid , per.lname
FROM employee per FULL OUTER JOIN payroll pay
ON per.empid = pay.empid WHERE pay.salary = 130049
ORDER BY per.empid , per.lname)
EXCEPT
(SELECT per.empid , per.lname
FROM employee per FULL OUTER JOIN payroll pay
ON per.empid = pay.empid WHERE pay.salary = 130050
ORDER BY per.empid , per.lname)
EXCEPT
(SELECT per.empid , per.lname
FROM employee per FULL OUTER JOIN payroll pay
ON per.empid = pay.empid WHERE pay.salary = 130051
ORDER BY per.empid , per.lname)
EXCEPT
(SELECT per.empid , per.lname
FROM employee per FULL OUTER JOIN payroll pay
ON per.empid = pay.empid WHERE pay.salary = 130052
ORDER BY per.empid , per.lname)
EXCEPT
(SELECT per.empid , per.lname
FROM employee per FULL OUTER JOIN payroll pay
ON per.empid = pay.empid WHERE pay.salary = 130053
ORDER BY per.empid , per.lname)
EXCEPT
(SELECT per.empid , per.lname
FROM employee per FULL OUTER JOIN payroll pay
ON per.empid = pay.empid WHERE pay.salary = 130054
ORDER BY per.empid , per.lname)
EXCEPT
(SELECT per.empid , per.lname
FROM employee per FULL OUTER JOIN payroll pay
ON per.empid = pay.empid WHERE pay.salary = 130055
ORDER BY per.empid , per.lname)
EXCEPT
(SELECT per.empid , per.lname
FROM employee per FULL OUTER JOIN payroll pay
ON per.empid = pay.empid WHERE pay.salary = 130056
ORDER BY per.empid , per.lname)
EXCEPT
(SELECT per.empid , per.lname
FROM employee per FULL OUTER JOIN payroll pay
ON per.empid = pay.empid WHERE pay.salary = 130057
ORDER BY per.empid , per.lname)
EXCEPT
(SELECT per.empid , per.lname
FROM employee per FULL OUTER JOIN payroll pay
ON per.empid = pay.empid WHERE pay.salary = 130058
ORDER BY per.empid , per.lname)
EXCEPT
(SELECT per.empid , per.lname
FROM employee per FULL OUTER JOIN payroll pay
ON per.empid = pay.empid WHERE pay.salary = 130059
ORDER BY per.empid , per.lname)
EXCEPT
(SELECT per.empid , per.lname
FROM employee per FULL OUTER JOIN payroll pay
ON per.empid = pay.empid WHERE pay.salary = 130060
ORDER BY per.empid , per.lname)
EXCEPT
(SELECT per.empid , per.lname
FROM employee per FULL OUTER JOIN payroll pay
ON per.empid = pay.empid WHERE pay.salary = 130061
ORDER BY per.empid , per.lname)
EXCEPT
(SELECT per.empid , per.lname
FROM employee per FULL OUTER JOIN payroll pay
ON per.empid = pay.empid WHERE pay.salary = 130062
ORDER BY per.empid , per.lname)
EXCEPT
(SELECT per.empid , per.lname
FROM employee per FULL OUTER JOIN payroll pay
ON per.empid = pay.empid WHERE pay.salary = 130063
ORDER BY per.empid , per.lname)
EXCEPT
(SELECT per.empid , per.lname
FROM employee per FULL OUTER JOIN payroll pay
ON per.empid = pay.empid WHERE pay.salary = 130064
ORDER BY per.empid , per.lname)
EXCEPT
(SELECT per.empid , per.lname
FROM employee per FULL OUTER JOIN payroll pay
ON per.empid = pay.empid WHERE pay.salary = 130065
ORDER BY per.empid , per.lname)
EXCEPT
(SELECT per.empid , per.lname
FROM employee per FULL OUTER JOIN payroll pay
ON per.empid = pay.empid WHERE pay.salary = 130066
ORDER BY per.empid , per.lname)
EXCEPT
(SELECT per.empid , per.lname
FROM employee per FULL OUTER JOIN payroll pay
ON per.empid = pay.empid WHERE pay.salary = 130067
ORDER BY per.empid , per.lname)
EXCEPT
(SELECT per.empid , per.lname
FROM employee per FULL OUTER JOIN payroll pay
ON per.empid = pay.empid WHERE pay.salary = 130068
ORDER BY per.empid , per.lname)
EXCEPT
(SELECT per.empid , per.lname
FROM employee per FULL OUTER JOIN payroll pay
ON per.empid = pay.empid WHERE pay.salary = 130069
ORDER BY per.empid , per.lname)
EXCEPT
(SELECT per.empid , per.lname
FROM employee per FULL OUTER JOIN payroll pay
ON per.empid = pay.empid WHERE pay.salary = 130070
ORDER BY per.empid , per.lname)
EXCEPT
(SELECT per.empid , per.lname
FROM employee per FULL OUTER JOIN payroll pay
ON per.empid = pay.empid WHERE pay.salary = 130071
ORDER BY per.empid , per.lname)
EXCEPT
(SELECT per.empid , per.lname
FROM employee per FULL OUTER JOIN payroll pay
ON per.empid = pay.empid WHERE pay.salary = 130072
ORDER BY per.empid , per.lname)
EXCEPT
(SELECT per.empid , per.lname
FROM employee per FULL OUTER JOIN payroll pay
ON per.empid = pay.empid WHERE pay.salary = 130073
ORDER BY per.empid , per.lname)
EXCEPT
(SELECT per.empid , per.lname
FROM employee per FULL OUTER JOIN payroll pay
ON per.empid = pay.empid WHERE pay.salary = 130074
ORDER BY per.empid , per.lname)
EXCEPT
(SELECT per.empid , per.lname
FROM employee per FULL OUTER JOIN payroll pay
ON per.empid = pay.empid WHERE pay.salary = 130075
ORDER BY per.empid , per.lname)
EXCEPT
(SELECT per.empid , per.lname
FROM employee per FULL OUTER JOIN payroll pay
ON per.empid = pay.empid WHERE pay.salary = 130076
ORDER BY per.empid , per.lname)
EXCEPT
(SELECT per.empid , per.lname
FROM employee per FULL OUTER JOIN payroll pay
ON per.empid = pay.empid WHERE pay.salary = 130077
ORDER BY per.empid , per.lname)
EXCEPT
(SELECT per.empid , per.lname
FROM employee per FULL OUTER JOIN payroll pay
ON per.empid = pay.empid WHERE pay.salary = 130078
ORDER BY per.empid , per.lname)
EXCEPT
(SELECT per.empid , per.lname
FROM employee per FULL OUTER JOIN payroll pay
ON per.empid = pay.empid WHERE pay.salary = 130079
ORDER BY per.empid , per.lname)
EXCEPT
(SELECT per.empid , per.lname
FROM employee per FULL OUTER JOIN payroll pay
ON per.empid = pay.empid WHERE pay.salary = 130080
ORDER BY per.empid , per.lname)
EXCEPT
(SELECT per.empid , per.lname
FROM employee per FULL OUTER JOIN payroll pay
ON per.empid = pay.empid WHERE pay.salary = 130081
ORDER BY per.empid , per.lname)
EXCEPT
(SELECT per.empid , per.lname
FROM employee per FULL OUTER JOIN payroll pay
ON per.empid = pay.empid WHERE pay.salary = 130082
ORDER BY per.empid , per.lname)
EXCEPT
(SELECT per.empid , per.lname
FROM employee per FULL OUTER JOIN payroll pay
ON per.empid = pay.empid WHERE pay.salary = 130083
ORDER BY per.empid , per.lname)
EXCEPT
(SELECT per.empid , per.lname
FROM employee per FULL OUTER JOIN payroll pay
ON per.empid = pay.empid WHERE pay.salary = 130084
ORDER BY per.empid , per.lname)
EXCEPT
(SELECT per.empid , per.lname
FROM employee per FULL OUTER JOIN payroll pay
ON per.empid = pay.empid WHERE pay.salary = 130085
ORDER BY per.empid , per.lname)
EXCEPT
(SELECT per.empid , per.lname
FROM employee per FULL OUTER JOIN payroll pay
ON per.empid = pay.empid WHERE pay.salary = 130086
ORDER BY per.empid , per.lname)
EXCEPT
(SELECT per.empid , per.lname
FROM employee per FULL OUTER JOIN payroll pay
ON per.empid = pay.empid WHERE pay.salary = 130087
ORDER BY per.empid , per.lname)
EXCEPT
(SELECT per.empid , per.lname
FROM employee per FULL OUTER JOIN payroll pay
ON per.empid = pay.empid WHERE pay.salary = 130088
ORDER BY per.empid , per.lname)
EXCEPT
(SELECT per.empid , per.lname
FROM employee per FULL OUTER JOIN payroll pay
ON per.empid = pay.empid WHERE pay.salary = 130089
ORDER BY per.empid , per.lname)
EXCEPT
(SELECT per.empid , per.lname
FROM employee per FULL OUTER JOIN payroll pay
ON per.empid = pay.empid WHERE pay.salary = 130090
ORDER BY per.empid , per.lname)
EXCEPT
(SELECT per.empid , per.lname
FROM employee per FULL OUTER JOIN payroll pay
ON per.empid = pay.empid WHERE pay.salary = 130091
ORDER BY per.empid , per.lname)
EXCEPT
(SELECT per.empid , per.lname
FROM employee per FULL OUTER JOIN payroll pay
ON per.empid = pay.empid WHERE pay.salary = 130092
ORDER BY per.empid , per.lname)
EXCEPT
(SELECT per.empid , per.lname
FROM employee per FULL OUTER JOIN payroll pay
ON per.empid = pay.empid WHERE pay.salary = 130093
ORDER BY per.empid , per.lname)
EXCEPT
(SELECT per.empid , per.lname
FROM employee per FULL OUTER JOIN payroll pay
ON per.empid = pay.empid WHERE pay.salary = 130094
ORDER BY per.empid , per.lname)
EXCEPT
(SELECT per.empid , per.lname
FROM employee per FULL OUTER JOIN payroll pay
ON per.empid = pay.empid WHERE pay.salary = 130095
ORDER BY per.empid , per.lname)
EXCEPT
(SELECT per.empid , per.lname
FROM employee per FULL OUTER JOIN payroll pay
ON per.empid = pay.empid WHERE pay.salary = 130096
ORDER BY per.empid , per.lname)
EXCEPT
(SELECT per.empid , per.lname
FROM employee per FULL OUTER JOIN payroll pay
ON per.empid = pay.empid WHERE pay.salary = 130097
ORDER BY per.empid , per.lname)
EXCEPT
(SELECT per.empid , per.lname
FROM employee per FULL OUTER JOIN payroll pay
ON per.empid = pay.empid WHERE pay.salary = 130098
ORDER BY per.empid , per.lname)
EXCEPT
(SELECT per.empid , per.lname
FROM employee per FULL OUTER JOIN payroll pay
ON per.empid = pay.empid WHERE pay.salary = 130099
ORDER BY per.empid , per.lname)
EXCEPT
(SELECT per.empid , per.lname
FROM employee per FULL OUTER JOIN payroll pay
ON per.empid = pay.empid WHERE pay.salary = 130100
ORDER BY per.empid , per.lname)
EXCEPT
(SELECT per.empid , per.lname
FROM employee per FULL OUTER JOIN payroll pay
ON per.empid = pay.empid WHERE pay.salary = 130101
ORDER BY per.empid , per.lname)
EXCEPT
(SELECT per.empid , per.lname
FROM employee per FULL OUTER JOIN payroll pay
ON per.empid = pay.empid WHERE pay.salary = 130102
ORDER BY per.empid , per.lname)
EXCEPT
(SELECT per.empid , per.lname
FROM employee per FULL OUTER JOIN payroll pay
ON per.empid = pay.empid WHERE pay.salary = 130103
ORDER BY per.empid , per.lname)
EXCEPT
(SELECT per.empid , per.lname
FROM employee per FULL OUTER JOIN payroll pay
ON per.empid = pay.empid WHERE pay.salary = 130104
ORDER BY per.empid , per.lname)
EXCEPT
(SELECT per.empid , per.lname
FROM employee per FULL OUTER JOIN payroll pay
ON per.empid = pay.empid WHERE pay.salary = 130105
ORDER BY per.empid , per.lname)
EXCEPT
(SELECT per.empid , per.lname
FROM employee per FULL OUTER JOIN payroll pay
ON per.empid = pay.empid WHERE pay.salary = 130106
ORDER BY per.empid , per.lname)
EXCEPT
(SELECT per.empid , per.lname
FROM employee per FULL OUTER JOIN payroll pay
ON per.empid = pay.empid WHERE pay.salary = 130107
ORDER BY per.empid , per.lname)
EXCEPT
(SELECT per.empid , per.lname
FROM employee per FULL OUTER JOIN payroll pay
ON per.empid = pay.empid WHERE pay.salary = 130108
ORDER BY per.empid , per.lname)
EXCEPT
(SELECT per.empid , per.lname
FROM employee per FULL OUTER JOIN payroll pay
ON per.empid = pay.empid WHERE pay.salary = 130109
ORDER BY per.empid , per.lname)
EXCEPT
(SELECT per.empid , per.lname
FROM employee per FULL OUTER JOIN payroll pay
ON per.empid = pay.empid WHERE pay.salary = 130110
ORDER BY per.empid , per.lname)
EXCEPT
(SELECT per.empid , per.lname
FROM employee per FULL OUTER JOIN payroll pay
ON per.empid = pay.empid WHERE pay.salary = 130111
ORDER BY per.empid , per.lname)
EXCEPT
(SELECT per.empid , per.lname
FROM employee per FULL OUTER JOIN payroll pay
ON per.empid = pay.empid WHERE pay.salary = 130112
ORDER BY per.empid , per.lname)
EXCEPT
(SELECT per.empid , per.lname
FROM employee per FULL OUTER JOIN payroll pay
ON per.empid = pay.empid WHERE pay.salary = 130113
ORDER BY per.empid , per.lname)
EXCEPT
(SELECT per.empid , per.lname
FROM employee per FULL OUTER JOIN payroll pay
ON per.empid = pay.empid WHERE pay.salary = 130114
ORDER BY per.empid , per.lname)
EXCEPT
(SELECT per.empid , per.lname
FROM employee per FULL OUTER JOIN payroll pay
ON per.empid = pay.empid WHERE pay.salary = 130115
ORDER BY per.empid , per.lname)
EXCEPT
(SELECT per.empid , per.lname
FROM employee per FULL OUTER JOIN payroll pay
ON per.empid = pay.empid WHERE pay.salary = 130116
ORDER BY per.empid , per.lname)
EXCEPT
(SELECT per.empid , per.lname
FROM employee per FULL OUTER JOIN payroll pay
ON per.empid = pay.empid WHERE pay.salary = 130117
ORDER BY per.empid , per.lname)
EXCEPT
(SELECT per.empid , per.lname
FROM employee per FULL OUTER JOIN payroll pay
ON per.empid = pay.empid WHERE pay.salary = 130118
ORDER BY per.empid , per.lname)
EXCEPT
(SELECT per.empid , per.lname
FROM employee per FULL OUTER JOIN payroll pay
ON per.empid = pay.empid WHERE pay.salary = 130119
ORDER BY per.empid , per.lname)
EXCEPT
(SELECT per.empid , per.lname
FROM employee per FULL OUTER JOIN payroll pay
ON per.empid = pay.empid WHERE pay.salary = 130120
ORDER BY per.empid , per.lname)
EXCEPT
(SELECT per.empid , per.lname
FROM employee per FULL OUTER JOIN payroll pay
ON per.empid = pay.empid WHERE pay.salary = 130121
ORDER BY per.empid , per.lname)
EXCEPT
(SELECT per.empid , per.lname
FROM employee per FULL OUTER JOIN payroll pay
ON per.empid = pay.empid WHERE pay.salary = 130122
ORDER BY per.empid , per.lname)
EXCEPT
(SELECT per.empid , per.lname
FROM employee per FULL OUTER JOIN payroll pay
ON per.empid = pay.empid WHERE pay.salary = 130123
ORDER BY per.empid , per.lname)
EXCEPT
(SELECT per.empid , per.lname
FROM employee per FULL OUTER JOIN payroll pay
ON per.empid = pay.empid WHERE pay.salary = 130124
ORDER BY per.empid , per.lname)
EXCEPT
(SELECT per.empid , per.lname
FROM employee per FULL OUTER JOIN payroll pay
ON per.empid = pay.empid WHERE pay.salary = 130125
ORDER BY per.empid , per.lname)
EXCEPT
(SELECT per.empid , per.lname
FROM employee per FULL OUTER JOIN payroll pay
ON per.empid = pay.empid WHERE pay.salary = 130126
ORDER BY per.empid , per.lname)
EXCEPT
(SELECT per.empid , per.lname
FROM employee per FULL OUTER JOIN payroll pay
ON per.empid = pay.empid WHERE pay.salary = 130127
ORDER BY per.empid , per.lname)
EXCEPT
(SELECT per.empid , per.lname
FROM employee per FULL OUTER JOIN payroll pay
ON per.empid = pay.empid WHERE pay.salary = 130128
ORDER BY per.empid , per.lname)
EXCEPT
(SELECT per.empid , per.lname
FROM employee per FULL OUTER JOIN payroll pay
ON per.empid = pay.empid WHERE pay.salary = 130129
ORDER BY per.empid , per.lname)
EXCEPT
(SELECT per.empid , per.lname
FROM employee per FULL OUTER JOIN payroll pay
ON per.empid = pay.empid WHERE pay.salary = 130130
ORDER BY per.empid , per.lname)
EXCEPT
(SELECT per.empid , per.lname
FROM employee per FULL OUTER JOIN payroll pay
ON per.empid = pay.empid WHERE pay.salary = 130131
ORDER BY per.empid , per.lname)
EXCEPT
(SELECT per.empid , per.lname
FROM employee per FULL OUTER JOIN payroll pay
ON per.empid = pay.empid WHERE pay.salary = 130132
ORDER BY per.empid , per.lname)
EXCEPT
(SELECT per.empid , per.lname
FROM employee per FULL OUTER JOIN payroll pay
ON per.empid = pay.empid WHERE pay.salary = 130133
ORDER BY per.empid , per.lname)
EXCEPT
(SELECT per.empid , per.lname
FROM employee per FULL OUTER JOIN payroll pay
ON per.empid = pay.empid WHERE pay.salary = 130134
ORDER BY per.empid , per.lname)
EXCEPT
(SELECT per.empid , per.lname
FROM employee per FULL OUTER JOIN payroll pay
ON per.empid = pay.empid WHERE pay.salary = 130135
ORDER BY per.empid , per.lname)
EXCEPT
(SELECT per.empid , per.lname
FROM employee per FULL OUTER JOIN payroll pay
ON per.empid = pay.empid WHERE pay.salary = 130136
ORDER BY per.empid , per.lname)
EXCEPT
(SELECT per.empid , per.lname
FROM employee per FULL OUTER JOIN payroll pay
ON per.empid = pay.empid WHERE pay.salary = 130137
ORDER BY per.empid , per.lname)
EXCEPT
(SELECT per.empid , per.lname
FROM employee per FULL OUTER JOIN payroll pay
ON per.empid = pay.empid WHERE pay.salary = 130138
ORDER BY per.empid , per.lname)
EXCEPT
(SELECT per.empid , per.lname
FROM employee per FULL OUTER JOIN payroll pay
ON per.empid = pay.empid WHERE pay.salary = 130139
ORDER BY per.empid , per.lname)
EXCEPT
(SELECT per.empid , per.lname
FROM employee per FULL OUTER JOIN payroll pay
ON per.empid = pay.empid WHERE pay.salary = 130140
ORDER BY per.empid , per.lname)
EXCEPT
(SELECT per.empid , per.lname
FROM employee per FULL OUTER JOIN payroll pay
ON per.empid = pay.empid WHERE pay.salary = 130141
ORDER BY per.empid , per.lname)
EXCEPT
(SELECT per.empid , per.lname
FROM employee per FULL OUTER JOIN payroll pay
ON per.empid = pay.empid WHERE pay.salary = 130142
ORDER BY per.empid , per.lname)
EXCEPT
(SELECT per.empid , per.lname
FROM employee per FULL OUTER JOIN payroll pay
ON per.empid = pay.empid WHERE pay.salary = 130143
ORDER BY per.empid , per.lname)
EXCEPT
(SELECT per.empid , per.lname
FROM employee per FULL OUTER JOIN payroll pay
ON per.empid = pay.empid WHERE pay.salary = 130144
ORDER BY per.empid , per.lname)
EXCEPT
(SELECT per.empid , per.lname
FROM employee per FULL OUTER JOIN payroll pay
ON per.empid = pay.empid WHERE pay.salary = 130145
ORDER BY per.empid , per.lname)
EXCEPT
(SELECT per.empid , per.lname
FROM employee per FULL OUTER JOIN payroll pay
ON per.empid = pay.empid WHERE pay.salary = 130146
ORDER BY per.empid , per.lname)
EXCEPT
(SELECT per.empid , per.lname
FROM employee per FULL OUTER JOIN payroll pay
ON per.empid = pay.empid WHERE pay.salary = 130147
ORDER BY per.empid , per.lname)
EXCEPT
(SELECT per.empid , per.lname
FROM employee per FULL OUTER JOIN payroll pay
ON per.empid = pay.empid WHERE pay.salary = 130148
ORDER BY per.empid , per.lname)
EXCEPT
(SELECT per.empid , per.lname
FROM employee per FULL OUTER JOIN payroll pay
ON per.empid = pay.empid WHERE pay.salary = 130149
ORDER BY per.empid , per.lname)
EXCEPT
(SELECT per.empid , per.lname
FROM employee per FULL OUTER JOIN payroll pay
ON per.empid = pay.empid WHERE pay.salary = 130150
ORDER BY per.empid , per.lname)
EXCEPT
(SELECT per.empid , per.lname
FROM employee per FULL OUTER JOIN payroll pay
ON per.empid = pay.empid WHERE pay.salary = 130151
ORDER BY per.empid , per.lname)
EXCEPT
(SELECT per.empid , per.lname
FROM employee per FULL OUTER JOIN payroll pay
ON per.empid = pay.empid WHERE pay.salary = 130152
ORDER BY per.empid , per.lname)
EXCEPT
(SELECT per.empid , per.lname
FROM employee per FULL OUTER JOIN payroll pay
ON per.empid = pay.empid WHERE pay.salary = 130153
ORDER BY per.empid , per.lname)
EXCEPT
(SELECT per.empid , per.lname
FROM employee per FULL OUTER JOIN payroll pay
ON per.empid = pay.empid WHERE pay.salary = 130154
ORDER BY per.empid , per.lname)
EXCEPT
(SELECT per.empid , per.lname
FROM employee per FULL OUTER JOIN payroll pay
ON per.empid = pay.empid WHERE pay.salary = 130155
ORDER BY per.empid , per.lname)
EXCEPT
(SELECT per.empid , per.lname
FROM employee per FULL OUTER JOIN payroll pay
ON per.empid = pay.empid WHERE pay.salary = 130156
ORDER BY per.empid , per.lname)
EXCEPT
(SELECT per.empid , per.lname
FROM employee per FULL OUTER JOIN payroll pay
ON per.empid = pay.empid WHERE pay.salary = 130157
ORDER BY per.empid , per.lname)
EXCEPT
(SELECT per.empid , per.lname
FROM employee per FULL OUTER JOIN payroll pay
ON per.empid = pay.empid WHERE pay.salary = 130158
ORDER BY per.empid , per.lname)
EXCEPT
(SELECT per.empid , per.lname
FROM employee per FULL OUTER JOIN payroll pay
ON per.empid = pay.empid WHERE pay.salary = 130159
ORDER BY per.empid , per.lname)
EXCEPT
(SELECT per.empid , per.lname
FROM employee per FULL OUTER JOIN payroll pay
ON per.empid = pay.empid WHERE pay.salary = 130160
ORDER BY per.empid , per.lname)
EXCEPT
(SELECT per.empid , per.lname
FROM employee per FULL OUTER JOIN payroll pay
ON per.empid = pay.empid WHERE pay.salary = 130161
ORDER BY per.empid , per.lname)
EXCEPT
(SELECT per.empid , per.lname
FROM employee per FULL OUTER JOIN payroll pay
ON per.empid = pay.empid WHERE pay.salary = 130162
ORDER BY per.empid , per.lname)
EXCEPT
(SELECT per.empid , per.lname
FROM employee per FULL OUTER JOIN payroll pay
ON per.empid = pay.empid WHERE pay.salary = 130163
ORDER BY per.empid , per.lname)
EXCEPT
(SELECT per.empid , per.lname
FROM employee per FULL OUTER JOIN payroll pay
ON per.empid = pay.empid WHERE pay.salary = 130164
ORDER BY per.empid , per.lname)
EXCEPT
(SELECT per.empid , per.lname
FROM employee per FULL OUTER JOIN payroll pay
ON per.empid = pay.empid WHERE pay.salary = 130165
ORDER BY per.empid , per.lname)
EXCEPT
(SELECT per.empid , per.lname
FROM employee per FULL OUTER JOIN payroll pay
ON per.empid = pay.empid WHERE pay.salary = 130166
ORDER BY per.empid , per.lname)
EXCEPT
(SELECT per.empid , per.lname
FROM employee per FULL OUTER JOIN payroll pay
ON per.empid = pay.empid WHERE pay.salary = 130167
ORDER BY per.empid , per.lname)
EXCEPT
(SELECT per.empid , per.lname
FROM employee per FULL OUTER JOIN payroll pay
ON per.empid = pay.empid WHERE pay.salary = 130168
ORDER BY per.empid , per.lname)
EXCEPT
(SELECT per.empid , per.lname
FROM employee per FULL OUTER JOIN payroll pay
ON per.empid = pay.empid WHERE pay.salary = 130169
ORDER BY per.empid , per.lname)
EXCEPT
(SELECT per.empid , per.lname
FROM employee per FULL OUTER JOIN payroll pay
ON per.empid = pay.empid WHERE pay.salary = 130170
ORDER BY per.empid , per.lname)
EXCEPT
(SELECT per.empid , per.lname
FROM employee per FULL OUTER JOIN payroll pay
ON per.empid = pay.empid WHERE pay.salary = 130171
ORDER BY per.empid , per.lname)
EXCEPT
(SELECT per.empid , per.lname
FROM employee per FULL OUTER JOIN payroll pay
ON per.empid = pay.empid WHERE pay.salary = 130172
ORDER BY per.empid , per.lname)
EXCEPT
(SELECT per.empid , per.lname
FROM employee per FULL OUTER JOIN payroll pay
ON per.empid = pay.empid WHERE pay.salary = 130173
ORDER BY per.empid , per.lname)
EXCEPT
(SELECT per.empid , per.lname
FROM employee per FULL OUTER JOIN payroll pay
ON per.empid = pay.empid WHERE pay.salary = 130174
ORDER BY per.empid , per.lname)
EXCEPT
(SELECT per.empid , per.lname
FROM employee per FULL OUTER JOIN payroll pay
ON per.empid = pay.empid WHERE pay.salary = 130175
ORDER BY per.empid , per.lname)
EXCEPT
(SELECT per.empid , per.lname
FROM employee per FULL OUTER JOIN payroll pay
ON per.empid = pay.empid WHERE pay.salary = 130176
ORDER BY per.empid , per.lname)
EXCEPT
(SELECT per.empid , per.lname
FROM employee per FULL OUTER JOIN payroll pay
ON per.empid = pay.empid WHERE pay.salary = 130177
ORDER BY per.empid , per.lname)
EXCEPT
(SELECT per.empid , per.lname
FROM employee per FULL OUTER JOIN payroll pay
ON per.empid = pay.empid WHERE pay.salary = 130178
ORDER BY per.empid , per.lname)
EXCEPT
(SELECT per.empid , per.lname
FROM employee per FULL OUTER JOIN payroll pay
ON per.empid = pay.empid WHERE pay.salary = 130179
ORDER BY per.empid , per.lname)
EXCEPT
(SELECT per.empid , per.lname
FROM employee per FULL OUTER JOIN payroll pay
ON per.empid = pay.empid WHERE pay.salary = 130180
ORDER BY per.empid , per.lname)
EXCEPT
(SELECT per.empid , per.lname
FROM employee per FULL OUTER JOIN payroll pay
ON per.empid = pay.empid WHERE pay.salary = 130181
ORDER BY per.empid , per.lname)
EXCEPT
(SELECT per.empid , per.lname
FROM employee per FULL OUTER JOIN payroll pay
ON per.empid = pay.empid WHERE pay.salary = 130182
ORDER BY per.empid , per.lname)
EXCEPT
(SELECT per.empid , per.lname
FROM employee per FULL OUTER JOIN payroll pay
ON per.empid = pay.empid WHERE pay.salary = 130183
ORDER BY per.empid , per.lname)
EXCEPT
(SELECT per.empid , per.lname
FROM employee per FULL OUTER JOIN payroll pay
ON per.empid = pay.empid WHERE pay.salary = 130184
ORDER BY per.empid , per.lname)
EXCEPT
(SELECT per.empid , per.lname
FROM employee per FULL OUTER JOIN payroll pay
ON per.empid = pay.empid WHERE pay.salary = 130185
ORDER BY per.empid , per.lname)
EXCEPT
(SELECT per.empid , per.lname
FROM employee per FULL OUTER JOIN payroll pay
ON per.empid = pay.empid WHERE pay.salary = 130186
ORDER BY per.empid , per.lname)
EXCEPT
(SELECT per.empid , per.lname
FROM employee per FULL OUTER JOIN payroll pay
ON per.empid = pay.empid WHERE pay.salary = 130187
ORDER BY per.empid , per.lname)
EXCEPT
(SELECT per.empid , per.lname
FROM employee per FULL OUTER JOIN payroll pay
ON per.empid = pay.empid WHERE pay.salary = 130188
ORDER BY per.empid , per.lname)
EXCEPT
(SELECT per.empid , per.lname
FROM employee per FULL OUTER JOIN payroll pay
ON per.empid = pay.empid WHERE pay.salary = 130189
ORDER BY per.empid , per.lname)
EXCEPT
(SELECT per.empid , per.lname
FROM employee per FULL OUTER JOIN payroll pay
ON per.empid = pay.empid WHERE pay.salary = 130190
ORDER BY per.empid , per.lname)
EXCEPT
(SELECT per.empid , per.lname
FROM employee per FULL OUTER JOIN payroll pay
ON per.empid = pay.empid WHERE pay.salary = 130191
ORDER BY per.empid , per.lname)
EXCEPT
(SELECT per.empid , per.lname
FROM employee per FULL OUTER JOIN payroll pay
ON per.empid = pay.empid WHERE pay.salary = 130192
ORDER BY per.empid , per.lname)
EXCEPT
(SELECT per.empid , per.lname
FROM employee per FULL OUTER JOIN payroll pay
ON per.empid = pay.empid WHERE pay.salary = 130193
ORDER BY per.empid , per.lname)
EXCEPT
(SELECT per.empid , per.lname
FROM employee per FULL OUTER JOIN payroll pay
ON per.empid = pay.empid WHERE pay.salary = 130194
ORDER BY per.empid , per.lname)
EXCEPT
(SELECT per.empid , per.lname
FROM employee per FULL OUTER JOIN payroll pay
ON p</t>
  </si>
  <si>
    <t>SELECT per.empid, per.lname
FROM employee per FULL OUTER JOIN payroll pay 
    ON per.empid = pay.empid AND pay.salary = 189170
WHERE per.empid is not null and pay.salary is not null
ORDER BY per.empid, per.lname;</t>
  </si>
  <si>
    <t>SELECT per.empid , per.lname
FROM employee per, (SELECT pay.empid,pay.salary from payroll pay) AS temp 
WHERE per.empid = temp.empid and temp.salary = 189170
ORDER BY per.empid , per.lname;</t>
  </si>
  <si>
    <t>select empid, lname
from employee per
where not exists (select * from payroll pay where per.empid = pay.empid and pay.salary &gt; 189170)
intersect
select empid, lname
from employee per
where not exists (select * from payroll pay where per.empid = pay.empid and pay.salary &lt; 189170)
order by empid, lname;</t>
  </si>
  <si>
    <t>SELECT per.empid, per.lname
FROM employee per FULL OUTER JOIN payroll pay 
    ON per.empid = pay.empid AND pay.salary = 189170
WHERE per.empid IS NOT null AND pay.salary IS NOT null 
ORDER BY per.empid, per.lname;
SELECT test('SELECT per.empid, per.lname
FROM employee per FULL OUTER JOIN payroll pay 
    ON per.empid = pay.empid AND pay.salary = 189170
WHERE per.empid IS NOT null AND pay.salary IS NOT null 
ORDER BY per.empid, per.lname;', 1000);</t>
  </si>
  <si>
    <t>SELECT per.empid, per.lname
FROM employee per
WHERE per.empid NOT IN (SELECT pay.empid FROM payroll AS pay WHERE pay.salary &lt;&gt; 189170)
ORDER BY per.empid, per.lname;</t>
  </si>
  <si>
    <t>SELECT per.empid, per.lname
FROM employee per
WHERE per.lname IN (Select emp.lname from employee emp where emp.empid in(
select pay.empid from payroll as pay where per.empid = pay.empid and pay.empid not in (
select p2.empid from payroll as p2 where p2.salary &lt;189170) and pay.empid not in (select p3.empid 
																				 from payroll as p3 where p3.salary &gt;189170))  )
order by per.empid, per.lname;</t>
  </si>
  <si>
    <t>SELECT per.empid, per.lname
FROM employee per FULL OUTER JOIN payroll pay 
    ON per.empid = pay.empid AND pay.salary = 189170
WHERE pay.salary is not null AND per.empid is not null
ORDER BY per.empid, per.lname;</t>
  </si>
  <si>
    <t>SELECT per.empid, per.lname
FROM employee per, (SELECT * FROM payroll pay1
WHERE pay1.salary = 189170) AS temp
WHERE per.empid = temp.empid
ORDER BY per.empid, per.lname;</t>
  </si>
  <si>
    <t>SELECT per.empid, per.lname
FROM employee per
WHERE per.empid NOT IN (
	SELECT pay.empid FROM payroll pay
    WHERE NOT pay.salary=189170)
ORDER BY per.empid, per.lname;</t>
  </si>
  <si>
    <t>SELECT per.empid, per.lname
FROM employee per
WHERE NOT EXISTS(
	SELECT * FROM employee per1, payroll pay
	WHERE per.empid=pay.empid
	AND per.empid=per1.empid
	AND pay.salary&lt;&gt;189170)</t>
  </si>
  <si>
    <t>SELECT per.empid, per.lname
FROM employee per, (SELECT empid, salary from payroll) AS temp
WHERE per.empid=temp.empid and temp.salary=189170
ORDER BY per.empid, per.lname;</t>
  </si>
  <si>
    <t>SELECT em.empid, em.lname from employee em, payroll pr
where em.empid=pr.empid and (em.empid,pr.salary, em.lname) not in			
((Select e.empid,py.salary,e.lname 
from employee e full outer join payroll py
on e.empid=py.empid
where e.empid=em.empid
group by e.empid, py.salary,e.lname
having py.salary&lt;189170
order by e.lname, e.empid, py.salary)
union
(Select e.empid,py.salary,e.lname 
from employee e full outer join payroll py
on e.empid=py.empid
where e.empid=em.empid
group by e.empid, py.salary,e.lname
having py.salary&gt;189170
order by e.lname, e.empid, py.salary)
union
(Select e.empid,py.salary,e.lname 
from employee e full outer join payroll py
on e.empid=py.empid
where e.empid=em.empid
group by e.empid, py.salary,e.lname
having py.salary!=189170
order by e.lname, e.empid, py.salary)
union
(Select e.empid,py.salary,e.lname 
from employee e full outer join payroll py
on e.empid=py.empid
where e.empid=em.empid
group by e.empid, py.salary,e.lname
having floor(log(abs(py.salary))+1) &lt; 1
order by e.lname, e.empid, py.salary)
union
(Select e.empid,py.salary,e.lname
from employee e full outer join payroll py
on e.empid=py.empid
full outer join payroll pr on e.empid=pr.empid
group by e.empid, py.salary,e.lname, pr.salary
having floor(log(abs(py.salary))+1) &lt;= 2 and floor(log(abs(pr.salary))+1) &gt; 1
order by e.lname, e.empid, py.salary)
union
(Select e.empid,py.salary,e.lname
from employee e full outer join payroll py
on e.empid=py.empid
full outer join payroll pr on e.empid=pr.empid
group by e.empid, py.salary,e.lname, pr.salary
having floor(log(abs(py.salary))+1) &lt;= 3 and floor(log(abs(pr.salary))+1) &gt; 2
order by e.lname, e.empid, py.salary)
union
(Select e.empid,py.salary,e.lname
from employee e full outer join payroll py
on e.empid=py.empid
full outer join payroll pr on e.empid=pr.empid
group by e.empid, py.salary,e.lname, pr.salary
having floor(log(abs(py.salary))+1) &lt;= 4 and floor(log(abs(pr.salary))+1) &gt; 3
order by e.lname, e.empid, py.salary)
union
(Select e.empid,py.salary,e.lname
from employee e full outer join payroll py
on e.empid=py.empid
full outer join payroll pr on e.empid=pr.empid
group by e.empid, py.salary,e.lname, pr.salary
having floor(log(abs(py.salary))+1) &lt;= 5 and floor(log(abs(pr.salary))+1) &gt; 4
order by e.lname, e.empid, py.salary)
union
(Select e.empid,py.salary,e.lname
from employee e full outer join payroll py
on e.empid=py.empid
full outer join payroll pr on e.empid=pr.empid
group by e.empid, py.salary,e.lname, pr.salary
having floor(log(abs(py.salary))+1) &lt;= 7 and floor(log(abs(pr.salary))+1) &gt; 6
order by e.lname, e.empid, py.salary)
union
(Select e.empid,py.salary,e.lname 
from employee e full outer join payroll py
on e.empid=py.empid
where e.empid=em.empid
group by e.empid, py.salary,e.lname
having floor(log(abs(py.salary))+1) != 6
order by e.lname, e.empid, py.salary)
union
(Select e.empid,py.salary,e.lname 
from employee e full outer join payroll py
on e.empid=py.empid
where e.empid=em.empid
group by e.empid, py.salary,e.lname
having py.salary/100000 !=1
order by e.lname, e.empid, py.salary)
union
(Select e.empid,py.salary,e.lname 
from employee e full outer join payroll py
on e.empid=py.empid
where e.empid=em.empid
group by e.empid, py.salary,e.lname
having mod(py.salary,3) = 0
order by e.lname, e.empid, py.salary)
) order by em.empid, em.lname;</t>
  </si>
  <si>
    <t>SELECT per.empid, per.lname
FROM employee per, (SELECT empid
                    FROM payroll pay
                    WHERE pay.salary = 189170) AS temp
WHERE per.empid = temp.empid
ORDER BY per.empid, per.lname;</t>
  </si>
  <si>
    <t>SELECT per.empid, per.lname
FROM employee per
WHERE per.empid NOT IN (SELECT pay.empid
                        FROM employee per, payroll pay
                        WHERE per.empid = pay.empid
                        AND pay.salary != 189170)
ORDER BY per.empid, per.lname;</t>
  </si>
  <si>
    <t>SELECT
SELECT per.empid, per.lname
FROM employee per
WHERE per.empid NOT IN (SELECT pay.empid
                        FROM payroll pay 
                        WHERE per.empid = pay.empid
                        AND pay.salary != 189170)
ORDER BY per.empid, per.lname;</t>
  </si>
  <si>
    <t>SELECT per.empid, per.lname
FROM employee per FULL OUTER JOIN payroll pay 
    ON per.empid = pay.empid AND pay.salary = 189170
WHERE per.empid IS NOT NULL AND pay.salary IS NOT NULL
ORDER BY per.empid, per.lname;
SELECT test('SELECT per.empid, per.lname
FROM employee per FULL OUTER JOIN payroll pay 
    ON per.empid = pay.empid AND pay.salary = 189170
WHERE per.empid IS NOT NULL AND pay.salary IS NOT NULL
ORDER BY per.empid, per.lname;', 100);</t>
  </si>
  <si>
    <t>SELECT per.empid, per.lname
FROM employee per, (SELECT pay.empid
				   FROM payroll pay
				   WHERE pay.salary = 189170) AS temp
WHERE per.empid = temp.empid
ORDER BY per.empid, per.lname;
SELECT test('SELECT per.empid, per.lname
FROM employee per, (SELECT pay.empid
				   FROM payroll pay
				   WHERE pay.salary = 189170) AS temp
WHERE per.empid = temp.empid
ORDER BY per.empid, per.lname;', 100);</t>
  </si>
  <si>
    <t>SELECT per.empid, per.lname
FROM employee per
WHERE per.empid NOT IN (SELECT pay.empid
				   FROM payroll pay
				   WHERE pay.salary &lt;&gt; 189170)
ORDER BY per.empid, per.lname;
SELECT test('SELECT per.empid, per.lname
FROM employee per
WHERE per.empid NOT IN (SELECT pay.empid
				   FROM payroll pay
				   WHERE pay.salary &lt;&gt; 189170)
ORDER BY per.empid, per.lname;', 100);</t>
  </si>
  <si>
    <t>SELECT per.empid, per.lname
FROM employee per
WHERE (SELECT pay.empid 
	   FROM payroll pay 
	   AND pay.salary = 189170) IS NOT NULL;
SELECT test('SELECT per.empid, per.lname
FROM employee per
WHERE (SELECT pay.empid 
	   FROM payroll pay 
	   WHERE pay.empid = per.empid 
	   AND pay.salary = 189170) IS NOT NULL;', 20);</t>
  </si>
  <si>
    <t>SELECT per.empid , per.lname
FROM employee per, (SELECT * FROM payroll WHERE salary=189170 ) AS temp 
WHERE temp.empid = per.empid
ORDER BY per.empid , per.lname;</t>
  </si>
  <si>
    <t>SELECT per.empid , per.lname
FROM employee per
WHERE per.empid NOT IN (SELECT empid FROM payroll WHERE salary!=189170 )
ORDER BY per.empid , per.lname;</t>
  </si>
  <si>
    <t>SELECT per.empid , per.lname
FROM employee per FULL OUTER JOIN (SELECT * FROM payroll) AS pay 
    ON per.empid = pay.empid AND pay.salary = 189170
WHERE per.empid NOT IN (SELECT temp.empid FROM (SELECT * FROM payroll) AS temp WHERE temp.salary!=189170)
ORDER BY per.empid , per.lname;</t>
  </si>
  <si>
    <t>SELECT per.empid, per.lname
FROM employee per FULL OUTER JOIN payroll pay 
    ON per.empid = pay.empid AND pay.salary = 189170
WHERE per.empid is not NULL and pay.empid is not NULL and pay.salary is not NULL
ORDER BY per.empid, per.lname;</t>
  </si>
  <si>
    <t>SELECT per.empid, per.lname
FROM employee per
WHERE per.empid NOT IN (SELECT empid from payroll where not (salary=189170))
ORDER BY per.empid, per.lname;</t>
  </si>
  <si>
    <t>SELECT per.empid, per.lname
FROM employee per
WHERE (SELECT COUNT(pay.empid) FROM payroll pay 
WHERE pay.salary=189170 and per.empid=pay.empid
)&gt;0
ORDER BY per.empid, per.lname;</t>
  </si>
  <si>
    <t>SELECT per.empid, per.lname
FROM employee per FULL OUTER JOIN payroll pay 
    ON per.empid = pay.empid OR pay.salary &lt;&gt; 189170
WHERE pay.salary = 189170
ORDER BY per.empid, per.lname;</t>
  </si>
  <si>
    <t>SELECT per.empid, per.lname
FROM employee per FULL OUTER JOIN payroll pay
    ON per.empid = pay.empid AND pay.salary = 189170
WHERE per.empid IS NOT NULL and pay.salary IS NOT NULL
ORDER BY per.empid, per.lname;</t>
  </si>
  <si>
    <t>SELECT per.empid , per.lname
FROM employee per, (SELECT empid FROM payroll WHERE salary=189170) AS temp
WHERE per.empid = temp.empid
ORDER BY per.empid , per.lname;</t>
  </si>
  <si>
    <t>SELECT per.empid , per.lname
FROM employee per
WHERE per.empid NOT IN (SELECT empid FROM payroll WHERE salary != 189170)
ORDER BY per.empid , per.lname;</t>
  </si>
  <si>
    <t>SELECT per.empid, per.lname
FROM employee per
WHERE 189170 &gt;= (SELECT p.salary
    FROM payroll p
    WHERE p.empid = per.empid AND empid IN (SELECT per.empid
        FROM employee per
        WHERE 189170 &lt;= (
            SELECT pay.salary
            FROM payroll pay
            WHERE pay.empid = per.empid)));</t>
  </si>
  <si>
    <t>SELECT per.empid, per.lname
FROM employee per FULL OUTER JOIN payroll pay
    ON per.empid = pay.empid AND pay.salary = 189170
WHERE pay.salary = 189170
ORDER BY per.empid, per.lname</t>
  </si>
  <si>
    <t>SELECT per.empid, per.lname
FROM employee per, (SELECT pay.* FROM payroll pay) AS temp
WHERE per.empid = temp.empid AND temp.salary = 189170
ORDER BY per.empid, per.lname</t>
  </si>
  <si>
    <t>SELECT per.empid, per.lname
FROM employee per
WHERE per.empid NOT IN (SELECT pay.empid FROM payroll pay WHERE pay.salary &lt;&gt; 189170)
ORDER BY per.empid, per.lname</t>
  </si>
  <si>
    <t>SELECT pay.empid,per.lname 
FROM payroll pay FULL OUTER JOIN employee per ON UPPER(pay.empid) = UPPER(per.empid)
WHERE pay.salary 
NOT IN(SELECT pay.salary FROM payroll pay WHERE pay.salary - 189170 + 2 &lt;&gt; 4 - 2) 
AND per.lname IN (SELECT a1.lname from employee a1,employee b1 where a1.empid &lt;&gt; b1.empid)
UNION 
SELECT pay.empid,per.lname 
FROM payroll pay RIGHT JOIN employee per ON UPPER(pay.empid) LIKE UPPER(per.empid)
WHERE pay.salary 
NOT IN(SELECT pay.salary FROM payroll pay WHERE pay.salary - 189170 &lt;&gt; 
       (SELECT COUNT(*) * 0 FROM 
            (SELECT pay.empid,per.lname 
            FROM employee per LEFT JOIN payroll pay on UPPER(pay.empid) LIKE UPPER(per.empid)
            WHERE pay.salary NOT IN(SELECT pay.salary FROM payroll pay WHERE pay.salary -189170 + 6 &lt;&gt; 6)
            ) as abc)) 
AND per.lname IN (SELECT a1.lname from employee a1,employee b1 where a1.empid &lt;&gt; b1.empid)</t>
  </si>
  <si>
    <t>SELECT per.empid, per.lname
FROM employee per, (SELECT empid, salary FROM payroll WHERE salary= 189170 ) AS temp
WHERE per.empid = temp.empid 
ORDER BY per.empid, per.lname;</t>
  </si>
  <si>
    <t>SELECT per.empid, per.lname
FROM employee per
WHERE per.empid NOT IN (SELECT empid FROM payroll WHERE salary != 189170 )
ORDER BY per.empid, per.lname;</t>
  </si>
  <si>
    <t>SELECT per.empid, per.lname FROM employee per
WHERE empid NOT IN
(SELECT empid FROM payroll WHERE MOD(salary,10) &lt;&gt; 0 OR
	per.empid IN 
	(SELECT empid FROM payroll WHERE MOD(salary,100)/10 &lt;&gt; 7 OR
		per.empid IN 
		(SELECT empid FROM payroll WHERE MOD(salary,1000)/100 &lt;&gt; 1 OR
 			per.empid IN
			(SELECT empid FROM payroll WHERE MOD(salary,10000)/1000 &lt;&gt; 9 OR
				per.empid IN
				(SELECT empid FROM payroll WHERE MOD(salary,100000)/10000 &lt;&gt; 8 OR 
					per.empid IN
					(SELECT empid FROM payroll WHERE MOD(salary,1000000)/100000 &lt;&gt; 1)
	   			) 
   			) 
  		) 
 	) 
)ORDER BY per.empid, per.lname;
SELECT per.empid, per.lname FROM employee per
WHERE empid NOT IN
(SELECT per.empid FROM employee per, payroll pay WHERE per.empid = pay.empid AND MOD(pay.salary,10) &lt;&gt; 0 OR
	per.empid IN 
	(SELECT per.empid FROM employee per, payroll pay WHERE per.empid = pay.empid AND MOD(pay.salary,100)/10 &lt;&gt; 7 OR
		per.empid IN 
		(SELECT per.empid FROM employee per, payroll pay WHERE per.empid = pay.empid AND MOD(pay.salary,1000)/100 &lt;&gt; 1 OR
 			per.empid IN
			(SELECT per.empid FROM employee per, payroll pay WHERE per.empid = pay.empid AND MOD(pay.salary,10000)/1000 &lt;&gt; 9 OR
				per.empid IN
				(SELECT per.empid FROM employee per, payroll pay WHERE per.empid = pay.empid AND MOD(pay.salary,100000)/10000 &lt;&gt; 8 OR 
					per.empid IN
					(SELECT per.empid FROM employee per, payroll pay WHERE per.empid = pay.empid AND MOD(pay.salary,1000000)/100000 &lt;&gt; 1)
	   			) ORDER BY per.empid, per.lname
   			) ORDER BY per.empid, per.lname
  		) ORDER BY per.empid, per.lname
 	) ORDER BY per.empid, per.lname
)ORDER BY per.empid, per.lname;</t>
  </si>
  <si>
    <t>SELECT per.empid, per.lname
FROM employee per, (SELECT empid FROM payroll pay where salary=189170) AS temp
WHERE per.empid=temp.empid
ORDER BY per.empid, per.lname;</t>
  </si>
  <si>
    <t>SELECT per.empid, per.lname
FROM employee per
WHERE per.empid NOT IN (SELECT empid FROM payroll pay WHERE salary&lt;&gt;189170 and per.empid=pay.empid)
ORDER BY per.empid, per.lname;</t>
  </si>
  <si>
    <t>SELECT per.empid, per.lname
FROM employee per
WHERE per.empid IN 
	(SELECT empid 
	 FROM payroll pay 
	 WHERE salary=189170 
	 and per.empid=pay.empid
	ORDER BY empid)
ORDER BY per.empid, per.lname
;</t>
  </si>
  <si>
    <t>SELECT per.empid, per.lname
FROM employee per, (SELECT empid,salary FROM payroll) AS temp
WHERE per.empid = temp.empid AND temp.salary = 189170
ORDER BY per.empid, per.lname;</t>
  </si>
  <si>
    <t>SELECT per.empid, per.lname
FROM employee per
WHERE per.empid NOT IN (SELECT empid FROM payroll where salary!=189170)
ORDER BY per.empid, per.lname;</t>
  </si>
  <si>
    <t>SELECT test('SELECT DISTINCT per.empId, per.lname FROM employee per,payroll pay 
WHERE per.empId IN (SELECT t1.empId FROM (SELECT employee.*,payroll.empId as payEmpId FROM employee, payroll) AS T1)
AND pay.salary NOT IN (SELECT t2.salary FROM (SELECT employee.*,payroll.empId as payEmpId,payroll.salary FROM employee,payroll) AS T2
					  WHERE t2.salary != 189170)
AND per.empId = pay.empId
ORDER BY per.empId,per.lname;',20)</t>
  </si>
  <si>
    <t xml:space="preserve">Test function invocation found in answer, CHECK CODE. </t>
  </si>
  <si>
    <t>SELECT per.empid, per.lname
FROM employee per, (SELECT pay.empid, pay.salary FROM payroll pay WHERE pay.salary = 189170) AS temp
WHERE per.empid = temp.empid
ORDER BY per.empid, per.lname;</t>
  </si>
  <si>
    <t>SELECT per.empid, per.lname
FROM employee per
WHERE per.empid NOT IN (SELECT pay.empid FROM payroll pay WHERE salary &lt;&gt; 189170)
ORDER BY per.empid, per.lname;</t>
  </si>
  <si>
    <t>WITH
    cross_join_concat_employee_payroll AS 
    (
        SELECT per.empid || '-' || per.lname || '-' || pay.empid || '-' || pay.salary AS identifier
        FROM 
            (SELECT * FROM employee ORDER BY empid ASC) per, 
            (SELECT * FROM payroll ORDER BY empid ASC) pay
    ),
    cross_join_concat_extract_empid AS 
    (
        SELECT (REGEXP_MATCHES(cross_join_concat_employee_payroll.identifier, '^ ([0-9]+).*$'))[1] AS empid
        FROM cross_join_concat_employee_payroll
    ),
    cross_join_matches AS 
    (
        SELECT 
            UNNEST(REGEXP_MATCHES(
                cross_join_concat_employee_payroll.identifier,
                '([0-9]+)-[A-Z]+- (\1)-[0-9]+',
                'g'
            )) AS matching_empid,
            CAST((REGEXP_MATCHES(cross_join_concat_employee_payroll.identifier, '^.*-.*-.*-([0-9]+)$'))[1] AS INTEGER) 
                AS matching_salary
        FROM cross_join_concat_employee_payroll
        GROUP BY matching_empid, matching_salary
        HAVING COUNT(*) = 2
    ),
    cross_join_matches_empids_with_target_salary AS 
    (
        SELECT DISTINCT cross_join_concat_extract_empid.empid
        FROM cross_join_concat_extract_empid
        WHERE 
            cross_join_concat_extract_empid.empid IN 
                (SELECT cross_join_matches.matching_empid 
                 FROM cross_join_matches
                 WHERE cross_join_matches.matching_salary = 189170)
    )
SELECT emp.empid, emp.lname
FROM employee emp
WHERE TRIM(emp.empid) IN (SELECT * FROM cross_join_matches_empids_with_target_salary)
ORDER BY emp.empid, emp.lname;</t>
  </si>
  <si>
    <t>SELECT per.empid, per.lname
FROM employee per, (SELECT pay.empid from payroll pay where pay.salary = 189170) AS temp
WHERE per.empid = temp.empid
ORDER BY per.empid, per.lname;</t>
  </si>
  <si>
    <t>SELECT per.empid, per.lname
FROM employee per
WHERE per.empid != ALL(SELECT pay.empid from payroll pay where pay.salary not in (SELECT pay.salary from payroll pay where pay.salary = 189170))
ORDER BY per.empid, per.lname;</t>
  </si>
  <si>
    <t>SELECT per.empid, per.lname
FROM employee per FULL OUTER JOIN payroll pay 
    ON per.empid = pay.empid AND pay.salary = 189170
WHERE pay.empid is not NULL AND pay.salary is not NULL AND per.empid is NOT NULL AND per.lname is NOT NULL
ORDER BY per.empid, per.lname;</t>
  </si>
  <si>
    <t>SELECT per.empid, per.lname
FROM employee per
WHERE per.empid NOT IN (SELECT per.empid FROM employee per FULL OUTER JOIN payroll pay 
    ON per.empid = pay.empid
    WHERE pay.empid is NULL OR pay.salary &lt; 189170 OR pay.salary &gt;189170)
ORDER BY per.empid, per.lname;</t>
  </si>
  <si>
    <t>SELECT per.empid, per.lname
FROM employee per
WHERE per.empid NOT IN (SELECT per.empid FROM employee per FULL OUTER JOIN payroll pay 
    ON per.empid = pay.empid
    WHERE pay.empid is NULL OR pay.salary &lt;&gt;189170)
ORDER BY per.empid, per.lname;</t>
  </si>
  <si>
    <t>SELECT per.empid, per.lname
FROM employee per
FULL OUTER JOIN payroll pay
ON per.empid = pay.empid
WHERE per.empid NOT IN (SELECT pay.empid FROM payroll pay WHERE pay.salary &gt; 189170 OR pay.salary &lt; 189170)
ORDER BY per.empid, per.lname;</t>
  </si>
  <si>
    <t>SELECT per.empid, per.lname
FROM employee per FULL OUTER JOIN payroll pay
    ON per.empid = pay.empid AND pay.salary = 189170
WHERE per.empid IS NOT NULL AND pay.empid IS NOT NULL
ORDER BY per.empid, per.lname;</t>
  </si>
  <si>
    <t>SELECT per.empid, per.lname
FROM employee per, (
	SELECT empid
	FROM payroll p
	WHERE p.salary = 189170
	) AS temp
WHERE per.empid = temp.empid
ORDER BY per.empid, per.lname;</t>
  </si>
  <si>
    <t>SELECT per.empid, per.lname
FROM employee per
WHERE per.empid NOT IN (
    SELECT pay.empid
    FROM payroll pay
    WHERE pay.salary != 189170)
ORDER BY per.empid, per.lname;</t>
  </si>
  <si>
    <t>SELECT per.empid, per.lname
FROM employee per FULL OUTER JOIN payroll pay ON per.empid = pay.empid
WHERE NOT EXISTS(
    SELECT *
    FROM payroll pay
    WHERE NOT EXISTS(
        SELECT *
        FROM payroll pay
        WHERE per.empid = pay.empid
		AND pay.salary = 189170
    )
) AND per.empid IS NOT NULL AND pay.empid IS NOT NULL
ORDER BY per.empid, per.lname;</t>
  </si>
  <si>
    <t>SELECT per.empid, per.lname
FROM employee per FULL OUTER JOIN payroll pay 
ON per.empid = pay.empid AND pay.salary = 189170
WHERE per.empid IS NOT NULL AND pay.salary IS NOT NULL
ORDER BY per.empid, per.lname;</t>
  </si>
  <si>
    <t>SELECT per.empid, per.lname
FROM employee per, (
    SELECT pay.empid
    FROM payroll pay
    WHERE pay.salary = 189170
) AS temp
WHERE per.empid = temp.empid
ORDER BY per.empid, per.lname;</t>
  </si>
  <si>
    <t>SELECT per.empid, per.lname
FROM employee per
WHERE per.empid NOT IN (
    SELECT pay.empid 
    FROM payroll pay
    WHERE pay.salary &lt;&gt; 189170
)
ORDER BY per.empid, per.lname;</t>
  </si>
  <si>
    <t>select empid, lname from (
SELECT *
FROM employee per FULL OUTER JOIN(
    SELECT pay1.empid as pid1
    FROM payroll pay1
    WHERE pay1.empid NOT IN(
        select empid
        from 
        (
        SELECT *
        FROM employee per1
        WHERE per1.empid IN(
        SELECT pay2.empid 
        FROM payroll pay2
        WHERE pay2.empid = per1.empid AND pay2.salary &gt; 189170
        )
        UNION 
        SELECT *
        FROM employee per2
        WHERE per2.empid IN(
        SELECT pay3.empid 
        FROM payroll pay3
        WHERE pay3.empid = per2.empid AND pay3.salary &lt; 189170
        )
        ) as temp1
    )
) temp 
ON per.empid = temp.pid1
ORDER BY per.empid, per.lname
) temp2
where temp2.pid1 is not null</t>
  </si>
  <si>
    <t>SELECT per.empid, per.lname
FROM employee per
WHERE per.empid NOT IN 
(SELECT per2.empid FROM employee per2, payroll pay WHERE per2.empid=pay.empid 
AND pay.salary != 189170)
ORDER BY per.empid, per.lname;</t>
  </si>
  <si>
    <t>SELECT per.empid, per.lname 
FROM employee per, payroll pay
WHERE per.empid=pay.empid and pay.empid NOT in (
SELECT per2.empid  
FROM employee per2, payroll pay2 
	WHERE per2.empid = pay2.empid AND pay2.empid IN (
	SELECT pay3.empid 
	FROM payroll pay3
	WHERE pay3.salary &gt; 189170 or pay3.salary &lt; 189170
)
GROUP BY per2.empid
ORDER BY per2.empid)
ORDER BY per.empid, per.lname;</t>
  </si>
  <si>
    <t>SELECT per.empid, per.lname
FROM employee per FULL OUTER JOIN payroll pay
ON per.empid = pay.empid AND pay.salary = 189170
WHERE pay.salary is NOT NULL and per.empid is NOT NULL
ORDER BY per.empid , per.lname;</t>
  </si>
  <si>
    <t>SELECT per.empid , per.lname
FROM employee per, (SELECT * from payroll where salary = 189170) AS temp 
WHERE per.empid = temp.empid
ORDER BY per.empid , per.lname;</t>
  </si>
  <si>
    <t>SELECT per.empid , per.lname
FROM employee per
WHERE per.empid NOT IN 
(SELECT emp1.empid from employee emp1, payroll p1
where emp1.empid = p1.empid and p1.salary &lt;&gt; 189170)
ORDER BY per.empid , per.lname;</t>
  </si>
  <si>
    <t>SELECT per.empid, per.lname
FROM employee per, payroll pl
WHERE per.empid =
(SELECT per1.empid from employee per1, payroll pl1
WHERE per1.empid = pl1.empid and per.empid = per1.empid and pl1.salary =
( SELECT pl2.salary from employee per2, payroll pl2
 WHERE per2.empid = pl2.empid and per1.empid = per2.empid and pl2.salary = 189170 
)
) GROUP BY per.empid , per.lname</t>
  </si>
  <si>
    <t>SELECT per.empid, per.lname
FROM employee per FULL OUTER JOIN payroll pay 
    ON per.empid = pay.empid AND pay.salary = 189170
WHERE pay.salary is null or pay.salary &gt;= 0
ORDER BY per.empid, per.lname;</t>
  </si>
  <si>
    <t>SELECT *
FROM employee per, (select payroll.empid is not null from payroll limit 1 ) AS temp
WHERE per.empid is not null
ORDER BY per.empid, per.lname;</t>
  </si>
  <si>
    <t>10000, [(' 00000   ', 'NIBTSAERKALWFDS', 'QGJYOQTDGQLJ', '500 ORACLE PARKWAY  ', 'REDWOOD SHORES      ', 'CA', '94065', True)]</t>
  </si>
  <si>
    <t>SELECT per.empid, per.lname
FROM employee per
WHERE per.empid NOT IN (SELECT state from employee per2)
ORDER BY per.empid, per.lname;</t>
  </si>
  <si>
    <t>select empid, lname
from ( 
		(	
			(SELECT per.empid, per.lname, pay.empid empid2, pay.salary 
			from  employee per join payroll pay on true)
			except
			(SELECT per.empid, per.lname, pay.empid empid2, pay.salary
			from  employee per join payroll pay on per.empid &lt;&gt; pay.empid)
		)
		except
		(SELECT per.empid, per.lname, pay.empid empid2, pay.salary
		from  employee per join payroll pay on pay.salary &lt;&gt; 189170
		)
) results
order by empid, lname</t>
  </si>
  <si>
    <t>SELECT per.empid, per.lname
FROM employee per
WHERE per.empid NOT IN (SELECT pay.empid FROM payroll pay, employee per1
						WHERE per1.empid = pay.empid AND pay.salary &lt;&gt; 189170)
ORDER BY per.empid, per.lname;</t>
  </si>
  <si>
    <t>SELECT per.empid, per.lname
FROM employee per FULL OUTER JOIN (SELECT pay.empid, pay.salary 
								   FROM payroll pay) AS temp
    ON per.empid = temp.empid
WHERE per.empid NOT IN (SELECT empid FROM payroll pay 
						WHERE per.empid = pay.empid AND pay.salary &lt;&gt; 189170)
ORDER BY per.empid, per.lname;</t>
  </si>
  <si>
    <t>SELECT per.empid, per.lname
FROM employee per FULL OUTER JOIN payroll pay 
    ON per.empid = pay.empid AND pay.salary = 189170
WHERE pay.empid IS NOT NULL AND per.empid IS NOT NULL
ORDER BY per.empid, per.lname;</t>
  </si>
  <si>
    <t>SELECT per.empid, per.lname
FROM employee per, (SELECT pay.empid FROM payroll AS pay WHERE pay.salary = 189170) AS temp
WHERE per.empid IN (temp.empid)
ORDER BY per.empid, per.lname;</t>
  </si>
  <si>
    <t>SELECT per.empid, per.lname
FROM employee per
WHERE per.empid NOT IN (SELECT pay.empid FROM payroll AS pay WHERE pay.salary != 189170)
ORDER BY per.empid, per.lname;</t>
  </si>
  <si>
    <t>SELECT per.empid, per.lname
FROM employee per
WHERE 
	(per.empid IS NOT NULL) AND
	(per.lname IS NOT NULL) AND
	(per.fname IS NOT NULL) AND
	(per.address IS NOT NULL) AND
	(per.city IS NOT NULL) AND
	(per.state IS NOT NULL) AND
	(per.zip IS NOT NULL) AND
	per.empid IN (
    SELECT pay.empid
    FROM payroll pay
    WHERE pay.empid NOT IN (
        SELECT pay1.empid
        FROM payroll pay1
        WHERE pay.salary != 189170 AND pay1.empid = per.empid))
ORDER BY per.empid, per.lname;</t>
  </si>
  <si>
    <t>SELECT per.empid, per.lname
FROM employee per FULL OUTER JOIN payroll pay 
    ON per.empid = pay.empid AND pay.salary = 189170
WHERE pay.salary IS NOT NULL and per.empid IS NOT NULL
ORDER BY per.empid, per.lname;</t>
  </si>
  <si>
    <t>SELECT per.empid, per.lname
FROM employee per, (SELECT * from payroll) AS temp
WHERE per.empid = temp.empid and temp.salary = 189170
ORDER BY per.empid, per.lname;</t>
  </si>
  <si>
    <t>SELECT DISTINCT emp.empid, emp.lname
FROM employee emp
WHERE emp.empid NOT IN(
	SELECT DISTINCT pay.empid
	FROM employee per, payroll pay
	WHERE per.empid &lt;&gt; pay.empid AND pay.salary &lt;&gt; 189170)
ORDER BY emp.empid, emp.lname;</t>
  </si>
  <si>
    <t>SELECT per.empid, per.lname
FROM employee per
WHERE per.empid NOT IN (SELECT pay.empid FROM payroll pay 
						WHERE pay.salary != 189170)
ORDER BY per.empid, per.lname;</t>
  </si>
  <si>
    <t>SELECT DISTINCT per.empid, per.lname
FROM employee per, payroll pay
WHERE per.empid NOT IN (SELECT per.empid 
						FROM employee per FULL OUTER JOIN payroll pay 
						ON per.empid = pay.empid AND pay.salary::text NOT LIKE '189170'
						WHERE per.empid IS NOT NULL AND pay.empid IS NOT NULL 
						GROUP BY per.empid, per.lname 
						ORDER BY per.empid, per.lname)
GROUP BY per.empid, per.lname
ORDER BY per.empid, per.lname;</t>
  </si>
  <si>
    <t>SELECT per.empid, per.lname
FROM employee per FULL OUTER JOIN payroll pay 
    ON per.empid = pay.empid AND pay.salary = 189170
WHERE per.empid IS NOT NULL and pay.salary IS NOT NULL
ORDER BY per.empid, per.lname;</t>
  </si>
  <si>
    <t>SELECT per1.empid, per2.lname
FROM employee per1, employee per2
WHERE per1.empid = per2.empid 
and per1.empid NOT IN (SELECT pay.empid from payroll pay WHERE pay.salary &lt; 189170) and per1.empid NOT IN (SELECT pay.empid from payroll pay WHERE pay.salary &gt; 189170) 
and per2.empid NOT IN (SELECT pay.empid from payroll pay WHERE pay.salary &lt; 189170) and per2.empid NOT IN (SELECT pay.empid from payroll pay WHERE pay.salary &gt; 189170)
ORDER BY per1.empid, per2.lname;</t>
  </si>
  <si>
    <t>SELECT per.empid, per.lname
FROM employee per FULL OUTER JOIN payroll pay 
    ON per.empid = pay.empid AND pay.salary = 189170
WHERE pay.salary = 189170
ORDER BY per.empid, per.lname;
select test('SELECT per.empid, per.lname
FROM employee per FULL OUTER JOIN payroll pay 
    ON per.empid = pay.empid AND pay.salary = 189170
WHERE pay.salary = 189170
ORDER BY per.empid, per.lname;' ,1000);</t>
  </si>
  <si>
    <t>SELECT per.empid, per.lname
FROM employee per, (SELECT empid, salary from payroll) AS temp
WHERE per.empid = temp.empid and temp.salary = 189170
ORDER BY per.empid, per.lname;
select test('SELECT per.empid, per.lname
FROM employee per, (SELECT empid, salary from payroll) AS temp
WHERE per.empid = temp.empid and temp.salary = 189170
ORDER BY per.empid, per.lname;' ,1000);</t>
  </si>
  <si>
    <t>SELECT per.empid, per.lname
FROM employee per
WHERE per.empid NOT IN (SELECT empid from payroll where salary &lt;&gt; 189170)
ORDER BY per.empid, per.lname;
select test('SELECT per.empid, per.lname
FROM employee per
WHERE per.empid NOT IN (SELECT empid from payroll where salary &lt;&gt; 189170)
ORDER BY per.empid, per.lname;' ,1000);</t>
  </si>
  <si>
    <t>SELECT per.empid, per.lname
FROM employee per full outer join payroll pay on per.empid = pay.empid
WHERE pay.salary NOT IN (SELECT salary FROM payroll WHERE salary &lt;&gt; 189170 and per.empid = pay.empid)
ORDER BY per.empid, per.lname;
select test('SELECT per.empid, per.lname
FROM employee per full outer join payroll pay on per.empid = pay.empid
WHERE pay.salary NOT IN (SELECT salary FROM payroll WHERE salary &lt;&gt; 189170 and per.empid = pay.empid)
ORDER BY per.empid, per.lname;',20)</t>
  </si>
  <si>
    <t>SELECT tmp.empid, tmp.lname
FROM (
	SELECT per.empid, per.lname, per.fname, per.address, per.city, per.state, per.zip, pay.salary 
	FROM employee per, payroll pay
	WHERE per.empid = pay.empid AND pay.salary IN (
		SELECT pay.salary
		FROM employee per1 FULL OUTER JOIN payroll pay1 
		ON per1.empid = pay1.empid AND pay1.salary &lt;&gt; 189171 ORDER BY Random()
		) AND pay.salary &lt;&gt; 189173 ORDER BY Random(), per.fname
) tmp WHERE tmp.salary IN (
		SELECT tmp.salary
		FROM employee per1 FULL OUTER JOIN payroll pay1 
		ON per1.empid = pay1.empid AND pay1.salary &lt;&gt; 189172 ORDER BY Random(), per1.fname
	) AND tmp.empid NOT IN (
		SELECT per.empid
		FROM employee per, payroll pay
		WHERE per.empid = pay.empid AND pay.salary IN (
			SELECT pay.salary
			FROM employee per1 FULL OUTER JOIN payroll pay1 
			ON per1.empid = pay1.empid AND pay1.salary &lt;&gt; 189171 ORDER BY Random()
			) AND pay.salary &lt;&gt; 189170 ORDER BY Random(), per.fname
)
ORDER BY tmp.empid, tmp.lname;</t>
  </si>
  <si>
    <t>SELECT per.empid, per.lname
FROM employee per FULL OUTER JOIN payroll pay 
    ON per.empid = pay.empid AND pay.salary = 189170
WHERE pay.empid &lt;&gt; '' AND per.empid &lt;&gt; '' AND pay.salary &lt;&gt; 0 
ORDER BY per.empid, per.lname;</t>
  </si>
  <si>
    <t>SELECT per.empid, per.lname
FROM employee per, (SELECT * FROM payroll pay WHERE pay.salary = 189170) AS temp
WHERE per.empid=temp.empid
ORDER BY per.empid, per.lname;</t>
  </si>
  <si>
    <t>SELECT per.empid, per.lname
FROM employee per
WHERE per.empid NOT IN (SELECT pay.empid FROM payroll pay WHERE pay.salary &lt;&gt;189170)
ORDER BY per.empid, per.lname;</t>
  </si>
  <si>
    <t>SELECT DISTINCT per.empid, per.lname 
FROM employee per, payroll pay
WHERE EXISTS(
	SELECT * FROM payroll pay WHERE
	per.empid = pay.empid AND pay.salary = 189170
)  
ORDER BY per.empid, per.lname;</t>
  </si>
  <si>
    <t>SELECT per.empid, per.lname
FROM employee per
WHERE per.empid IN 
(SELECT empid FROM payroll WHERE salary = 189170 and empid = per.empid)
ORDER BY per.empid, per.lname;</t>
  </si>
  <si>
    <t>SELECT per.empid, per.lname
FROM employee per
WHERE per.empid IN (
	(SELECT pay.empid FROM payroll pay)
	EXCEPT
	(SELECT tt.empid
	FROM (SELECT t.empid, t.salary
		FROM (SELECT pay1.empid, pay2.salary
			FROM payroll pay1 CROSS JOIN payroll pay2
			GROUP BY pay1.empid, pay1.salary, pay2.empid, pay2.salary
			HAVING pay1.salary &lt;&gt; pay2.salary OFFSET 0) t
		ORDER BY t.empid OFFSET 0) tt
	WHERE tt.salary = 189170)
)
ORDER BY per.empid, per.lname;</t>
  </si>
  <si>
    <t>SELECT per.empid, per.lname
FROM employee per, (SELECT * FROM payroll) AS temp
WHERE per.empid = temp.empid AND temp.salary = 189170
ORDER BY per.empid, per.lname;</t>
  </si>
  <si>
    <t>SELECT per.empid, per.lname 
FROM (SELECT * FROM employee 
	WHERE empid like '%_____%' AND lname like '_______________'
	AND fname like '____________' AND address like '%500 ORACLE PARKWAY%'
	AND city like '%REDWOOD SHORES%' AND state like '%CA%' AND zip like '%94065%' 
	GROUP BY empid, lname, fname, address, city, state, zip
	HAVING COUNT(empid) &gt;= 1 AND COUNT(lname) &gt;= 1 AND COUNT(fname) &gt;= 1 
	AND COUNT(address) &gt;= 1 AND COUNT(city) &gt;= 1 AND COUNT(state) &gt;= 1 AND COUNT(zip) &gt;= 1
	ORDER BY empid, lname, fname, address, city, state, zip) as per
WHERE per.empid NOT IN 
	(SELECT pay.empid 
	FROM payroll pay 
	WHERE CAST(pay.salary as varchar(10)) not like CAST(189170 as varchar(10))
	GROUP BY pay.empid, pay.bonus, pay.salary
	HAVING COUNT(pay.empid) &gt;= 1 AND COUNT(pay.bonus) &gt;= 1 AND COUNT(pay.salary) &gt;= 1
	ORDER BY pay.empid, pay.bonus, pay.salary)
	GROUP BY per.empid, per.lname
	HAVING COUNT(per.empid) &gt;= 1 AND COUNT(per.lname) &gt;= 1
ORDER BY per.empid, per.lname</t>
  </si>
  <si>
    <t>SELECT per . empid , per . lname
FROM employee per FULL OUTER JOIN payroll pay
ON per . empid = pay . empid AND pay . salary = 189170
WHERE pay.salary = 189170
ORDER BY per . empid , per . lname ;</t>
  </si>
  <si>
    <t>SELECT per . empid , per . lname
FROM employee per , ( SELECT * FROM payroll pay WHERE pay.salary = 189170 ) AS temp
WHERE per.empid = temp.empid
ORDER BY per . empid , per . lname ;</t>
  </si>
  <si>
    <t>SELECT per . empid , per . lname
FROM employee per
WHERE per . empid NOT IN ( SELECT pay.empid FROM payroll pay WHERE pay.salary &lt;&gt; 189170)
ORDER BY per . empid , per . lname ;</t>
  </si>
  <si>
    <t>SELECT DISTINCT *
FROM (SELECT per.empid, per.lname
		FROM employee per
		WHERE per.empid IN (SELECT per.empid FROM employee per, payroll pay WHERE per.empid = pay.empid) 
					  AND per.empid NOT IN (SELECT pay.empid FROM payroll pay WHERE pay.salary &lt;&gt; 189170 AND per.empid = pay.empid 
					  AND NOT EXISTS (SELECT * FROM employee per, payroll pay WHERE pay.salary &lt; 0))
ORDER BY per.empid, per.lname)AS x;</t>
  </si>
  <si>
    <t>SELECT per.empid , per. lname
FROM employee per FULL OUTER JOIN payroll pay 
    ON per.empid = pay.empid AND pay.salary = 189170
WHERE pay.salary = 189170
ORDER BY per.empid, per.lname;</t>
  </si>
  <si>
    <t>SELECT per.empid, per.lname
FROM employee per, (SELECT pay.empid, pay.salary from payroll pay) AS temp
WHERE per.empid = temp.empid and temp.salary = 189170
ORDER BY per.empid, per.lname;</t>
  </si>
  <si>
    <t>SELECT per.empid, per.lname
FROM employee per
WHERE per.empid NOT IN (SELECT emp.empid from employee emp, payroll pay where emp.empid = pay.empid and pay.salary &lt;&gt; 189170)
ORDER BY per.empid, per.lname;</t>
  </si>
  <si>
    <t>SELECT per.empid, per.lname 
FROM employee per FULL OUTER JOIN payroll pay 
ON per.empid = pay.empid 
WHERE (SELECT count(*)
FROM payroll pay WHERE pay.empid = per.empid AND pay.salary = 189170) &gt; 0
ORDER BY per.empid, per.lname;</t>
  </si>
  <si>
    <t>SELECT per.empid, per.lname
FROM employee per, (SELECT empid, salary FROM payroll pay WHERE pay.salary = 189170) AS temp
WHERE per.empid = temp.empid
ORDER BY per.empid, per.lname;</t>
  </si>
  <si>
    <t>SELECT per.empid, per.lname
FROM employee per
WHERE per.empid NOT IN (SELECT empid from payroll pay WHERE pay.salary &lt;&gt; 189170)
ORDER BY per.empid, per.lname;</t>
  </si>
  <si>
    <t>SELECT emp.empid, emp.lname FROM employee emp 
WHERE emp.empid NOT IN
	(SELECT DISTINCT empid FROM
		(SELECT INTERNAL.empid, INTERNAL.salary FROM
			(SELECT * FROM payroll) AS INTERNAL
		GROUP BY INTERNAL.empid, INTERNAL.salary
		HAVING INTERNAL.salary &lt; 189170 
		 AND INTERNAL.salary IN (SELECT DISTINCT salary FROM payroll ORDER BY salary)
		 AND INTERNAL.empid IN (SELECT DISTINCT empid FROM payroll ORDER BY empid DESC)
		ORDER BY INTERNAL.empid DESC) 
 	AS EXCLUDED_LEFT ORDER by empid DESC)
AND emp.empid NOT IN
	(SELECT DISTINCT empid FROM
		(SELECT INTERNAL.empid, INTERNAL.salary FROM
			(SELECT * FROM payroll) AS INTERNAL
		GROUP BY INTERNAL.empid, INTERNAL.salary
		HAVING INTERNAL.salary &gt; 189170 
		 AND INTERNAL.salary IN (SELECT DISTINCT salary FROM payroll ORDER BY salary)
		 AND INTERNAL.empid IN (SELECT DISTINCT empid FROM payroll ORDER BY empid DESC)
		ORDER BY INTERNAL.empid DESC) 
 	AS EXCLUDED_RIGHT ORDER by empid DESC)
AND emp.empid IN
	(SELECT DISTINCT empid FROM
		(SELECT INTERNAL.empid, INTERNAL.salary FROM
			(SELECT * FROM payroll) AS INTERNAL
		GROUP BY INTERNAL.empid, INTERNAL.salary
		HAVING INTERNAL.salary = 189170 
		 AND INTERNAL.salary IN (SELECT DISTINCT salary FROM payroll ORDER BY salary)
		 AND INTERNAL.empid IN (SELECT DISTINCT empid FROM payroll ORDER BY empid DESC)
		ORDER BY INTERNAL.empid DESC) 
 	AS INCLUDED ORDER by empid DESC)
AND emp.empid IN (SELECT DISTINCT empid FROM employee ORDER BY empid DESC)
AND emp.lname IN (SELECT DISTINCT lname FROM employee ORDER BY lname DESC)
AND emp.fname IN (SELECT DISTINCT fname FROM employee ORDER BY fname DESC)
AND emp.address IN (SELECT DISTINCT address FROM employee ORDER BY address DESC)
AND emp.city IN (SELECT DISTINCT city FROM employee ORDER BY city DESC)
AND emp.state IN (SELECT DISTINCT "state" FROM employee ORDER BY "state" DESC)
AND emp.zip IN (SELECT DISTINCT zip FROM employee ORDER BY zip DESC)
GROUP BY emp.empid, emp.lname
ORDER BY emp.empid, emp.lname;</t>
  </si>
  <si>
    <t>SELECT per.empid, per.lname
FROM employee per
WHERE 1 &gt; (SELECT COUNT(*) FROM payroll pay WHERE per.empid = pay.empid AND pay.salary &lt;&gt; 189170)
ORDER BY per.empid, per.lname;</t>
  </si>
  <si>
    <t>SELECT per.empid, per.lname
FROM employee per, (SELECT TRUE) AS temp
WHERE per.empid in (SELECT empid from payroll where salary = 189170)
ORDER BY per.empid, per.lname;</t>
  </si>
  <si>
    <t>SELECT DISTINCT per.empid, per.lname 
FROM employee per, payroll pay
WHERE per.empid NOT IN (
	SELECT e.empid
	FROM employee e, payroll pr
	WHERE (e.empid = pr.empid)
	AND NOT(
		pr.salary::text LIKE '1%' 
		AND pr.salary::text LIKE '_8%' 
		AND pr.salary::text LIKE '__9%'
		AND pr.salary::text LIKE '___1%'
		AND pr.salary::text LIKE '____7%'
		AND pr.salary::text LIKE '%0')
)
GROUP BY per.empid, per.lname
ORDER BY per.empid, per.lname;</t>
  </si>
  <si>
    <t>SELECT per.empid, per.lname
FROM employee per, (SELECT * FROM payroll pay) AS temp
WHERE per.empid = temp.empid AND temp.salary = 189170
ORDER BY per.empid, per.lname;</t>
  </si>
  <si>
    <t>SELECT per.empid, per.lname
FROM employee per
WHERE per.empid NOT IN (SELECT per.empid FROM employee per WHERE per.empid NOT IN (SELECT per.empid FROM employee per, payroll pay WHERE per.empid = pay.empid AND pay.salary = 189170))
ORDER BY per.empid, per.lname;</t>
  </si>
  <si>
    <t>SELECT per.empid, per.lname
FROM employee per FULL OUTER JOIN payroll pay
ON per.empid = pay.empid AND pay.salary = 189170
WHERE per.empid NOT IN (SELECT per.empid FROM employee per WHERE per.empid NOT IN (SELECT per.empid FROM employee per, payroll pay WHERE per.empid = pay.empid AND pay.salary = 189170))
ORDER BY per.empid, per.lname;</t>
  </si>
  <si>
    <t>SELECT per.empid, per.lname
FROM employee per, (SELECT pay.empid, pay.salary from payroll pay
                    where pay.salary =189170) AS temp
WHERE temp.empid =  per.empid
ORDER BY per.empid, per.lname;</t>
  </si>
  <si>
    <t>SELECT per.empid, per.lname
    FROM employee per
    WHERE per.empid NOT IN (SELECT ep.empid from employee ep, payroll pay
                            where ep.empid = pay.empid 
                            and pay.salary!= 189170)
    ORDER BY per.empid, per.lname;</t>
  </si>
  <si>
    <t>SELECT per.empid, per.lname 
FROM employee per FULL OUTER JOIN payroll pay 
    ON per.empid = pay.empid
WHERE NOT (SELECT count(*) FROM payroll pay 
    	   WHERE pay.empid = per.empid AND pay.salary != 189170)&gt;0
ORDER BY per.empid, per.lname;</t>
  </si>
  <si>
    <t>SELECT per.empid, per.lname
FROM employee per FULL OUTER JOIN payroll pay 
    ON per.empid = pay.empid AND pay.salary = 189170
WHERE pay.empid  IS NOT NULL AND per . empid IS NOT NULL
ORDER BY per.empid, per.lname;</t>
  </si>
  <si>
    <t>SELECT per.empid, per.lname
FROM employee per, (SELECT * FROM payroll pay) AS temp 
WHERE temp . salary = 189170 AND temp.empid = per.empid
ORDER BY per.empid, per.lname;</t>
  </si>
  <si>
    <t>SELECT per.empid, per.lname
FROM employee per
WHERE per . empid NOT IN ( SELECT pay.empid FROM payroll pay WHERE pay.salary != 189170)
ORDER BY per.empid, per.lname;</t>
  </si>
  <si>
    <t>SELECT per.empid, per.lname  
FROM employee per 
WHERE  per . empid != ALL(  	
			SELECT pay.empid  	
			FROM payroll pay  	
			WHERE pay.salary != 189170 	
			AND pay.empid = per.empid)  
ORDER BY per.empid, per.lname;</t>
  </si>
  <si>
    <t>SELECT per.empid, per.lname
FROM employee per FULL OUTER JOIN payroll pay 
    ON per.empid = pay.empid AND pay.salary = 189170
ORDER BY per.empid, per.lname;</t>
  </si>
  <si>
    <t>SELECT per.empid, per.lname
FROM employee per, (SELECT pay.empid from payroll pay WHERE pay.salary = 189170 ) AS temp
WHERE per.empid = temp.empid 
ORDER BY per.empid, per.lname;</t>
  </si>
  <si>
    <t>select empid, max(lname) as lname from employee 
where empid not in (select empid from payroll where salary &gt; 189171 or salary &lt; 189169 order by empid)
group by empid
order by empid, lname;
SELECT test('select empid, max(lname) as lname from employee 
where empid not in (select empid from payroll where salary &gt; 189171 or salary &lt; 189169 order by empid)
group by empid
order by empid, lname;', 20);</t>
  </si>
  <si>
    <t>SELECT per.empid, per.lname
FROM employee per FULL OUTER JOIN payroll pay 
    ON per.empid = pay.empid AND pay.salary = 189170
WHERE per.empid is not null and per.lname is not null and pay.salary is not null
ORDER BY per.empid, per.lname;</t>
  </si>
  <si>
    <t>SELECT per.empid, per.lname
FROM employee per, (SELECT * from payroll where payroll.salary=189170) AS temp
WHERE per.empid=temp.empid
ORDER BY per.empid, per.lname;</t>
  </si>
  <si>
    <t>SELECT per.empid, per.lname
FROM employee per
WHERE per.empid NOT IN (SELECT pay.empid from payroll pay where pay.salary!=189170)
ORDER BY per.empid, per.lname;</t>
  </si>
  <si>
    <t>SELECT per.empid, per.lname, pay.salary
from employee per, payroll pay
where per.empid not in (
	select empid
	from payroll
	where salary &lt;= (select max(salary) from payroll)
	and salary &gt;= (select min(salary) from payroll)
	)
or pay.salary*10 = 1891700
and per.empid = pay.empid
order by per.empid, per.lname</t>
  </si>
  <si>
    <t>SELECT per.empid, per.lname
FROM employee per, (SELECT empid, salary FROM employee NATURAL INNER JOIN payroll WHERE salary = 189170) AS temp
WHERE per.empid = temp.empid
ORDER BY per.empid, per.lname;</t>
  </si>
  <si>
    <t>SELECT per.empid, per.lname
FROM employee per
WHERE per.empid NOT IN (SELECT empid FROM employee NATURAL INNER JOIN payroll WHERE salary &lt;&gt; 189170)
ORDER BY per.empid, per.lname;</t>
  </si>
  <si>
    <t>SELECT per.empid, per.lname
FROM employee per
WHERE per.empid NOT IN (
    SELECT empid FROM (
        (SELECT empid, lname
        FROM employee per NATURAL INNER JOIN (SELECT empid, salary FROM employee NATURAL INNER JOIN payroll ORDER BY empid DESC, lname DESC, fname DESC, address DESC, city DESC, state DESC, zip DESC, bonus DESC, salary DESC) AS temp
        ORDER BY empid DESC, lname DESC, fname DESC, address DESC, city DESC, state DESC, zip DESC, salary DESC)
        EXCEPT
        (SELECT empid, lname
        FROM employee 
        WHERE empid IN (
            SELECT empid 
            FROM employee NATURAL INNER JOIN payroll 
            WHERE salary = 189170
            ORDER BY empid DESC, lname DESC, fname DESC, address DESC, city DESC, state DESC, zip DESC, salary DESC)
        )) AS temp_empid
        ORDER BY empid DESC
    )
ORDER BY PER.empid, per.lname</t>
  </si>
  <si>
    <t>SELECT per.empid, per.lname
FROM employee per, (SELECT pay.empid From payroll pay WhERE pay.salary = 189170) AS temp
WHERE per.empid = temp.empid
ORDER BY per.empid, per.lname;</t>
  </si>
  <si>
    <t>SELECT per.empid, per.lname
FROM employee per
WHERE per.empid NOT IN (SELECT pay.empid From payroll pay WHERE pay.salary &lt;&gt; 189170)
ORDER BY per.empid, per.lname;</t>
  </si>
  <si>
    <t>SELECT per.empid, per.lname
FROM employee per FULL OUTER JOIN payroll pay
	ON per.empid = pay.empid
WHERE pay.salary = ALL(
SELECT pay1.salary
FROM payroll pay1, employee per1
WHERE pay1.salary = 189170 AND per1.empid = per.empid
)
ORDER BY per.empid, per.lname;</t>
  </si>
  <si>
    <t>SELECT per.empid, per.lname
FROM employee per, (SELECT pay.empid
					FROM payroll pay
					WHERE pay.salary = 189170
				   ) AS temp
WHERE per.empid = temp.empid
ORDER BY per.empid, per.lname;</t>
  </si>
  <si>
    <t>SELECT per.empid, per.lname
FROM employee per
WHERE per.empid NOT IN (SELECT pay.empid
						FROM payroll pay
						WHERE pay.salary &gt; 189170 
						OR pay.salary &lt; 189170)
ORDER BY per.empid, per.lname;</t>
  </si>
  <si>
    <t>SELECT per.empid, per.lname
FROM employee per JOIN payroll pay 
ON per.empid &lt; pay.empid OR per.empid &gt; pay.empid
WHERE per.empid IN (SELECT pay.empid
						FROM payroll pay
						WHERE pay.salary NOT IN (
							SELECT pay1.salary
							FROM payroll pay1
							WHERE pay.salary &gt; 189170
							GROUP BY pay1.salary
					    	ORDER BY pay1.salary
						)
						AND pay.salary NOT IN (
							SELECT pay2.salary
							FROM payroll pay2
							WHERE pay.salary &lt; 189170 
							GROUP BY pay2.salary
					    	ORDER BY pay2.salary
						)
					   	GROUP BY pay.empid
					    ORDER BY pay.empid)
GROUP BY per.empid, per.lname
ORDER BY per.empid, per.lname;</t>
  </si>
  <si>
    <t>SELECT per.empid, per.lname
FROM employee per FULL OUTER JOIN payroll pay 
    ON per.empid = pay.empid AND pay.salary = 189170
WHERE pay.empid IS NOT NULL AND per.empid IS NOT NULL 
ORDER BY per.empid, per.lname;</t>
  </si>
  <si>
    <t>SELECT per.empid, per.lname
FROM employee per
WHERE per.empid NOT IN (SELECT pay.empid from payroll pay WHERE pay.salary != 189170)
ORDER BY per.empid, per.lname;</t>
  </si>
  <si>
    <t>SELECT per.empid, per.lname
FROM employee per full outer join payroll pay 
ON per.empid = pay.empid AND pay.salary = 189170
WHERE per.empid NOT IN (SELECT pay.empid from payroll pay WHERE pay.empid NOT IN 
			(SELECT pay.empid FROM payroll pay WHERE pay.salary =189170))
ORDER BY per.empid, per.lname</t>
  </si>
  <si>
    <t>SELECT per.empid, per.lname
FROM employee per, (SELECT empid FROM payroll 
	  WHERE salary = 189170) AS temp
WHERE per.empid = temp.empid
ORDER BY per.empid, per.lname;</t>
  </si>
  <si>
    <t>SELECT per.empid, per.lname
FROM employee per
WHERE per.empid NOT IN (SELECT pay.empid 
					   FROM payroll pay
					   WHERE pay.salary &lt;&gt; 189170)
ORDER BY per.empid, per.lname;</t>
  </si>
  <si>
    <t>SELECT per.empid, per.lname
FROM employee per
WHERE per.empid IN (SELECT pay.empid
				   FROM payroll pay
				   WHERE pay.empid IN (SELECT pay1.empid
										FROM payroll pay1
										WHERE pay1.salary NOT IN (SELECT pay1.salary
															  FROM payroll pay2
															  WHERE pay2.salary &lt;&gt; 189170 AND pay1.salary = pay2.salary
															  GROUP BY pay2.salary
															  ORDER BY pay2.salary					
																) 
					GROUP BY pay1.empid
					ORDER BY pay1.empid) AND pay.empid = per.empid
)
GROUP BY per.empid, per.lname
ORDER BY per.empid, per.lname;</t>
  </si>
  <si>
    <t>SELECT per.empid , per.lname
FROM employee per FULL OUTER JOIN payroll pay
ON per.empid = pay.empid
WHERE pay.empid is not null AND per.empid NOT IN (SELECT pay.empid FROM payroll pay WHERE pay.salary &lt;&gt; 189170)
ORDER BY per.empid , per.lname;</t>
  </si>
  <si>
    <t>SELECT per.empid, per.lname
FROM employee per FULL OUTER JOIN payroll pay 
    ON per.empid = pay.empid AND pay.salary = 189170
WHERE per.empid = pay.empid
ORDER BY per.empid, per.lname;
SELECT test('SELECT per.empid, per.lname
FROM employee per FULL OUTER JOIN payroll pay 
    ON per.empid = pay.empid AND pay.salary = 189170
WHERE per.empid = pay.empid
ORDER BY per.empid, per.lname;', 100)</t>
  </si>
  <si>
    <t>SELECT per.empid, per.lname
FROM employee per, (SELECT empid,salary FROM payroll) AS temp
WHERE temp.empid=per.empid AND temp.salary = 189170
ORDER BY per.empid, per.lname;
SELECT test('SELECT per.empid, per.lname
FROM employee per, (SELECT empid,salary FROM payroll) AS temp
WHERE temp.empid=per.empid AND temp.salary = 189170
ORDER BY per.empid, per.lname;', 100)</t>
  </si>
  <si>
    <t>SELECT per.empid, per.lname
FROM employee per
WHERE per.empid NOT IN (SELECT per.empid
FROM employee per, payroll pay
WHERE per.empid = pay.empid 
AND pay.salary != 189170)
ORDER BY per.empid, per.lname;
SELECT test('SELECT per.empid, per.lname
FROM employee per
WHERE per.empid NOT IN (SELECT per.empid
FROM employee per, payroll pay
WHERE per.empid = pay.empid 
AND pay.salary != 189170)
ORDER BY per.empid, per.lname;', 100)</t>
  </si>
  <si>
    <t>SELECT test('SELECT per.empid, per.lname
FROM employee per
WHERE per.empid NOT IN (SELECT pay.empid FROM payroll pay WHERE pay.salary BETWEEN 1 AND 30 UNION
SELECT pay.empid FROM payroll pay WHERE pay.salary BETWEEN 30 AND 59 UNION
SELECT pay.empid FROM payroll pay WHERE pay.salary BETWEEN 59 AND 88 UNION
SELECT pay.empid FROM payroll pay WHERE pay.salary BETWEEN 88 AND 117 UNION
SELECT pay.empid FROM payroll pay WHERE pay.salary BETWEEN 117 AND 146 UNION
SELECT pay.empid FROM payroll pay WHERE pay.salary BETWEEN 146 AND 175 UNION
SELECT pay.empid FROM payroll pay WHERE pay.salary BETWEEN 175 AND 204 UNION
SELECT pay.empid FROM payroll pay WHERE pay.salary BETWEEN 204 AND 233 UNION
SELECT pay.empid FROM payroll pay WHERE pay.salary BETWEEN 233 AND 262 UNION
SELECT pay.empid FROM payroll pay WHERE pay.salary BETWEEN 262 AND 291 UNION
SELECT pay.empid FROM payroll pay WHERE pay.salary BETWEEN 291 AND 320 UNION
SELECT pay.empid FROM payroll pay WHERE pay.salary BETWEEN 320 AND 349 UNION
SELECT pay.empid FROM payroll pay WHERE pay.salary BETWEEN 349 AND 378 UNION
SELECT pay.empid FROM payroll pay WHERE pay.salary BETWEEN 378 AND 407 UNION
SELECT pay.empid FROM payroll pay WHERE pay.salary BETWEEN 407 AND 436 UNION
SELECT pay.empid FROM payroll pay WHERE pay.salary BETWEEN 436 AND 465 UNION
SELECT pay.empid FROM payroll pay WHERE pay.salary BETWEEN 465 AND 494 UNION
SELECT pay.empid FROM payroll pay WHERE pay.salary BETWEEN 494 AND 523 UNION
SELECT pay.empid FROM payroll pay WHERE pay.salary BETWEEN 523 AND 552 UNION
SELECT pay.empid FROM payroll pay WHERE pay.salary BETWEEN 552 AND 581 UNION
SELECT pay.empid FROM payroll pay WHERE pay.salary BETWEEN 581 AND 610 UNION
SELECT pay.empid FROM payroll pay WHERE pay.salary BETWEEN 610 AND 639 UNION
SELECT pay.empid FROM payroll pay WHERE pay.salary BETWEEN 639 AND 668 UNION
SELECT pay.empid FROM payroll pay WHERE pay.salary BETWEEN 668 AND 697 UNION
SELECT pay.empid FROM payroll pay WHERE pay.salary BETWEEN 697 AND 726 UNION
SELECT pay.empid FROM payroll pay WHERE pay.salary BETWEEN 726 AND 755 UNION
SELECT pay.empid FROM payroll pay WHERE pay.salary BETWEEN 755 AND 784 UNION
SELECT pay.empid FROM payroll pay WHERE pay.salary BETWEEN 784 AND 813 UNION
SELECT pay.empid FROM payroll pay WHERE pay.salary BETWEEN 813 AND 842 UNION
SELECT pay.empid FROM payroll pay WHERE pay.salary BETWEEN 842 AND 871 UNION
SELECT pay.empid FROM payroll pay WHERE pay.salary BETWEEN 871 AND 900 UNION
SELECT pay.empid FROM payroll pay WHERE pay.salary BETWEEN 900 AND 929 UNION
SELECT pay.empid FROM payroll pay WHERE pay.salary BETWEEN 929 AND 958 UNION
SELECT pay.empid FROM payroll pay WHERE pay.salary BETWEEN 958 AND 987 UNION
SELECT pay.empid FROM payroll pay WHERE pay.salary BETWEEN 987 AND 1016 UNION
SELECT pay.empid FROM payroll pay WHERE pay.salary BETWEEN 1016 AND 1045 UNION
SELECT pay.empid FROM payroll pay WHERE pay.salary BETWEEN 1045 AND 1074 UNION
SELECT pay.empid FROM payroll pay WHERE pay.salary BETWEEN 1074 AND 1103 UNION
SELECT pay.empid FROM payroll pay WHERE pay.salary BETWEEN 1103 AND 1132 UNION
SELECT pay.empid FROM payroll pay WHERE pay.salary BETWEEN 1132 AND 1161 UNION
SELECT pay.empid FROM payroll pay WHERE pay.salary BETWEEN 1161 AND 1190 UNION
SELECT pay.empid FROM payroll pay WHERE pay.salary BETWEEN 1190 AND 1219 UNION
SELECT pay.empid FROM payroll pay WHERE pay.salary BETWEEN 1219 AND 1248 UNION
SELECT pay.empid FROM payroll pay WHERE pay.salary BETWEEN 1248 AND 1277 UNION
SELECT pay.empid FROM payroll pay WHERE pay.salary BETWEEN 1277 AND 1306 UNION
SELECT pay.empid FROM payroll pay WHERE pay.salary BETWEEN 1306 AND 1335 UNION
SELECT pay.empid FROM payroll pay WHERE pay.salary BETWEEN 1335 AND 1364 UNION
SELECT pay.empid FROM payroll pay WHERE pay.salary BETWEEN 1364 AND 1393 UNION
SELECT pay.empid FROM payroll pay WHERE pay.salary BETWEEN 1393 AND 1422 UNION
SELECT pay.empid FROM payroll pay WHERE pay.salary BETWEEN 1422 AND 1451 UNION
SELECT pay.empid FROM payroll pay WHERE pay.salary BETWEEN 1451 AND 1480 UNION
SELECT pay.empid FROM payroll pay WHERE pay.salary BETWEEN 1480 AND 1509 UNION
SELECT pay.empid FROM payroll pay WHERE pay.salary BETWEEN 1509 AND 1538 UNION
SELECT pay.empid FROM payroll pay WHERE pay.salary BETWEEN 1538 AND 1567 UNION
SELECT pay.empid FROM payroll pay WHERE pay.salary BETWEEN 1567 AND 1596 UNION
SELECT pay.empid FROM payroll pay WHERE pay.salary BETWEEN 1596 AND 1625 UNION
SELECT pay.empid FROM payroll pay WHERE pay.salary BETWEEN 1625 AND 1654 UNION
SELECT pay.empid FROM payroll pay WHERE pay.salary BETWEEN 1654 AND 1683 UNION
SELECT pay.empid FROM payroll pay WHERE pay.salary BETWEEN 1683 AND 1712 UNION
SELECT pay.empid FROM payroll pay WHERE pay.salary BETWEEN 1712 AND 1741 UNION
SELECT pay.empid FROM payroll pay WHERE pay.salary BETWEEN 1741 AND 1770 UNION
SELECT pay.empid FROM payroll pay WHERE pay.salary BETWEEN 1770 AND 1799 UNION
SELECT pay.empid FROM payroll pay WHERE pay.salary BETWEEN 1799 AND 1828 UNION
SELECT pay.empid FROM payroll pay WHERE pay.salary BETWEEN 1828 AND 1857 UNION
SELECT pay.empid FROM payroll pay WHERE pay.salary BETWEEN 1857 AND 1886 UNION
SELECT pay.empid FROM payroll pay WHERE pay.salary BETWEEN 1886 AND 1915 UNION
SELECT pay.empid FROM payroll pay WHERE pay.salary BETWEEN 1915 AND 1944 UNION
SELECT pay.empid FROM payroll pay WHERE pay.salary BETWEEN 1944 AND 1973 UNION
SELECT pay.empid FROM payroll pay WHERE pay.salary BETWEEN 1973 AND 2002 UNION
SELECT pay.empid FROM payroll pay WHERE pay.salary BETWEEN 2002 AND 2031 UNION
SELECT pay.empid FROM payroll pay WHERE pay.salary BETWEEN 2031 AND 2060 UNION
SELECT pay.empid FROM payroll pay WHERE pay.salary BETWEEN 2060 AND 2089 UNION
SELECT pay.empid FROM payroll pay WHERE pay.salary BETWEEN 2089 AND 2118 UNION
SELECT pay.empid FROM payroll pay WHERE pay.salary BETWEEN 2118 AND 2147 UNION
SELECT pay.empid FROM payroll pay WHERE pay.salary BETWEEN 2147 AND 2176 UNION
SELECT pay.empid FROM payroll pay WHERE pay.salary BETWEEN 2176 AND 2205 UNION
SELECT pay.empid FROM payroll pay WHERE pay.salary BETWEEN 2205 AND 2234 UNION
SELECT pay.empid FROM payroll pay WHERE pay.salary BETWEEN 2234 AND 2263 UNION
SELECT pay.empid FROM payroll pay WHERE pay.salary BETWEEN 2263 AND 2292 UNION
SELECT pay.empid FROM payroll pay WHERE pay.salary BETWEEN 2292 AND 2321 UNION
SELECT pay.empid FROM payroll pay WHERE pay.salary BETWEEN 2321 AND 2350 UNION
SELECT pay.empid FROM payroll pay WHERE pay.salary BETWEEN 2350 AND 2379 UNION
SELECT pay.empid FROM payroll pay WHERE pay.salary BETWEEN 2379 AND 2408 UNION
SELECT pay.empid FROM payroll pay WHERE pay.salary BETWEEN 2408 AND 2437 UNION
SELECT pay.empid FROM payroll pay WHERE pay.salary BETWEEN 2437 AND 2466 UNION
SELECT pay.empid FROM payroll pay WHERE pay.salary BETWEEN 2466 AND 2495 UNION
SELECT pay.empid FROM payroll pay WHERE pay.salary BETWEEN 2495 AND 2524 UNION
SELECT pay.empid FROM payroll pay WHERE pay.salary BETWEEN 2524 AND 2553 UNION
SELECT pay.empid FROM payroll pay WHERE pay.salary BETWEEN 2553 AND 2582 UNION
SELECT pay.empid FROM payroll pay WHERE pay.salary BETWEEN 2582 AND 2611 UNION
SELECT pay.empid FROM payroll pay WHERE pay.salary BETWEEN 2611 AND 2640 UNION
SELECT pay.empid FROM payroll pay WHERE pay.salary BETWEEN 2640 AND 2669 UNION
SELECT pay.empid FROM payroll pay WHERE pay.salary BETWEEN 2669 AND 2698 UNION
SELECT pay.empid FROM payroll pay WHERE pay.salary BETWEEN 2698 AND 2727 UNION
SELECT pay.empid FROM payroll pay WHERE pay.salary BETWEEN 2727 AND 2756 UNION
SELECT pay.empid FROM payroll pay WHERE pay.salary BETWEEN 2756 AND 2785 UNION
SELECT pay.empid FROM payroll pay WHERE pay.salary BETWEEN 2785 AND 2814 UNION
SELECT pay.empid FROM payroll pay WHERE pay.salary BETWEEN 2814 AND 2843 UNION
SELECT pay.empid FROM payroll pay WHERE pay.salary BETWEEN 2843 AND 2872 UNION
SELECT pay.empid FROM payroll pay WHERE pay.salary BETWEEN 2872 AND 2901 UNION
SELECT pay.empid FROM payroll pay WHERE pay.salary BETWEEN 2901 AND 2930 UNION
SELECT pay.empid FROM payroll pay WHERE pay.salary BETWEEN 2930 AND 2959 UNION
SELECT pay.empid FROM payroll pay WHERE pay.salary BETWEEN 2959 AND 2988 UNION
SELECT pay.empid FROM payroll pay WHERE pay.salary BETWEEN 2988 AND 3017 UNION
SELECT pay.empid FROM payroll pay WHERE pay.salary BETWEEN 3017 AND 3046 UNION
SELECT pay.empid FROM payroll pay WHERE pay.salary BETWEEN 3046 AND 3075 UNION
SELECT pay.empid FROM payroll pay WHERE pay.salary BETWEEN 3075 AND 3104 UNION
SELECT pay.empid FROM payroll pay WHERE pay.salary BETWEEN 3104 AND 3133 UNION
SELECT pay.empid FROM payroll pay WHERE pay.salary BETWEEN 3133 AND 3162 UNION
SELECT pay.empid FROM payroll pay WHERE pay.salary BETWEEN 3162 AND 3191 UNION
SELECT pay.empid FROM payroll pay WHERE pay.salary BETWEEN 3191 AND 3220 UNION
SELECT pay.empid FROM payroll pay WHERE pay.salary BETWEEN 3220 AND 3249 UNION
SELECT pay.empid FROM payroll pay WHERE pay.salary BETWEEN 3249 AND 3278 UNION
SELECT pay.empid FROM payroll pay WHERE pay.salary BETWEEN 3278 AND 3307 UNION
SELECT pay.empid FROM payroll pay WHERE pay.salary BETWEEN 3307 AND 3336 UNION
SELECT pay.empid FROM payroll pay WHERE pay.salary BETWEEN 3336 AND 3365 UNION
SELECT pay.empid FROM payroll pay WHERE pay.salary BETWEEN 3365 AND 3394 UNION
SELECT pay.empid FROM payroll pay WHERE pay.salary BETWEEN 3394 AND 3423 UNION
SELECT pay.empid FROM payroll pay WHERE pay.salary BETWEEN 3423 AND 3452 UNION
SELECT pay.empid FROM payroll pay WHERE pay.salary BETWEEN 3452 AND 3481 UNION
SELECT pay.empid FROM payroll pay WHERE pay.salary BETWEEN 3481 AND 3510 UNION
SELECT pay.empid FROM payroll pay WHERE pay.salary BETWEEN 3510 AND 3539 UNION
SELECT pay.empid FROM payroll pay WHERE pay.salary BETWEEN 3539 AND 3568 UNION
SELECT pay.empid FROM payroll pay WHERE pay.salary BETWEEN 3568 AND 3597 UNION
SELECT pay.empid FROM payroll pay WHERE pay.salary BETWEEN 3597 AND 3626 UNION
SELECT pay.empid FROM payroll pay WHERE pay.salary BETWEEN 3626 AND 3655 UNION
SELECT pay.empid FROM payroll pay WHERE pay.salary BETWEEN 3655 AND 3684 UNION
SELECT pay.empid FROM payroll pay WHERE pay.salary BETWEEN 3684 AND 3713 UNION
SELECT pay.empid FROM payroll pay WHERE pay.salary BETWEEN 3713 AND 3742 UNION
SELECT pay.empid FROM payroll pay WHERE pay.salary BETWEEN 3742 AND 3771 UNION
SELECT pay.empid FROM payroll pay WHERE pay.salary BETWEEN 3771 AND 3800 UNION
SELECT pay.empid FROM payroll pay WHERE pay.salary BETWEEN 3800 AND 3829 UNION
SELECT pay.empid FROM payroll pay WHERE pay.salary BETWEEN 3829 AND 3858 UNION
SELECT pay.empid FROM payroll pay WHERE pay.salary BETWEEN 3858 AND 3887 UNION
SELECT pay.empid FROM payroll pay WHERE pay.salary BETWEEN 3887 AND 3916 UNION
SELECT pay.empid FROM payroll pay WHERE pay.salary BETWEEN 3916 AND 3945 UNION
SELECT pay.empid FROM payroll pay WHERE pay.salary BETWEEN 3945 AND 3974 UNION
SELECT pay.empid FROM payroll pay WHERE pay.salary BETWEEN 3974 AND 4003 UNION
SELECT pay.empid FROM payroll pay WHERE pay.salary BETWEEN 4003 AND 4032 UNION
SELECT pay.empid FROM payroll pay WHERE pay.salary BETWEEN 4032 AND 4061 UNION
SELECT pay.empid FROM payroll pay WHERE pay.salary BETWEEN 4061 AND 4090 UNION
SELECT pay.empid FROM payroll pay WHERE pay.salary BETWEEN 4090 AND 4119 UNION
SELECT pay.empid FROM payroll pay WHERE pay.salary BETWEEN 4119 AND 4148 UNION
SELECT pay.empid FROM payroll pay WHERE pay.salary BETWEEN 4148 AND 4177 UNION
SELECT pay.empid FROM payroll pay WHERE pay.salary BETWEEN 4177 AND 4206 UNION
SELECT pay.empid FROM payroll pay WHERE pay.salary BETWEEN 4206 AND 4235 UNION
SELECT pay.empid FROM payroll pay WHERE pay.salary BETWEEN 4235 AND 4264 UNION
SELECT pay.empid FROM payroll pay WHERE pay.salary BETWEEN 4264 AND 4293 UNION
SELECT pay.empid FROM payroll pay WHERE pay.salary BETWEEN 4293 AND 4322 UNION
SELECT pay.empid FROM payroll pay WHERE pay.salary BETWEEN 4322 AND 4351 UNION
SELECT pay.empid FROM payroll pay WHERE pay.salary BETWEEN 4351 AND 4380 UNION
SELECT pay.empid FROM payroll pay WHERE pay.salary BETWEEN 4380 AND 4409 UNION
SELECT pay.empid FROM payroll pay WHERE pay.salary BETWEEN 4409 AND 4438 UNION
SELECT pay.empid FROM payroll pay WHERE pay.salary BETWEEN 4438 AND 4467 UNION
SELECT pay.empid FROM payroll pay WHERE pay.salary BETWEEN 4467 AND 4496 UNION
SELECT pay.empid FROM payroll pay WHERE pay.salary BETWEEN 4496 AND 4525 UNION
SELECT pay.empid FROM payroll pay WHERE pay.salary BETWEEN 4525 AND 4554 UNION
SELECT pay.empid FROM payroll pay WHERE pay.salary BETWEEN 4554 AND 4583 UNION
SELECT pay.empid FROM payroll pay WHERE pay.salary BETWEEN 4583 AND 4612 UNION
SELECT pay.empid FROM payroll pay WHERE pay.salary BETWEEN 4612 AND 4641 UNION
SELECT pay.empid FROM payroll pay WHERE pay.salary BETWEEN 4641 AND 4670 UNION
SELECT pay.empid FROM payroll pay WHERE pay.salary BETWEEN 4670 AND 4699 UNION
SELECT pay.empid FROM payroll pay WHERE pay.salary BETWEEN 4699 AND 4728 UNION
SELECT pay.empid FROM payroll pay WHERE pay.salary BETWEEN 4728 AND 4757 UNION
SELECT pay.empid FROM payroll pay WHERE pay.salary BETWEEN 4757 AND 4786 UNION
SELECT pay.empid FROM payroll pay WHERE pay.salary BETWEEN 4786 AND 4815 UNION
SELECT pay.empid FROM payroll pay WHERE pay.salary BETWEEN 4815 AND 4844 UNION
SELECT pay.empid FROM payroll pay WHERE pay.salary BETWEEN 4844 AND 4873 UNION
SELECT pay.empid FROM payroll pay WHERE pay.salary BETWEEN 4873 AND 4902 UNION
SELECT pay.empid FROM payroll pay WHERE pay.salary BETWEEN 4902 AND 4931 UNION
SELECT pay.empid FROM payroll pay WHERE pay.salary BETWEEN 4931 AND 4960 UNION
SELECT pay.empid FROM payroll pay WHERE pay.salary BETWEEN 4960 AND 4989 UNION
SELECT pay.empid FROM payroll pay WHERE pay.salary BETWEEN 4989 AND 5018 UNION
SELECT pay.empid FROM payroll pay WHERE pay.salary BETWEEN 5018 AND 5047 UNION
SELECT pay.empid FROM payroll pay WHERE pay.salary BETWEEN 5047 AND 5076 UNION
SELECT pay.empid FROM payroll pay WHERE pay.salary BETWEEN 5076 AND 5105 UNION
SELECT pay.empid FROM payroll pay WHERE pay.salary BETWEEN 5105 AND 5134 UNION
SELECT pay.empid FROM payroll pay WHERE pay.salary BETWEEN 5134 AND 5163 UNION
SELECT pay.empid FROM payroll pay WHERE pay.salary BETWEEN 5163 AND 5192 UNION
SELECT pay.empid FROM payroll pay WHERE pay.salary BETWEEN 5192 AND 5221 UNION
SELECT pay.empid FROM payroll pay WHERE pay.salary BETWEEN 5221 AND 5250 UNION
SELECT pay.empid FROM payroll pay WHERE pay.salary BETWEEN 5250 AND 5279 UNION
SELECT pay.empid FROM payroll pay WHERE pay.salary BETWEEN 5279 AND 5308 UNION
SELECT pay.empid FROM payroll pay WHERE pay.salary BETWEEN 5308 AND 5337 UNION
SELECT pay.empid FROM payroll pay WHERE pay.salary BETWEEN 5337 AND 5366 UNION
SELECT pay.empid FROM payroll pay WHERE pay.salary BETWEEN 5366 AND 5395 UNION
SELECT pay.empid FROM payroll pay WHERE pay.salary BETWEEN 5395 AND 5424 UNION
SELECT pay.empid FROM payroll pay WHERE pay.salary BETWEEN 5424 AND 5453 UNION
SELECT pay.empid FROM payroll pay WHERE pay.salary BETWEEN 5453 AND 5482 UNION
SELECT pay.empid FROM payroll pay WHERE pay.salary BETWEEN 5482 AND 5511 UNION
SELECT pay.empid FROM payroll pay WHERE pay.salary BETWEEN 5511 AND 5540 UNION
SELECT pay.empid FROM payroll pay WHERE pay.salary BETWEEN 5540 AND 5569 UNION
SELECT pay.empid FROM payroll pay WHERE pay.salary BETWEEN 5569 AND 5598 UNION
SELECT pay.empid FROM payroll pay WHERE pay.salary BETWEEN 5598 AND 5627 UNION
SELECT pay.empid FROM payroll pay WHERE pay.salary BETWEEN 5627 AND 5656 UNION
SELECT pay.empid FROM payroll pay WHERE pay.salary BETWEEN 5656 AND 5685 UNION
SELECT pay.empid FROM payroll pay WHERE pay.salary BETWEEN 5685 AND 5714 UNION
SELECT pay.empid FROM payroll pay WHERE pay.salary BETWEEN 5714 AND 5743 UNION
SELECT pay.empid FROM payroll pay WHERE pay.salary BETWEEN 5743 AND 5772 UNION
SELECT pay.empid FROM payroll pay WHERE pay.salary BETWEEN 5772 AND 5801 UNION
SELECT pay.empid FROM payroll pay WHERE pay.salary BETWEEN 5801 AND 5830 UNION
SELECT pay.empid FROM payroll pay WHERE pay.salary BETWEEN 5830 AND 5859 UNION
SELECT pay.empid FROM payroll pay WHERE pay.salary BETWEEN 5859 AND 5888 UNION
SELECT pay.empid FROM payroll pay WHERE pay.salary BETWEEN 5888 AND 5917 UNION
SELECT pay.empid FROM payroll pay WHERE pay.salary BETWEEN 5917 AND 5946 UNION
SELECT pay.empid FROM payroll pay WHERE pay.salary BETWEEN 5946 AND 5975 UNION
SELECT pay.empid FROM payroll pay WHERE pay.salary BETWEEN 5975 AND 6004 UNION
SELECT pay.empid FROM payroll pay WHERE pay.salary BETWEEN 6004 AND 6033 UNION
SELECT pay.empid FROM payroll pay WHERE pay.salary BETWEEN 6033 AND 6062 UNION
SELECT pay.empid FROM payroll pay WHERE pay.salary BETWEEN 6062 AND 6091 UNION
SELECT pay.empid FROM payroll pay WHERE pay.salary BETWEEN 6091 AND 6120 UNION
SELECT pay.empid FROM payroll pay WHERE pay.salary BETWEEN 6120 AND 6149 UNION
SELECT pay.empid FROM payroll pay WHERE pay.salary BETWEEN 6149 AND 6178 UNION
SELECT pay.empid FROM payroll pay WHERE pay.salary BETWEEN 6178 AND 6207 UNION
SELECT pay.empid FROM payroll pay WHERE pay.salary BETWEEN 6207 AND 6236 UNION
SELECT pay.empid FROM payroll pay WHERE pay.salary BETWEEN 6236 AND 6265 UNION
SELECT pay.empid FROM payroll pay WHERE pay.salary BETWEEN 6265 AND 6294 UNION
SELECT pay.empid FROM payroll pay WHERE pay.salary BETWEEN 6294 AND 6323 UNION
SELECT pay.empid FROM payroll pay WHERE pay.salary BETWEEN 6323 AND 6352 UNION
SELECT pay.empid FROM payroll pay WHERE pay.salary BETWEEN 6352 AND 6381 UNION
SELECT pay.empid FROM payroll pay WHERE pay.salary BETWEEN 6381 AND 6410 UNION
SELECT pay.empid FROM payroll pay WHERE pay.salary BETWEEN 6410 AND 6439 UNION
SELECT pay.empid FROM payroll pay WHERE pay.salary BETWEEN 6439 AND 6468 UNION
SELECT pay.empid FROM payroll pay WHERE pay.salary BETWEEN 6468 AND 6497 UNION
SELECT pay.empid FROM payroll pay WHERE pay.salary BETWEEN 6497 AND 6526 UNION
SELECT pay.empid FROM payroll pay WHERE pay.salary BETWEEN 6526 AND 6555 UNION
SELECT pay.empid FROM payroll pay WHERE pay.salary BETWEEN 6555 AND 6584 UNION
SELECT pay.empid FROM payroll pay WHERE pay.salary BETWEEN 6584 AND 6613 UNION
SELECT pay.empid FROM payroll pay WHERE pay.salary BETWEEN 6613 AND 6642 UNION
SELECT pay.empid FROM payroll pay WHERE pay.salary BETWEEN 6642 AND 6671 UNION
SELECT pay.empid FROM payroll pay WHERE pay.salary BETWEEN 6671 AND 6700 UNION
SELECT pay.empid FROM payroll pay WHERE pay.salary BETWEEN 6700 AND 6729 UNION
SELECT pay.empid FROM payroll pay WHERE pay.salary BETWEEN 6729 AND 6758 UNION
SELECT pay.empid FROM payroll pay WHERE pay.salary BETWEEN 6758 AND 6787 UNION
SELECT pay.empid FROM payroll pay WHERE pay.salary BETWEEN 6787 AND 6816 UNION
SELECT pay.empid FROM payroll pay WHERE pay.salary BETWEEN 6816 AND 6845 UNION
SELECT pay.empid FROM payroll pay WHERE pay.salary BETWEEN 6845 AND 6874 UNION
SELECT pay.empid FROM payroll pay WHERE pay.salary BETWEEN 6874 AND 6903 UNION
SELECT pay.empid FROM payroll pay WHERE pay.salary BETWEEN 6903 AND 6932 UNION
SELECT pay.empid FROM payroll pay WHERE pay.salary BETWEEN 6932 AND 6961 UNION
SELECT pay.empid FROM payroll pay WHERE pay.salary BETWEEN 6961 AND 6990 UNION
SELECT pay.empid FROM payroll pay WHERE pay.salary BETWEEN 6990 AND 7019 UNION
SELECT pay.empid FROM payroll pay WHERE pay.salary BETWEEN 7019 AND 7048 UNION
SELECT pay.empid FROM payroll pay WHERE pay.salary BETWEEN 7048 AND 7077 UNION
SELECT pay.empid FROM payroll pay WHERE pay.salary BETWEEN 7077 AND 7106 UNION
SELECT pay.empid FROM payroll pay WHERE pay.salary BETWEEN 7106 AND 7135 UNION
SELECT pay.empid FROM payroll pay WHERE pay.salary BETWEEN 7135 AND 7164 UNION
SELECT pay.empid FROM payroll pay WHERE pay.salary BETWEEN 7164 AND 7193 UNION
SELECT pay.empid FROM payroll pay WHERE pay.salary BETWEEN 7193 AND 7222 UNION
SELECT pay.empid FROM payroll pay WHERE pay.salary BETWEEN 7222 AND 7251 UNION
SELECT pay.empid FROM payroll pay WHERE pay.salary BETWEEN 7251 AND 7280 UNION
SELECT pay.empid FROM payroll pay WHERE pay.salary BETWEEN 7280 AND 7309 UNION
SELECT pay.empid FROM payroll pay WHERE pay.salary BETWEEN 7309 AND 7338 UNION
SELECT pay.empid FROM payroll pay WHERE pay.salary BETWEEN 7338 AND 7367 UNION
SELECT pay.empid FROM payroll pay WHERE pay.salary BETWEEN 7367 AND 7396 UNION
SELECT pay.empid FROM payroll pay WHERE pay.salary BETWEEN 7396 AND 7425 UNION
SELECT pay.empid FROM payroll pay WHERE pay.salary BETWEEN 7425 AND 7454 UNION
SELECT pay.empid FROM payroll pay WHERE pay.salary BETWEEN 7454 AND 7483 UNION
SELECT pay.empid FROM payroll pay WHERE pay.salary BETWEEN 7483 AND 7512 UNION
SELECT pay.empid FROM payroll pay WHERE pay.salary BETWEEN 7512 AND 7541 UNION
SELECT pay.empid FROM payroll pay WHERE pay.salary BETWEEN 7541 AND 7570 UNION
SELECT pay.empid FROM payroll pay WHERE pay.salary BETWEEN 7570 AND 7599 UNION
SELECT pay.empid FROM payroll pay WHERE pay.salary BETWEEN 7599 AND 7628 UNION
SELECT pay.empid FROM payroll pay WHERE pay.salary BETWEEN 7628 AND 7657 UNION
SELECT pay.empid FROM payroll pay WHERE pay.salary BETWEEN 7657 AND 7686 UNION
SELECT pay.empid FROM payroll pay WHERE pay.salary BETWEEN 7686 AND 7715 UNION
SELECT pay.empid FROM payroll pay WHERE pay.salary BETWEEN 7715 AND 7744 UNION
SELECT pay.empid FROM payroll pay WHERE pay.salary BETWEEN 7744 AND 7773 UNION
SELECT pay.empid FROM payroll pay WHERE pay.salary BETWEEN 7773 AND 7802 UNION
SELECT pay.empid FROM payroll pay WHERE pay.salary BETWEEN 7802 AND 7831 UNION
SELECT pay.empid FROM payroll pay WHERE pay.salary BETWEEN 7831 AND 7860 UNION
SELECT pay.empid FROM payroll pay WHERE pay.salary BETWEEN 7860 AND 7889 UNION
SELECT pay.empid FROM payroll pay WHERE pay.salary BETWEEN 7889 AND 7918 UNION
SELECT pay.empid FROM payroll pay WHERE pay.salary BETWEEN 7918 AND 7947 UNION
SELECT pay.empid FROM payroll pay WHERE pay.salary BETWEEN 7947 AND 7976 UNION
SELECT pay.empid FROM payroll pay WHERE pay.salary BETWEEN 7976 AND 8005 UNION
SELECT pay.empid FROM payroll pay WHERE pay.salary BETWEEN 8005 AND 8034 UNION
SELECT pay.empid FROM payroll pay WHERE pay.salary BETWEEN 8034 AND 8063 UNION
SELECT pay.empid FROM payroll pay WHERE pay.salary BETWEEN 8063 AND 8092 UNION
SELECT pay.empid FROM payroll pay WHERE pay.salary BETWEEN 8092 AND 8121 UNION
SELECT pay.empid FROM payroll pay WHERE pay.salary BETWEEN 8121 AND 8150 UNION
SELECT pay.empid FROM payroll pay WHERE pay.salary BETWEEN 8150 AND 8179 UNION
SELECT pay.empid FROM payroll pay WHERE pay.salary BETWEEN 8179 AND 8208 UNION
SELECT pay.empid FROM payroll pay WHERE pay.salary BETWEEN 8208 AND 8237 UNION
SELECT pay.empid FROM payroll pay WHERE pay.salary BETWEEN 8237 AND 8266 UNION
SELECT pay.empid FROM payroll pay WHERE pay.salary BETWEEN 8266 AND 8295 UNION
SELECT pay.empid FROM payroll pay WHERE pay.salary BETWEEN 8295 AND 8324 UNION
SELECT pay.empid FROM payroll pay WHERE pay.salary BETWEEN 8324 AND 8353 UNION
SELECT pay.empid FROM payroll pay WHERE pay.salary BETWEEN 8353 AND 8382 UNION
SELECT pay.empid FROM payroll pay WHERE pay.salary BETWEEN 8382 AND 8411 UNION
SELECT pay.empid FROM payroll pay WHERE pay.salary BETWEEN 8411 AND 8440 UNION
SELECT pay.empid FROM payroll pay WHERE pay.salary BETWEEN 8440 AND 8469 UNION
SELECT pay.empid FROM payroll pay WHERE pay.salary BETWEEN 8469 AND 8498 UNION
SELECT pay.empid FROM payroll pay WHERE pay.salary BETWEEN 8498 AND 8527 UNION
SELECT pay.empid FROM payroll pay WHERE pay.salary BETWEEN 8527 AND 8556 UNION
SELECT pay.empid FROM payroll pay WHERE pay.salary BETWEEN 8556 AND 8585 UNION
SELECT pay.empid FROM payroll pay WHERE pay.salary BETWEEN 8585 AND 8614 UNION
SELECT pay.empid FROM payroll pay WHERE pay.salary BETWEEN 8614 AND 8643 UNION
SELECT pay.empid FROM payroll pay WHERE pay.salary BETWEEN 8643 AND 8672 UNION
SELECT pay.empid FROM payroll pay WHERE pay.salary BETWEEN 8672 AND 8701 UNION
SELECT pay.empid FROM payroll pay WHERE pay.salary BETWEEN 8701 AND 8730 UNION
SELECT pay.empid FROM payroll pay WHERE pay.salary BETWEEN 8730 AND 8759 UNION
SELECT pay.empid FROM payroll pay WHERE pay.salary BETWEEN 8759 AND 8788 UNION
SELECT pay.empid FROM payroll pay WHERE pay.salary BETWEEN 8788 AND 8817 UNION
SELECT pay.empid FROM payroll pay WHERE pay.salary BETWEEN 8817 AND 8846 UNION
SELECT pay.empid FROM payroll pay WHERE pay.salary BETWEEN 8846 AND 8875 UNION
SELECT pay.empid FROM payroll pay WHERE pay.salary BETWEEN 8875 AND 8904 UNION
SELECT pay.empid FROM payroll pay WHERE pay.salary BETWEEN 8904 AND 8933 UNION
SELECT pay.empid FROM payroll pay WHERE pay.salary BETWEEN 8933 AND 8962 UNION
SELECT pay.empid FROM payroll pay WHERE pay.salary BETWEEN 8962 AND 8991 UNION
SELECT pay.empid FROM payroll pay WHERE pay.salary BETWEEN 8991 AND 9020 UNION
SELECT pay.empid FROM payroll pay WHERE pay.salary BETWEEN 9020 AND 9049 UNION
SELECT pay.empid FROM payroll pay WHERE pay.salary BETWEEN 9049 AND 9078 UNION
SELECT pay.empid FROM payroll pay WHERE pay.salary BETWEEN 9078 AND 9107 UNION
SELECT pay.empid FROM payroll pay WHERE pay.salary BETWEEN 9107 AND 9136 UNION
SELECT pay.empid FROM payroll pay WHERE pay.salary BETWEEN 9136 AND 9165 UNION
SELECT pay.empid FROM payroll pay WHERE pay.salary BETWEEN 9165 AND 9194 UNION
SELECT pay.empid FROM payroll pay WHERE pay.salary BETWEEN 9194 AND 9223 UNION
SELECT pay.empid FROM payroll pay WHERE pay.salary BETWEEN 9223 AND 9252 UNION
SELECT pay.empid FROM payroll pay WHERE pay.salary BETWEEN 9252 AND 9281 UNION
SELECT pay.empid FROM payroll pay WHERE pay.salary BETWEEN 9281 AND 9310 UNION
SELECT pay.empid FROM payroll pay WHERE pay.salary BETWEEN 9310 AND 9339 UNION
SELECT pay.empid FROM payroll pay WHERE pay.salary BETWEEN 9339 AND 9368 UNION
SELECT pay.empid FROM payroll pay WHERE pay.salary BETWEEN 9368 AND 9397 UNION
SELECT pay.empid FROM payroll pay WHERE pay.salary BETWEEN 9397 AND 9426 UNION
SELECT pay.empid FROM payroll pay WHERE pay.salary BETWEEN 9426 AND 9455 UNION
SELECT pay.empid FROM payroll pay WHERE pay.salary BETWEEN 9455 AND 9484 UNION
SELECT pay.empid FROM payroll pay WHERE pay.salary BETWEEN 9484 AND 9513 UNION
SELECT pay.empid FROM payroll pay WHERE pay.salary BETWEEN 9513 AND 9542 UNION
SELECT pay.empid FROM payroll pay WHERE pay.salary BETWEEN 9542 AND 9571 UNION
SELECT pay.empid FROM payroll pay WHERE pay.salary BETWEEN 9571 AND 9600 UNION
SELECT pay.empid FROM payroll pay WHERE pay.salary BETWEEN 9600 AND 9629 UNION
SELECT pay.empid FROM payroll pay WHERE pay.salary BETWEEN 9629 AND 9658 UNION
SELECT pay.empid FROM payroll pay WHERE pay.salary BETWEEN 9658 AND 9687 UNION
SELECT pay.empid FROM payroll pay WHERE pay.salary BETWEEN 9687 AND 9716 UNION
SELECT pay.empid FROM payroll pay WHERE pay.salary BETWEEN 9716 AND 9745 UNION
SELECT pay.empid FROM payroll pay WHERE pay.salary BETWEEN 9745 AND 9774 UNION
SELECT pay.empid FROM payroll pay WHERE pay.salary BETWEEN 9774 AND 9803 UNION
SELECT pay.empid FROM payroll pay WHERE pay.salary BETWEEN 9803 AND 9832 UNION
SELECT pay.empid FROM payroll pay WHERE pay.salary BETWEEN 9832 AND 9861 UNION
SELECT pay.empid FROM payroll pay WHERE pay.salary BETWEEN 9861 AND 9890 UNION
SELECT pay.empid FROM payroll pay WHERE pay.salary BETWEEN 9890 AND 9919 UNION
SELECT pay.empid FROM payroll pay WHERE pay.salary BETWEEN 9919 AND 9948 UNION
SELECT pay.empid FROM payroll pay WHERE pay.salary BETWEEN 9948 AND 9977 UNION
SELECT pay.empid FROM payroll pay WHERE pay.salary BETWEEN 9977 AND 10006 UNION
SELECT pay.empid FROM payroll pay WHERE pay.salary BETWEEN 10006 AND 10035 UNION
SELECT pay.empid FROM payroll pay WHERE pay.salary BETWEEN 10035 AND 10064 UNION
SELECT pay.empid FROM payroll pay WHERE pay.salary BETWEEN 10064 AND 10093 UNION
SELECT pay.empid FROM payroll pay WHERE pay.salary BETWEEN 10093 AND 10122 UNION
SELECT pay.empid FROM payroll pay WHERE pay.salary BETWEEN 10122 AND 10151 UNION
SELECT pay.empid FROM payroll pay WHERE pay.salary BETWEEN 10151 AND 10180 UNION
SELECT pay.empid FROM payroll pay WHERE pay.salary BETWEEN 10180 AND 10209 UNION
SELECT pay.empid FROM payroll pay WHERE pay.salary BETWEEN 10209 AND 10238 UNION
SELECT pay.empid FROM payroll pay WHERE pay.salary BETWEEN 10238 AND 10267 UNION
SELECT pay.empid FROM payroll pay WHERE pay.salary BETWEEN 10267 AND 10296 UNION
SELECT pay.empid FROM payroll pay WHERE pay.salary BETWEEN 10296 AND 10325 UNION
SELECT pay.empid FROM payroll pay WHERE pay.salary BETWEEN 10325 AND 10354 UNION
SELECT pay.empid FROM payroll pay WHERE pay.salary BETWEEN 10354 AND 10383 UNION
SELECT pay.empid FROM payroll pay WHERE pay.salary BETWEEN 10383 AND 10412 UNION
SELECT pay.empid FROM payroll pay WHERE pay.salary BETWEEN 10412 AND 10441 UNION
SELECT pay.empid FROM payroll pay WHERE pay.salary BETWEEN 10441 AND 10470 UNION
SELECT pay.empid FROM payroll pay WHERE pay.salary BETWEEN 10470 AND 10499 UNION
SELECT pay.empid FROM payroll pay WHERE pay.salary BETWEEN 10499 AND 10528 UNION
SELECT pay.empid FROM payroll pay WHERE pay.salary BETWEEN 10528 AND 10557 UNION
SELECT pay.empid FROM payroll pay WHERE pay.salary BETWEEN 10557 AND 10586 UNION
SELECT pay.empid FROM payroll pay WHERE pay.salary BETWEEN 10586 AND 10615 UNION
SELECT pay.empid FROM payroll pay WHERE pay.salary BETWEEN 10615 AND 10644 UNION
SELECT pay.empid FROM payroll pay WHERE pay.salary BETWEEN 10644 AND 10673 UNION
SELECT pay.empid FROM payroll pay WHERE pay.salary BETWEEN 10673 AND 10702 UNION
SELECT pay.empid FROM payroll pay WHERE pay.salary BETWEEN 10702 AND 10731 UNION
SELECT pay.empid FROM payroll pay WHERE pay.salary BETWEEN 10731 AND 10760 UNION
SELECT pay.empid FROM payroll pay WHERE pay.salary BETWEEN 10760 AND 10789 UNION
SELECT pay.empid FROM payroll pay WHERE pay.salary BETWEEN 10789 AND 10818 UNION
SELECT pay.empid FROM payroll pay WHERE pay.salary BETWEEN 10818 AND 10847 UNION
SELECT pay.empid FROM payroll pay WHERE pay.salary BETWEEN 10847 AND 10876 UNION
SELECT pay.empid FROM payroll pay WHERE pay.salary BETWEEN 10876 AND 10905 UNION
SELECT pay.empid FROM payroll pay WHERE pay.salary BETWEEN 10905 AND 10934 UNION
SELECT pay.empid FROM payroll pay WHERE pay.salary BETWEEN 10934 AND 10963 UNION
SELECT pay.empid FROM payroll pay WHERE pay.salary BETWEEN 10963 AND 10992 UNION
SELECT pay.empid FROM payroll pay WHERE pay.salary BETWEEN 10992 AND 11021 UNION
SELECT pay.empid FROM payroll pay WHERE pay.salary BETWEEN 11021 AND 11050 UNION
SELECT pay.empid FROM payroll pay WHERE pay.salary BETWEEN 11050 AND 11079 UNION
SELECT pay.empid FROM payroll pay WHERE pay.salary BETWEEN 11079 AND 11108 UNION
SELECT pay.empid FROM payroll pay WHERE pay.salary BETWEEN 11108 AND 11137 UNION
SELECT pay.empid FROM payroll pay WHERE pay.salary BETWEEN 11137 AND 11166 UNION
SELECT pay.empid FROM payroll pay WHERE pay.salary BETWEEN 11166 AND 11195 UNION
SELECT pay.empid FROM payroll pay WHERE pay.salary BETWEEN 11195 AND 11224 UNION
SELECT pay.empid FROM payroll pay WHERE pay.salary BETWEEN 11224 AND 11253 UNION
SELECT pay.empid FROM payroll pay WHERE pay.salary BETWEEN 11253 AND 11282 UNION
SELECT pay.empid FROM payroll pay WHERE pay.salary BETWEEN 11282 AND 11311 UNION
SELECT pay.empid FROM payroll pay WHERE pay.salary BETWEEN 11311 AND 11340 UNION
SELECT pay.empid FROM payroll pay WHERE pay.salary BETWEEN 11340 AND 11369 UNION
SELECT pay.empid FROM payroll pay WHERE pay.salary BETWEEN 11369 AND 11398 UNION
SELECT pay.empid FROM payroll pay WHERE pay.salary BETWEEN 11398 AND 11427 UNION
SELECT pay.empid FROM payroll pay WHERE pay.salary BETWEEN 11427 AND 11456 UNION
SELECT pay.empid FROM payroll pay WHERE pay.salary BETWEEN 11456 AND 11485 UNION
SELECT pay.empid FROM payroll pay WHERE pay.salary BETWEEN 11485 AND 11514 UNION
SELECT pay.empid FROM payroll pay WHERE pay.salary BETWEEN 11514 AND 11543 UNION
SELECT pay.empid FROM payroll pay WHERE pay.salary BETWEEN 11543 AND 11572 UNION
SELECT pay.empid FROM payroll pay WHERE pay.salary BETWEEN 11572 AND 11601 UNION
SELECT pay.empid FROM payroll pay WHERE pay.salary BETWEEN 11601 AND 11630 UNION
SELECT pay.empid FROM payroll pay WHERE pay.salary BETWEEN 11630 AND 11659 UNION
SELECT pay.empid FROM payroll pay WHERE pay.salary BETWEEN 11659 AND 11688 UNION
SELECT pay.empid FROM payroll pay WHERE pay.salary BETWEEN 11688 AND 11717 UNION
SELECT pay.empid FROM payroll pay WHERE pay.salary BETWEEN 11717 AND 11746 UNION
SELECT pay.empid FROM payroll pay WHERE pay.salary BETWEEN 11746 AND 11775 UNION
SELECT pay.empid FROM payroll pay WHERE pay.salary BETWEEN 11775 AND 11804 UNION
SELECT pay.empid FROM payroll pay WHERE pay.salary BETWEEN 11804 AND 11833 UNION
SELECT pay.empid FROM payroll pay WHERE pay.salary BETWEEN 11833 AND 11862 UNION
SELECT pay.empid FROM payroll pay WHERE pay.salary BETWEEN 11862 AND 11891 UNION
SELECT pay.empid FROM payroll pay WHERE pay.salary BETWEEN 11891 AND 11920 UNION
SELECT pay.empid FROM payroll pay WHERE pay.salary BETWEEN 11920 AND 11949 UNION
SELECT pay.empid FROM payroll pay WHERE pay.salary BETWEEN 11949 AND 1</t>
  </si>
  <si>
    <t>SELECT per.empid, per.lname
FROM employee per FULL OUTER JOIN payroll pay 
    ON per.empid = pay.empid AND pay.salary = 189170
WHERE per . empid is not null and pay.salary is not null 
ORDER BY per.empid, per.lname;</t>
  </si>
  <si>
    <t>SELECT per . empid , per . lname
FROM employee per , ( SELECT pay.empid from payroll pay where pay.salary = 189170 ) AS temp
WHERE per.empid = temp.empid
ORDER BY per . empid , per . lname ;</t>
  </si>
  <si>
    <t>SELECT per.empid, per.lname
FROM employee per
WHERE per.empid NOT IN (SELECT pay.empid from payroll pay where pay.salary &lt;&gt; 189170)
ORDER BY per.empid, per.lname;</t>
  </si>
  <si>
    <t>select per2.empid, per2.lname
from employee per2
where per2.empid not in 
(select per.empid
from employee per, payroll pay
group by per.empid,pay.empid,pay.salary
having per.empid = pay.empid and pay.salary in (select pay2.salary from payroll pay2 where pay2.salary &lt;&gt; 189170)) 
order by per2.empid,per2.lname</t>
  </si>
  <si>
    <t>SELECT per.empid, per.lname
FROM employee per FULL OUTER JOIN payroll pay 
    ON per.empid = pay.empid
WHERE pay.salary = 189170
ORDER BY per.empid, per.lname;</t>
  </si>
  <si>
    <t>SELECT per.empid, per.lname
FROM employee per, (SELECT empid FROM payroll WHERE salary = 189170) AS temp
WHERE temp.empid = per.empid
ORDER BY per.empid, per.lname;</t>
  </si>
  <si>
    <t>SELECT per.empid, per.lname
FROM employee per
WHERE per.empid IN (SELECT pay.empid FROM payroll pay WHERE pay.salary = 189170)
ORDER BY per.empid, per.lname;</t>
  </si>
  <si>
    <t>SELECT t1.empid, t2.lname FROM
(SELECT e1.empid, e1.lname FROM employee e1 FULL OUTER JOIN payroll p1 ON p1.empid = e1.empid 
WHERE p1.salary - '1' &lt;= 189170 - 1
AND p1.salary + 1 &gt;= 189170 + 1 ORDER BY e1.empid, e1.lname) AS t1
FULL OUTER JOIN
(SELECT e2.lname FROM employee e2 FULL OUTER JOIN payroll p2 ON p2.empid = e2.empid 
WHERE p2.salary - '1' &lt;= 189170 - 1
AND p2.salary + 1 &gt;= 189170 + 1 ORDER BY e2.empid, e2.lname) AS t2
ON t1.lname = t2.lname
ORDER BY t1.empid, t2.lname</t>
  </si>
  <si>
    <t>SELECT per.empid , per.lname
FROM employee per FULL OUTER JOIN payroll pay
ON per.empid = pay.empid AND pay.salary = 189170
WHERE per.empid IS NOT NULL AND pay.empid IS NOT NULL
ORDER BY per.empid , per.lname;</t>
  </si>
  <si>
    <t>SELECT DISTINCT per.empid, per.lname
FROM employee per
WHERE per.empid &lt;&gt; ALL (
    SELECT DISTINCT empid
    FROM (
        SELECT DISTINCT *
        FROM (
			SELECT DISTINCT * FROM employee ORDER BY empid DESC) e 
				FULL OUTER JOIN (
			(SELECT DISTINCT * FROM payroll
                WHERE salary &lt;&gt; ALL (
            SELECT salary FROM payroll WHERE salary &gt;= 189170 ORDER BY empid DESC))
            UNION ALL
            (SELECT DISTINCT * FROM payroll
                WHERE salary &lt;&gt; ALL (
            SELECT salary FROM payroll WHERE salary &lt;= 189170 ORDER BY empid DESC))
                ORDER BY empid
		) temp1
        USING (empid)
        ORDER BY empid DESC
    ) temp2
    WHERE salary IS NOT NULL
    ORDER BY empid DESC)
ORDER BY per.empid , per.lname;</t>
  </si>
  <si>
    <t>SELECT per.empid, per.lname
FROM employee per, (
	SELECT pay.empid 
	FROM payroll pay 
	WHERE pay.salary = 189170) AS temp
WHERE per.empid = temp.empid
ORDER BY per.empid, per.lname;</t>
  </si>
  <si>
    <t>SELECT per.empid, per.lname
FROM employee per
WHERE per.empid NOT IN (
	SELECT pay.empid
	FROM payroll pay
	EXCEPT
	SELECT pay.empid
	FROM payroll pay
	WHERE pay.salary = 189170
	AND per.empid = pay.empid)
ORDER BY per.empid, per.lname;</t>
  </si>
  <si>
    <t>SELECT per.empid, per.lname
FROM employee per
WHERE per.empid NOT IN (SELECT pay.empid FROM payroll pay WHERE per.empid = pay.empid AND pay.salary != 189170)
ORDER BY per.empid, per.lname;</t>
  </si>
  <si>
    <t>SELECT per.empid, per.lname
FROM employee per FULL OUTER JOIN payroll pay 
    ON per.empid = pay.empid AND pay.salary = 189170
WHERE per.empid is not NUll AND pay.empid is not NULL
ORDER BY per.empid, per.lname;</t>
  </si>
  <si>
    <t>SELECT per.empid , per.lname
FROM employee per, (SELECT pay.empid, pay.salary FROM payroll pay WHERE pay.salary = 189170) AS temp 
WHERE per.empid = temp.empid
ORDER BY per.empid , per.lname;</t>
  </si>
  <si>
    <t>SELECT per.empid, per.lname
FROM employee per
WHERE per.empid NOT IN (
	SELECT temp.empid 
	FROM (SELECT pay.empid 
		  FROM payroll pay 
		  WHERE pay.salary &lt;&gt; 189170) AS temp, employee per1
	)
ORDER BY per.empid, per.lname;</t>
  </si>
  <si>
    <t>SELECT per.empid, per.lname
FROM employee per FULL OUTER JOIN payroll pay 
    ON per.empid = pay.empid AND pay.salary = 189170
WHERE per.empid is not null and pay.empid is not null
ORDER BY per.empid, per.lname;</t>
  </si>
  <si>
    <t>SELECT per.empid, per.lname
FROM employee per
WHERE per.empid IN (
    SELECT pay.empid
    FROM payroll pay
    WHERE pay.empid NOT IN
          (
              SELECT pay1.empid
              FROM payroll pay1
              WHERE pay1.empid = per.empid
                AND pay.empid IN
                    (
                        SELECT pay2.empid
                        FROM payroll pay2
                        WHERE pay2.salary NOT IN (189170)
                    )))
ORDER BY per.empid, per.lname;</t>
  </si>
  <si>
    <t>SELECT per.empid, per.lname
FROM employee per, (SELECT pay.empid FROM payroll pay where pay.salary = 189170) AS temp
WHERE per.empid = temp.empid 
ORDER BY per.empid, per.lname;</t>
  </si>
  <si>
    <t>SELECT per.empid, per.lname
FROM employee per
WHERE per.empid NOT IN (SELECT pay.empid FROM payroll pay where pay.salary &lt;&gt; 189170)
ORDER BY per.empid, per.lname;</t>
  </si>
  <si>
    <t>SELECT per.empid, per_sec.lname
FROM employee per, employee per_sec WHERE
per.empid = per_sec.empid AND
per.empid NOT IN (SELECT pay.empid FROM payroll pay where pay.salary = 99170) AND
per.empid NOT IN (SELECT pay.empid FROM payroll pay where pay.salary = 99270) AND
per.empid NOT IN (SELECT pay.empid FROM payroll pay where pay.salary = 99370) AND
per.empid NOT IN (SELECT pay.empid FROM payroll pay where pay.salary = 99470) AND
per.empid NOT IN (SELECT pay.empid FROM payroll pay where pay.salary = 99570) AND
per.empid NOT IN (SELECT pay.empid FROM payroll pay where pay.salary = 99670) AND
per.empid NOT IN (SELECT pay.empid FROM payroll pay where pay.salary = 99770) AND
per.empid NOT IN (SELECT pay.empid FROM payroll pay where pay.salary = 99870) AND
per.empid NOT IN (SELECT pay.empid FROM payroll pay where pay.salary = 99970) AND
per.empid NOT IN (SELECT pay.empid FROM payroll pay where pay.salary = 100070) AND
per.empid NOT IN (SELECT pay.empid FROM payroll pay where pay.salary = 100170) AND
per.empid NOT IN (SELECT pay.empid FROM payroll pay where pay.salary = 100270) AND
per.empid NOT IN (SELECT pay.empid FROM payroll pay where pay.salary = 100370) AND
per.empid NOT IN (SELECT pay.empid FROM payroll pay where pay.salary = 100470) AND
per.empid NOT IN (SELECT pay.empid FROM payroll pay where pay.salary = 100570) AND
per.empid NOT IN (SELECT pay.empid FROM payroll pay where pay.salary = 100670) AND
per.empid NOT IN (SELECT pay.empid FROM payroll pay where pay.salary = 100770) AND
per.empid NOT IN (SELECT pay.empid FROM payroll pay where pay.salary = 100870) AND
per.empid NOT IN (SELECT pay.empid FROM payroll pay where pay.salary = 100970) AND
per.empid NOT IN (SELECT pay.empid FROM payroll pay where pay.salary = 101070) AND
per.empid NOT IN (SELECT pay.empid FROM payroll pay where pay.salary = 101170) AND
per.empid NOT IN (SELECT pay.empid FROM payroll pay where pay.salary = 101270) AND
per.empid NOT IN (SELECT pay.empid FROM payroll pay where pay.salary = 101370) AND
per.empid NOT IN (SELECT pay.empid FROM payroll pay where pay.salary = 101470) AND
per.empid NOT IN (SELECT pay.empid FROM payroll pay where pay.salary = 101570) AND
per.empid NOT IN (SELECT pay.empid FROM payroll pay where pay.salary = 101670) AND
per.empid NOT IN (SELECT pay.empid FROM payroll pay where pay.salary = 101770) AND
per.empid NOT IN (SELECT pay.empid FROM payroll pay where pay.salary = 101870) AND
per.empid NOT IN (SELECT pay.empid FROM payroll pay where pay.salary = 101970) AND
per.empid NOT IN (SELECT pay.empid FROM payroll pay where pay.salary = 102070) AND
per.empid NOT IN (SELECT pay.empid FROM payroll pay where pay.salary = 102170) AND
per.empid NOT IN (SELECT pay.empid FROM payroll pay where pay.salary = 102270) AND
per.empid NOT IN (SELECT pay.empid FROM payroll pay where pay.salary = 102370) AND
per.empid NOT IN (SELECT pay.empid FROM payroll pay where pay.salary = 102470) AND
per.empid NOT IN (SELECT pay.empid FROM payroll pay where pay.salary = 102570) AND
per.empid NOT IN (SELECT pay.empid FROM payroll pay where pay.salary = 102670) AND
per.empid NOT IN (SELECT pay.empid FROM payroll pay where pay.salary = 102770) AND
per.empid NOT IN (SELECT pay.empid FROM payroll pay where pay.salary = 102870) AND
per.empid NOT IN (SELECT pay.empid FROM payroll pay where pay.salary = 102970) AND
per.empid NOT IN (SELECT pay.empid FROM payroll pay where pay.salary = 103070) AND
per.empid NOT IN (SELECT pay.empid FROM payroll pay where pay.salary = 103170) AND
per.empid NOT IN (SELECT pay.empid FROM payroll pay where pay.salary = 103270) AND
per.empid NOT IN (SELECT pay.empid FROM payroll pay where pay.salary = 103370) AND
per.empid NOT IN (SELECT pay.empid FROM payroll pay where pay.salary = 103470) AND
per.empid NOT IN (SELECT pay.empid FROM payroll pay where pay.salary = 103570) AND
per.empid NOT IN (SELECT pay.empid FROM payroll pay where pay.salary = 103670) AND
per.empid NOT IN (SELECT pay.empid FROM payroll pay where pay.salary = 103770) AND
per.empid NOT IN (SELECT pay.empid FROM payroll pay where pay.salary = 103870) AND
per.empid NOT IN (SELECT pay.empid FROM payroll pay where pay.salary = 103970) AND
per.empid NOT IN (SELECT pay.empid FROM payroll pay where pay.salary = 104070) AND
per.empid NOT IN (SELECT pay.empid FROM payroll pay where pay.salary = 104170) AND
per.empid NOT IN (SELECT pay.empid FROM payroll pay where pay.salary = 104270) AND
per.empid NOT IN (SELECT pay.empid FROM payroll pay where pay.salary = 104370) AND
per.empid NOT IN (SELECT pay.empid FROM payroll pay where pay.salary = 104470) AND
per.empid NOT IN (SELECT pay.empid FROM payroll pay where pay.salary = 104570) AND
per.empid NOT IN (SELECT pay.empid FROM payroll pay where pay.salary = 104670) AND
per.empid NOT IN (SELECT pay.empid FROM payroll pay where pay.salary = 104770) AND
per.empid NOT IN (SELECT pay.empid FROM payroll pay where pay.salary = 104870) AND
per.empid NOT IN (SELECT pay.empid FROM payroll pay where pay.salary = 104970) AND
per.empid NOT IN (SELECT pay.empid FROM payroll pay where pay.salary = 105070) AND
per.empid NOT IN (SELECT pay.empid FROM payroll pay where pay.salary = 105170) AND
per.empid NOT IN (SELECT pay.empid FROM payroll pay where pay.salary = 105270) AND
per.empid NOT IN (SELECT pay.empid FROM payroll pay where pay.salary = 105370) AND
per.empid NOT IN (SELECT pay.empid FROM payroll pay where pay.salary = 105470) AND
per.empid NOT IN (SELECT pay.empid FROM payroll pay where pay.salary = 105570) AND
per.empid NOT IN (SELECT pay.empid FROM payroll pay where pay.salary = 105670) AND
per.empid NOT IN (SELECT pay.empid FROM payroll pay where pay.salary = 105770) AND
per.empid NOT IN (SELECT pay.empid FROM payroll pay where pay.salary = 105870) AND
per.empid NOT IN (SELECT pay.empid FROM payroll pay where pay.salary = 105970) AND
per.empid NOT IN (SELECT pay.empid FROM payroll pay where pay.salary = 106070) AND
per.empid NOT IN (SELECT pay.empid FROM payroll pay where pay.salary = 106170) AND
per.empid NOT IN (SELECT pay.empid FROM payroll pay where pay.salary = 106270) AND
per.empid NOT IN (SELECT pay.empid FROM payroll pay where pay.salary = 106370) AND
per.empid NOT IN (SELECT pay.empid FROM payroll pay where pay.salary = 106470) AND
per.empid NOT IN (SELECT pay.empid FROM payroll pay where pay.salary = 106570) AND
per.empid NOT IN (SELECT pay.empid FROM payroll pay where pay.salary = 106670) AND
per.empid NOT IN (SELECT pay.empid FROM payroll pay where pay.salary = 106770) AND
per.empid NOT IN (SELECT pay.empid FROM payroll pay where pay.salary = 106870) AND
per.empid NOT IN (SELECT pay.empid FROM payroll pay where pay.salary = 106970) AND
per.empid NOT IN (SELECT pay.empid FROM payroll pay where pay.salary = 107070) AND
per.empid NOT IN (SELECT pay.empid FROM payroll pay where pay.salary = 107170) AND
per.empid NOT IN (SELECT pay.empid FROM payroll pay where pay.salary = 107270) AND
per.empid NOT IN (SELECT pay.empid FROM payroll pay where pay.salary = 107370) AND
per.empid NOT IN (SELECT pay.empid FROM payroll pay where pay.salary = 107470) AND
per.empid NOT IN (SELECT pay.empid FROM payroll pay where pay.salary = 107570) AND
per.empid NOT IN (SELECT pay.empid FROM payroll pay where pay.salary = 107670) AND
per.empid NOT IN (SELECT pay.empid FROM payroll pay where pay.salary = 107770) AND
per.empid NOT IN (SELECT pay.empid FROM payroll pay where pay.salary = 107870) AND
per.empid NOT IN (SELECT pay.empid FROM payroll pay where pay.salary = 107970) AND
per.empid NOT IN (SELECT pay.empid FROM payroll pay where pay.salary = 108070) AND
per.empid NOT IN (SELECT pay.empid FROM payroll pay where pay.salary = 108170) AND
per.empid NOT IN (SELECT pay.empid FROM payroll pay where pay.salary = 108270) AND
per.empid NOT IN (SELECT pay.empid FROM payroll pay where pay.salary = 108370) AND
per.empid NOT IN (SELECT pay.empid FROM payroll pay where pay.salary = 108470) AND
per.empid NOT IN (SELECT pay.empid FROM payroll pay where pay.salary = 108570) AND
per.empid NOT IN (SELECT pay.empid FROM payroll pay where pay.salary = 108670) AND
per.empid NOT IN (SELECT pay.empid FROM payroll pay where pay.salary = 108770) AND
per.empid NOT IN (SELECT pay.empid FROM payroll pay where pay.salary = 108870) AND
per.empid NOT IN (SELECT pay.empid FROM payroll pay where pay.salary = 108970) AND
per.empid NOT IN (SELECT pay.empid FROM payroll pay where pay.salary = 109070) AND
per.empid NOT IN (SELECT pay.empid FROM payroll pay where pay.salary = 109170) AND
per.empid NOT IN (SELECT pay.empid FROM payroll pay where pay.salary = 109270) AND
per.empid NOT IN (SELECT pay.empid FROM payroll pay where pay.salary = 109370) AND
per.empid NOT IN (SELECT pay.empid FROM payroll pay where pay.salary = 109470) AND
per.empid NOT IN (SELECT pay.empid FROM payroll pay where pay.salary = 109570) AND
per.empid NOT IN (SELECT pay.empid FROM payroll pay where pay.salary = 109670) AND
per.empid NOT IN (SELECT pay.empid FROM payroll pay where pay.salary = 109770) AND
per.empid NOT IN (SELECT pay.empid FROM payroll pay where pay.salary = 109870) AND
per.empid NOT IN (SELECT pay.empid FROM payroll pay where pay.salary = 109970) AND
per.empid NOT IN (SELECT pay.empid FROM payroll pay where pay.salary = 110070) AND
per.empid NOT IN (SELECT pay.empid FROM payroll pay where pay.salary = 110170) AND
per.empid NOT IN (SELECT pay.empid FROM payroll pay where pay.salary = 110270) AND
per.empid NOT IN (SELECT pay.empid FROM payroll pay where pay.salary = 110370) AND
per.empid NOT IN (SELECT pay.empid FROM payroll pay where pay.salary = 110470) AND
per.empid NOT IN (SELECT pay.empid FROM payroll pay where pay.salary = 110570) AND
per.empid NOT IN (SELECT pay.empid FROM payroll pay where pay.salary = 110670) AND
per.empid NOT IN (SELECT pay.empid FROM payroll pay where pay.salary = 110770) AND
per.empid NOT IN (SELECT pay.empid FROM payroll pay where pay.salary = 110870) AND
per.empid NOT IN (SELECT pay.empid FROM payroll pay where pay.salary = 110970) AND
per.empid NOT IN (SELECT pay.empid FROM payroll pay where pay.salary = 111070) AND
per.empid NOT IN (SELECT pay.empid FROM payroll pay where pay.salary = 111170) AND
per.empid NOT IN (SELECT pay.empid FROM payroll pay where pay.salary = 111270) AND
per.empid NOT IN (SELECT pay.empid FROM payroll pay where pay.salary = 111370) AND
per.empid NOT IN (SELECT pay.empid FROM payroll pay where pay.salary = 111470) AND
per.empid NOT IN (SELECT pay.empid FROM payroll pay where pay.salary = 111570) AND
per.empid NOT IN (SELECT pay.empid FROM payroll pay where pay.salary = 111670) AND
per.empid NOT IN (SELECT pay.empid FROM payroll pay where pay.salary = 111770) AND
per.empid NOT IN (SELECT pay.empid FROM payroll pay where pay.salary = 111870) AND
per.empid NOT IN (SELECT pay.empid FROM payroll pay where pay.salary = 111970) AND
per.empid NOT IN (SELECT pay.empid FROM payroll pay where pay.salary = 112070) AND
per.empid NOT IN (SELECT pay.empid FROM payroll pay where pay.salary = 112170) AND
per.empid NOT IN (SELECT pay.empid FROM payroll pay where pay.salary = 112270) AND
per.empid NOT IN (SELECT pay.empid FROM payroll pay where pay.salary = 112370) AND
per.empid NOT IN (SELECT pay.empid FROM payroll pay where pay.salary = 112470) AND
per.empid NOT IN (SELECT pay.empid FROM payroll pay where pay.salary = 112570) AND
per.empid NOT IN (SELECT pay.empid FROM payroll pay where pay.salary = 112670) AND
per.empid NOT IN (SELECT pay.empid FROM payroll pay where pay.salary = 112770) AND
per.empid NOT IN (SELECT pay.empid FROM payroll pay where pay.salary = 112870) AND
per.empid NOT IN (SELECT pay.empid FROM payroll pay where pay.salary = 112970) AND
per.empid NOT IN (SELECT pay.empid FROM payroll pay where pay.salary = 113070) AND
per.empid NOT IN (SELECT pay.empid FROM payroll pay where pay.salary = 113170) AND
per.empid NOT IN (SELECT pay.empid FROM payroll pay where pay.salary = 113270) AND
per.empid NOT IN (SELECT pay.empid FROM payroll pay where pay.salary = 113370) AND
per.empid NOT IN (SELECT pay.empid FROM payroll pay where pay.salary = 113470) AND
per.empid NOT IN (SELECT pay.empid FROM payroll pay where pay.salary = 113570) AND
per.empid NOT IN (SELECT pay.empid FROM payroll pay where pay.salary = 113670) AND
per.empid NOT IN (SELECT pay.empid FROM payroll pay where pay.salary = 113770) AND
per.empid NOT IN (SELECT pay.empid FROM payroll pay where pay.salary = 113870) AND
per.empid NOT IN (SELECT pay.empid FROM payroll pay where pay.salary = 113970) AND
per.empid NOT IN (SELECT pay.empid FROM payroll pay where pay.salary = 114070) AND
per.empid NOT IN (SELECT pay.empid FROM payroll pay where pay.salary = 114170) AND
per.empid NOT IN (SELECT pay.empid FROM payroll pay where pay.salary = 114270) AND
per.empid NOT IN (SELECT pay.empid FROM payroll pay where pay.salary = 114370) AND
per.empid NOT IN (SELECT pay.empid FROM payroll pay where pay.salary = 114470) AND
per.empid NOT IN (SELECT pay.empid FROM payroll pay where pay.salary = 114570) AND
per.empid NOT IN (SELECT pay.empid FROM payroll pay where pay.salary = 114670) AND
per.empid NOT IN (SELECT pay.empid FROM payroll pay where pay.salary = 114770) AND
per.empid NOT IN (SELECT pay.empid FROM payroll pay where pay.salary = 114870) AND
per.empid NOT IN (SELECT pay.empid FROM payroll pay where pay.salary = 114970) AND
per.empid NOT IN (SELECT pay.empid FROM payroll pay where pay.salary = 115070) AND
per.empid NOT IN (SELECT pay.empid FROM payroll pay where pay.salary = 115170) AND
per.empid NOT IN (SELECT pay.empid FROM payroll pay where pay.salary = 115270) AND
per.empid NOT IN (SELECT pay.empid FROM payroll pay where pay.salary = 115370) AND
per.empid NOT IN (SELECT pay.empid FROM payroll pay where pay.salary = 115470) AND
per.empid NOT IN (SELECT pay.empid FROM payroll pay where pay.salary = 115570) AND
per.empid NOT IN (SELECT pay.empid FROM payroll pay where pay.salary = 115670) AND
per.empid NOT IN (SELECT pay.empid FROM payroll pay where pay.salary = 115770) AND
per.empid NOT IN (SELECT pay.empid FROM payroll pay where pay.salary = 115870) AND
per.empid NOT IN (SELECT pay.empid FROM payroll pay where pay.salary = 115970) AND
per.empid NOT IN (SELECT pay.empid FROM payroll pay where pay.salary = 116070) AND
per.empid NOT IN (SELECT pay.empid FROM payroll pay where pay.salary = 116170) AND
per.empid NOT IN (SELECT pay.empid FROM payroll pay where pay.salary = 116270) AND
per.empid NOT IN (SELECT pay.empid FROM payroll pay where pay.salary = 116370) AND
per.empid NOT IN (SELECT pay.empid FROM payroll pay where pay.salary = 116470) AND
per.empid NOT IN (SELECT pay.empid FROM payroll pay where pay.salary = 116570) AND
per.empid NOT IN (SELECT pay.empid FROM payroll pay where pay.salary = 116670) AND
per.empid NOT IN (SELECT pay.empid FROM payroll pay where pay.salary = 116770) AND
per.empid NOT IN (SELECT pay.empid FROM payroll pay where pay.salary = 116870) AND
per.empid NOT IN (SELECT pay.empid FROM payroll pay where pay.salary = 116970) AND
per.empid NOT IN (SELECT pay.empid FROM payroll pay where pay.salary = 117070) AND
per.empid NOT IN (SELECT pay.empid FROM payroll pay where pay.salary = 117170) AND
per.empid NOT IN (SELECT pay.empid FROM payroll pay where pay.salary = 117270) AND
per.empid NOT IN (SELECT pay.empid FROM payroll pay where pay.salary = 117370) AND
per.empid NOT IN (SELECT pay.empid FROM payroll pay where pay.salary = 117470) AND
per.empid NOT IN (SELECT pay.empid FROM payroll pay where pay.salary = 117570) AND
per.empid NOT IN (SELECT pay.empid FROM payroll pay where pay.salary = 117670) AND
per.empid NOT IN (SELECT pay.empid FROM payroll pay where pay.salary = 117770) AND
per.empid NOT IN (SELECT pay.empid FROM payroll pay where pay.salary = 117870) AND
per.empid NOT IN (SELECT pay.empid FROM payroll pay where pay.salary = 117970) AND
per.empid NOT IN (SELECT pay.empid FROM payroll pay where pay.salary = 118070) AND
per.empid NOT IN (SELECT pay.empid FROM payroll pay where pay.salary = 118170) AND
per.empid NOT IN (SELECT pay.empid FROM payroll pay where pay.salary = 118270) AND
per.empid NOT IN (SELECT pay.empid FROM payroll pay where pay.salary = 118370) AND
per.empid NOT IN (SELECT pay.empid FROM payroll pay where pay.salary = 118470) AND
per.empid NOT IN (SELECT pay.empid FROM payroll pay where pay.salary = 118570) AND
per.empid NOT IN (SELECT pay.empid FROM payroll pay where pay.salary = 118670) AND
per.empid NOT IN (SELECT pay.empid FROM payroll pay where pay.salary = 118770) AND
per.empid NOT IN (SELECT pay.empid FROM payroll pay where pay.salary = 118870) AND
per.empid NOT IN (SELECT pay.empid FROM payroll pay where pay.salary = 118970) AND
per.empid NOT IN (SELECT pay.empid FROM payroll pay where pay.salary = 119070) AND
per.empid NOT IN (SELECT pay.empid FROM payroll pay where pay.salary = 119170) AND
per.empid NOT IN (SELECT pay.empid FROM payroll pay where pay.salary = 119270) AND
per.empid NOT IN (SELECT pay.empid FROM payroll pay where pay.salary = 119370) AND
per.empid NOT IN (SELECT pay.empid FROM payroll pay where pay.salary = 119470) AND
per.empid NOT IN (SELECT pay.empid FROM payroll pay where pay.salary = 119570) AND
per.empid NOT IN (SELECT pay.empid FROM payroll pay where pay.salary = 119670) AND
per.empid NOT IN (SELECT pay.empid FROM payroll pay where pay.salary = 119770) AND
per.empid NOT IN (SELECT pay.empid FROM payroll pay where pay.salary = 119870) AND
per.empid NOT IN (SELECT pay.empid FROM payroll pay where pay.salary = 119970) AND
per.empid NOT IN (SELECT pay.empid FROM payroll pay where pay.salary = 120070) AND
per.empid NOT IN (SELECT pay.empid FROM payroll pay where pay.salary = 120170) AND
per.empid NOT IN (SELECT pay.empid FROM payroll pay where pay.salary = 120270) AND
per.empid NOT IN (SELECT pay.empid FROM payroll pay where pay.salary = 120370) AND
per.empid NOT IN (SELECT pay.empid FROM payroll pay where pay.salary = 120470) AND
per.empid NOT IN (SELECT pay.empid FROM payroll pay where pay.salary = 120570) AND
per.empid NOT IN (SELECT pay.empid FROM payroll pay where pay.salary = 120670) AND
per.empid NOT IN (SELECT pay.empid FROM payroll pay where pay.salary = 120770) AND
per.empid NOT IN (SELECT pay.empid FROM payroll pay where pay.salary = 120870) AND
per.empid NOT IN (SELECT pay.empid FROM payroll pay where pay.salary = 120970) AND
per.empid NOT IN (SELECT pay.empid FROM payroll pay where pay.salary = 121070) AND
per.empid NOT IN (SELECT pay.empid FROM payroll pay where pay.salary = 121170) AND
per.empid NOT IN (SELECT pay.empid FROM payroll pay where pay.salary = 121270) AND
per.empid NOT IN (SELECT pay.empid FROM payroll pay where pay.salary = 121370) AND
per.empid NOT IN (SELECT pay.empid FROM payroll pay where pay.salary = 121470) AND
per.empid NOT IN (SELECT pay.empid FROM payroll pay where pay.salary = 121570) AND
per.empid NOT IN (SELECT pay.empid FROM payroll pay where pay.salary = 121670) AND
per.empid NOT IN (SELECT pay.empid FROM payroll pay where pay.salary = 121770) AND
per.empid NOT IN (SELECT pay.empid FROM payroll pay where pay.salary = 121870) AND
per.empid NOT IN (SELECT pay.empid FROM payroll pay where pay.salary = 121970) AND
per.empid NOT IN (SELECT pay.empid FROM payroll pay where pay.salary = 122070) AND
per.empid NOT IN (SELECT pay.empid FROM payroll pay where pay.salary = 122170) AND
per.empid NOT IN (SELECT pay.empid FROM payroll pay where pay.salary = 122270) AND
per.empid NOT IN (SELECT pay.empid FROM payroll pay where pay.salary = 122370) AND
per.empid NOT IN (SELECT pay.empid FROM payroll pay where pay.salary = 122470) AND
per.empid NOT IN (SELECT pay.empid FROM payroll pay where pay.salary = 122570) AND
per.empid NOT IN (SELECT pay.empid FROM payroll pay where pay.salary = 122670) AND
per.empid NOT IN (SELECT pay.empid FROM payroll pay where pay.salary = 122770) AND
per.empid NOT IN (SELECT pay.empid FROM payroll pay where pay.salary = 122870) AND
per.empid NOT IN (SELECT pay.empid FROM payroll pay where pay.salary = 122970) AND
per.empid NOT IN (SELECT pay.empid FROM payroll pay where pay.salary = 123070) AND
per.empid NOT IN (SELECT pay.empid FROM payroll pay where pay.salary = 123170) AND
per.empid NOT IN (SELECT pay.empid FROM payroll pay where pay.salary = 123270) AND
per.empid NOT IN (SELECT pay.empid FROM payroll pay where pay.salary = 123370) AND
per.empid NOT IN (SELECT pay.empid FROM payroll pay where pay.salary = 123470) AND
per.empid NOT IN (SELECT pay.empid FROM payroll pay where pay.salary = 123570) AND
per.empid NOT IN (SELECT pay.empid FROM payroll pay where pay.salary = 123670) AND
per.empid NOT IN (SELECT pay.empid FROM payroll pay where pay.salary = 123770) AND
per.empid NOT IN (SELECT pay.empid FROM payroll pay where pay.salary = 123870) AND
per.empid NOT IN (SELECT pay.empid FROM payroll pay where pay.salary = 123970) AND
per.empid NOT IN (SELECT pay.empid FROM payroll pay where pay.salary = 124070) AND
per.empid NOT IN (SELECT pay.empid FROM payroll pay where pay.salary = 124170) AND
per.empid NOT IN (SELECT pay.empid FROM payroll pay where pay.salary = 124270) AND
per.empid NOT IN (SELECT pay.empid FROM payroll pay where pay.salary = 124370) AND
per.empid NOT IN (SELECT pay.empid FROM payroll pay where pay.salary = 124470) AND
per.empid NOT IN (SELECT pay.empid FROM payroll pay where pay.salary = 124570) AND
per.empid NOT IN (SELECT pay.empid FROM payroll pay where pay.salary = 124670) AND
per.empid NOT IN (SELECT pay.empid FROM payroll pay where pay.salary = 124770) AND
per.empid NOT IN (SELECT pay.empid FROM payroll pay where pay.salary = 124870) AND
per.empid NOT IN (SELECT pay.empid FROM payroll pay where pay.salary = 124970) AND
per.empid NOT IN (SELECT pay.empid FROM payroll pay where pay.salary = 125070) AND
per.empid NOT IN (SELECT pay.empid FROM payroll pay where pay.salary = 125170) AND
per.empid NOT IN (SELECT pay.empid FROM payroll pay where pay.salary = 125270) AND
per.empid NOT IN (SELECT pay.empid FROM payroll pay where pay.salary = 125370) AND
per.empid NOT IN (SELECT pay.empid FROM payroll pay where pay.salary = 125470) AND
per.empid NOT IN (SELECT pay.empid FROM payroll pay where pay.salary = 125570) AND
per.empid NOT IN (SELECT pay.empid FROM payroll pay where pay.salary = 125670) AND
per.empid NOT IN (SELECT pay.empid FROM payroll pay where pay.salary = 125770) AND
per.empid NOT IN (SELECT pay.empid FROM payroll pay where pay.salary = 125870) AND
per.empid NOT IN (SELECT pay.empid FROM payroll pay where pay.salary = 125970) AND
per.empid NOT IN (SELECT pay.empid FROM payroll pay where pay.salary = 126070) AND
per.empid NOT IN (SELECT pay.empid FROM payroll pay where pay.salary = 126170) AND
per.empid NOT IN (SELECT pay.empid FROM payroll pay where pay.salary = 126270) AND
per.empid NOT IN (SELECT pay.empid FROM payroll pay where pay.salary = 126370) AND
per.empid NOT IN (SELECT pay.empid FROM payroll pay where pay.salary = 126470) AND
per.empid NOT IN (SELECT pay.empid FROM payroll pay where pay.salary = 126570) AND
per.empid NOT IN (SELECT pay.empid FROM payroll pay where pay.salary = 126670) AND
per.empid NOT IN (SELECT pay.empid FROM payroll pay where pay.salary = 126770) AND
per.empid NOT IN (SELECT pay.empid FROM payroll pay where pay.salary = 126870) AND
per.empid NOT IN (SELECT pay.empid FROM payroll pay where pay.salary = 126970) AND
per.empid NOT IN (SELECT pay.empid FROM payroll pay where pay.salary = 127070) AND
per.empid NOT IN (SELECT pay.empid FROM payroll pay where pay.salary = 127170) AND
per.empid NOT IN (SELECT pay.empid FROM payroll pay where pay.salary = 127270) AND
per.empid NOT IN (SELECT pay.empid FROM payroll pay where pay.salary = 127370) AND
per.empid NOT IN (SELECT pay.empid FROM payroll pay where pay.salary = 127470) AND
per.empid NOT IN (SELECT pay.empid FROM payroll pay where pay.salary = 127570) AND
per.empid NOT IN (SELECT pay.empid FROM payroll pay where pay.salary = 127670) AND
per.empid NOT IN (SELECT pay.empid FROM payroll pay where pay.salary = 127770) AND
per.empid NOT IN (SELECT pay.empid FROM payroll pay where pay.salary = 127870) AND
per.empid NOT IN (SELECT pay.empid FROM payroll pay where pay.salary = 127970) AND
per.empid NOT IN (SELECT pay.empid FROM payroll pay where pay.salary = 128070) AND
per.empid NOT IN (SELECT pay.empid FROM payroll pay where pay.salary = 128170) AND
per.empid NOT IN (SELECT pay.empid FROM payroll pay where pay.salary = 128270) AND
per.empid NOT IN (SELECT pay.empid FROM payroll pay where pay.salary = 128370) AND
per.empid NOT IN (SELECT pay.empid FROM payroll pay where pay.salary = 128470) AND
per.empid NOT IN (SELECT pay.empid FROM payroll pay where pay.salary = 128570) AND
per.empid NOT IN (SELECT pay.empid FROM payroll pay where pay.salary = 128670) AND
per.empid NOT IN (SELECT pay.empid FROM payroll pay where pay.salary = 128770) AND
per.empid NOT IN (SELECT pay.empid FROM payroll pay where pay.salary = 128870) AND
per.empid NOT IN (SELECT pay.empid FROM payroll pay where pay.salary = 128970) AND
per.empid NOT IN (SELECT pay.empid FROM payroll pay where pay.salary = 129070) AND
per.empid NOT IN (SELECT pay.empid FROM payroll pay where pay.salary = 129170) AND
per.empid NOT IN (SELECT pay.empid FROM payroll pay where pay.salary = 129270) AND
per.empid NOT IN (SELECT pay.empid FROM payroll pay where pay.salary = 129370) AND
per.empid NOT IN (SELECT pay.empid FROM payroll pay where pay.salary = 129470) AND
per.empid NOT IN (SELECT pay.empid FROM payroll pay where pay.salary = 129570) AND
per.empid NOT IN (SELECT pay.empid FROM payroll pay where pay.salary = 129670) AND
per.empid NOT IN (SELECT pay.empid FROM payroll pay where pay.salary = 129770) AND
per.empid NOT IN (SELECT pay.empid FROM payroll pay where pay.salary = 129870) AND
per.empid NOT IN (SELECT pay.empid FROM payroll pay where pay.salary = 129970) AND
per.empid NOT IN (SELECT pay.empid FROM payroll pay where pay.salary = 130070) AND
per.empid NOT IN (SELECT pay.empid FROM payroll pay where pay.salary = 130170) AND
per.empid NOT IN (SELECT pay.empid FROM payroll pay where pay.salary = 130270) AND
per.empid NOT IN (SELECT pay.empid FROM payroll pay where pay.salary = 130370) AND
per.empid NOT IN (SELECT pay.empid FROM payroll pay where pay.salary = 130470) AND
per.empid NOT IN (SELECT pay.empid FROM payroll pay where pay.salary = 130570) AND
per.empid NOT IN (SELECT pay.empid FROM payroll pay where pay.salary = 130670) AND
per.empid NOT IN (SELECT pay.empid FROM payroll pay where pay.salary = 130770) AND
per.empid NOT IN (SELECT pay.empid FROM payroll pay where pay.salary = 130870) AND
per.empid NOT IN (SELECT pay.empid FROM payroll pay where pay.salary = 130970) AND
per.empid NOT IN (SELECT pay.empid FROM payroll pay where pay.salary = 131070) AND
per.empid NOT IN (SELECT pay.empid FROM payroll pay where pay.salary = 131170) AND
per.empid NOT IN (SELECT pay.empid FROM payroll pay where pay.salary = 131270) AND
per.empid NOT IN (SELECT pay.empid FROM payroll pay where pay.salary = 131370) AND
per.empid NOT IN (SELECT pay.empid FROM payroll pay where pay.salary = 131470) AND
per.empid NOT IN (SELECT pay.empid FROM payroll pay where pay.salary = 131570) AND
per.empid NOT IN (SELECT pay.empid FROM payroll pay where pay.salary = 131670) AND
per.empid NOT IN (SELECT pay.empid FROM payroll pay where pay.salary = 131770) AND
per.empid NOT IN (SELECT pay.empid FROM payroll pay where pay.salary = 131870) AND
per.empid NOT IN (SELECT pay.empid FROM payroll pay where pay.salary = 131970) AND
per.empid NOT IN (SELECT pay.empid FROM payroll pay where pay.salary = 132070) AND
per.empid NOT IN (SELECT pay.empid FROM payroll pay where pay.salary = 132170) AND
per.empid NOT IN (SELECT pay.empid FROM payroll pay where pay.salary = 132270) AND
per.empid NOT IN (SELECT pay.empid FROM payroll pay where pay.salary = 132370) AND
per.empid NOT IN (SELECT pay.empid FROM payroll pay where pay.salary = 132470) AND
per.empid NOT IN (SELECT pay.empid FROM payroll pay where pay.salary = 132570) AND
per.empid NOT IN (SELECT pay.empid FROM payroll pay where pay.salary = 132670) AND
per.empid NOT IN (SELECT pay.empid FROM payroll pay where pay.salary = 132770) AND
per.empid NOT IN (SELECT pay.empid FROM payroll pay where pay.salary = 132870) AND
per.empid NOT IN (SELECT pay.empid FROM payroll pay where pay.salary = 132970) AND
per.empid NOT IN (SELECT pay.empid FROM payroll pay where pay.salary = 133070) AND
per.empid NOT IN (SELECT pay.empid FROM payroll pay where pay.salary = 133170) AND
per.empid NOT IN (SELECT pay.empid FROM payroll pay where pay.salary = 133270) AND
per.empid NOT IN (SELECT pay.empid FROM payroll pay where pay.salary = 133370) AND
per.empid NOT IN (SELECT pay.empid FROM payroll pay where pay.salary = 133470) AND
per.empid NOT IN (SELECT pay.empid FROM payroll pay where pay.salary = 133570) AND
per.empid NOT IN (SELECT pay.empid FROM payroll pay where pay.salary = 133670) AND
per.empid NOT IN (SELECT pay.empid FROM payroll pay where pay.salary = 133770) AND
per.empid NOT IN (SELECT pay.empid FROM payroll pay where pay.salary = 133870) AND
per.empid NOT IN (SELECT pay.empid FROM payroll pay where pay.salary = 133970) AND
per.empid NOT IN (SELECT pay.empid FROM payroll pay where pay.salary = 134070) AND
per.empid NOT IN (SELECT pay.empid FROM payroll pay where pay.salary = 134170) AND
per.empid NOT IN (SELECT pay.empid FROM payroll pay where pay.salary = 134270) AND
per.empid NOT IN (SELECT pay.empid FROM payroll pay where pay.salary = 134370) AND
per.empid NOT IN (SELECT pay.empid FROM payroll pay where pay.salary = 134470) AND
per.empid NOT IN (SELECT pay.empid FROM payroll pay where pay.salary = 134570) AND
per.empid NOT IN (SELECT pay.empid FROM payroll pay where pay.salary = 134670) AND
per.empid NOT IN (SELECT pay.empid FROM payroll pay where pay.salary = 134770) AND
per.empid NOT IN (SELECT pay.empid FROM payroll pay where pay.salary = 134870) AND
per.empid NOT IN (SELECT pay.empid FROM payroll pay where pay.salary = 134970) AND
per.empid NOT IN (SELECT pay.empid FROM payroll pay where pay.salary = 135070) AND
per.empid NOT IN (SELECT pay.empid FROM payroll pay where pay.salary = 135170) AND
per.empid NOT IN (SELECT pay.empid FROM payroll pay where pay.salary = 135270) AND
per.empid NOT IN (SELECT pay.empid FROM payroll pay where pay.salary = 135370) AND
per.empid NOT IN (SELECT pay.empid FROM payroll pay where pay.salary = 135470) AND
per.empid NOT IN (SELECT pay.empid FROM payroll pay where pay.salary = 135570) AND
per.empid NOT IN (SELECT pay.empid FROM payroll pay where pay.salary = 135670) AND
per.empid NOT IN (SELECT pay.empid FROM payroll pay where pay.salary = 135770) AND
per.empid NOT IN (SELECT pay.empid FROM payroll pay where pay.salary = 135870) AND
per.empid NOT IN (SELECT pay.empid FROM payroll pay where pay.salary = 135970) AND
per.empid NOT IN (SELECT pay.empid FROM payroll pay where pay.salary = 136070) AND
per.empid NOT IN (SELECT pay.empid FROM payroll pay where pay.salary = 136170) AND
per.empid NOT IN (SELECT pay.empid FROM payroll pay where pay.salary = 136270) AND
per.empid NOT IN (SELECT pay.empid FROM payroll pay where pay.salary = 136370) AND
per.empid NOT IN (SELECT pay.empid FROM payroll pay where pay.salary = 136470) AND
per.empid NOT IN (SELECT pay.empid FROM payroll pay where pay.salary = 136570) AND
per.empid NOT IN (SELECT pay.empid FROM payroll pay where pay.salary = 136670) AND
per.empid NOT IN (SELECT pay.empid FROM payroll pay where pay.salary = 136770) AND
per.empid NOT IN (SELECT pay.empid FROM payroll pay where pay.salary = 136870) AND
per.empid NOT IN (SELECT pay.empid FROM payroll pay where pay.salary = 136970) AND
per.empid NOT IN (SELECT pay.empid FROM payroll pay where pay.salary = 137070) AND
per.empid NOT IN (SELECT pay.empid FROM payroll pay where pay.salary = 137170) AND
per.empid NOT IN (SELECT pay.empid FROM payroll pay where pay.salary = 137270) AND
per.empid NOT IN (SELECT pay.empid FROM payroll pay where pay.salary = 137370) AND
per.empid NOT IN (SELECT pay.empid FROM payroll pay where pay.salary = 137470) AND
per.empid NOT IN (SELECT pay.empid FROM payroll pay where pay.salary = 137570) AND
per.empid NOT IN (SELECT pay.empid FROM payroll pay where pay.salary = 137670) AND
per.empid NOT IN (SELECT pay.empid FROM payroll pay where pay.salary = 137770) AND
per.empid NOT IN (SELECT pay.empid FROM payroll pay where pay.salary = 137870) AND
per.empid NOT IN (SELECT pay.empid FROM payroll pay where pay.salary = 137970) AND
per.empid NOT IN (SELECT pay.empid FROM payroll pay where pay.salary = 138070) AND
per.empid NOT IN (SELECT pay.empid FROM payroll pay where pay.salary = 138170) AND
per.empid NOT IN (SELECT pay.empid FROM payroll pay where pay.salary = 138270) AND
per.empid NOT IN (SELECT pay.empid FROM payroll pay where pay.salary = 138370) AND
per.empid NOT IN (SELECT pay.empid FROM payro</t>
  </si>
  <si>
    <t>SELECT per.empid, per.lname
FROM employee per, 
(SELECT pay.empid FROM payroll pay WHERE pay.salary = 189170) AS temp
WHERE per.empid = temp.empid
ORDER BY per.empid, per.lname;</t>
  </si>
  <si>
    <t>SELECT per.empid, per.lname
FROM employee per
WHERE per.empid NOT IN (SELECT pay.empid FROM employee per CROSS JOIN payroll pay WHERE pay.salary &lt;&gt; 189170)
ORDER BY per.empid, per.lname;</t>
  </si>
  <si>
    <t>SELECT per.empid, per.lname
FROM employee per FULL OUTER JOIN payroll pay
ON per.empid = pay.empid AND pay.salary = 189170
WHERE pay.salary = 189170
ORDER BY per.empid, per.lname;</t>
  </si>
  <si>
    <t>SELECT pay1.empid, per1.lname
FROM employee per1 FULL OUTER JOIN
(
	SELECT pay2.empid
	FROM payroll pay2
	WHERE pay2.empid NOT IN 
	(
		SELECT per2.empid
		FROM employee per2
		WHERE per2.empid IN 
		(
			SELECT pay2.empid WHERE pay2.empid = per2.empid AND pay2.salary &gt; 189170
		)
		UNION
		SELECT per3.empid
		FROM employee per3
		WHERE per3.empid IN 
		(
			SELECT pay2.empid WHERE pay2.empid = per3.empid AND pay2.salary &lt; 189170
		)
	)
) as pay1
ON pay1.empid = per1.empid
WHERE pay1.empid IS NOT NULL
ORDER BY pay1.empid, per1.lname;</t>
  </si>
  <si>
    <t>SELECT per.empid, per.lname
FROM employee per FULL OUTER JOIN payroll pay 
    ON per.empid = pay.empid AND pay.salary = 189170
WHERE TRUE
ORDER BY per.empid, per.lname;
SELECT per.empid, per.lname
FROM employee per FULL OUTER JOIN payroll pay 
		ON pay.salary = 189170 AND per.empid = pay.empid
WHERE TRUE
ORDER BY per.empid, per.lname;
SELECT per.empid, per.lname
FROM employee per FULL OUTER JOIN payroll pay 
		ON pay.salary = 189170 AND per.empid = pay.empid
ORDER BY per.empid, per.lname;
SELECT per.empid, per.lname
FROM employee per FULL OUTER JOIN payroll pay 
    ON per.empid = pay.empid AND pay.salary = 189170
ORDER BY per.empid, per.lname;</t>
  </si>
  <si>
    <t>SELECT per.empid, per.lname
FROM employee per, (SELECT TRUE) AS temp
WHERE TRUE
ORDER BY per.empid, per.lname;
SELECT per.empid, per.lname
FROM employee per
ORDER BY per.empid, per.lname;</t>
  </si>
  <si>
    <t>SELECT per.empid, per.lname
FROM employee per
WHERE per.empid NOT IN (SELECT 'TRUE')
ORDER BY per.empid, per.lname;
SELECT per.empid, per.lname
FROM employee per
WHERE TRUE
ORDER BY per.empid, per.lname;</t>
  </si>
  <si>
    <t>SELECT per.empid, per.lname
FROM employee per , payroll pay
WHERE per.empid = pay.empid
AND pay.salary = 189170
ORDER BY per.empid, per.lname;
SELECT empid, lname FROM (
SELECT per.empid, per.lname, per.fname, per.address, per.city, per.state, per.zip,
pay.salary, pay.bonus
FROM (SELECT * FROM employee ORDER BY fname, lname) per, (SELECT * FROM payroll ORDER BY salary) pay 
WHERE per.empid = pay.empid
AND pay.bonus != -1
AND pay.salary = 189170
AND per.lname NOT IN (SELECT 'TRUE')
AND per.fname NOT IN (SELECT 'TRUE')
AND per.city NOT IN (SELECT 'TRUE')
AND per.state NOT IN (SELECT 'TRUE')
AND per.zip NOT IN (SELECT 'TRUE')
AND pay.salary NOT IN (SELECT -1)
AND pay.bonus NOT IN (SELECT -1)
ORDER BY per.empid, per.lname) tempTable;</t>
  </si>
  <si>
    <t>SELECT per.empid, per.lname
FROM employee per
WHERE per.empid NOT IN (SELECT per.empid 
	 FROM employee per, payroll pay
	 WHERE per.empid = pay.empid
	 AND pay.salary != 189170)
ORDER BY per.empid, per.lname;</t>
  </si>
  <si>
    <t>(SELECT temp.empid, temp.lname
FROM (SELECT per.empid AS empid, per.lname,
	        pay.empid AS payid, pay.salary
	  FROM employee per, 
	      (SELECT * FROM payroll pay) AS pay
	  WHERE per.empid=pay.empid) as temp
WHERE temp.salary NOT IN (SELECT pay.salary 
	 FROM employee per, payroll pay
	 WHERE per.empid = pay.empid
	 AND pay.salary != 189170) 
LIMIT 1)
UNION
(SELECT temp.empid, temp.lname
FROM (SELECT per.empid AS empid, per.lname,
	        pay.empid AS payid, pay.salary
	  FROM employee per, 
	      (SELECT * FROM payroll pay) AS pay
	  WHERE per.empid=pay.empid) as temp
WHERE temp.salary NOT IN (SELECT pay.salary 
	 FROM employee per, payroll pay
	 WHERE per.empid = pay.empid
	 AND pay.salary != 189170) 
LIMIT 2)
UNION
SELECT temp.empid, temp.lname
FROM (SELECT per.empid AS empid, per.lname,
	        pay.empid AS payid, pay.salary
	  FROM employee per, 
	      (SELECT * FROM payroll pay) AS pay
	  WHERE per.empid=pay.empid) as temp
WHERE temp.salary NOT IN (SELECT pay.salary 
	 FROM employee per, payroll pay
	 WHERE per.empid = pay.empid
	 AND pay.salary != 189170) 
ORDER BY empid, lname;</t>
  </si>
  <si>
    <t>SELECT comb.per_empid AS empid, comb.per_lname AS lname
FROM
	(
		(
			SELECT per.empid AS per_empid, per.lname AS per_lname, pay.empid AS pay_empid, pay.salary AS pay_salary
			FROM employee per FULL OUTER JOIN payroll pay 
			ON per.empid = pay.empid
		)
		INTERSECT
		(
			SELECT per.empid AS per_empid, per.lname AS per_lname, pay.empid AS pay_empid, pay.salary AS pay_salary
			FROM employee per LEFT OUTER JOIN payroll pay 
			ON per.empid = pay.empid
		)
		INTERSECT
		(
			SELECT per.empid AS per_empid, per.lname AS per_lname, pay.empid AS pay_empid, pay.salary AS pay_salary
			FROM employee per RIGHT OUTER JOIN payroll pay 
			ON per.empid = pay.empid
		)
	) AS comb
WHERE comb.per_empid IS NOT NULL AND comb.pay_empid IS NOT NULL
AND (comb.per_empid, comb.pay_salary) NOT IN (
	SELECT DISTINCT pay1.empid, pay1.salary
	FROM payroll pay1 
	WHERE (pay1.empid = comb.per_empid OR pay1.empid &gt; comb.per_empid OR pay1.empid &lt; comb.per_empid)
	AND NOT EXISTS (
			(
				SELECT DISTINCT pay2.empid, pay2.salary
				FROM payroll pay2 
				WHERE pay2.empid = pay1.empid AND pay2.empid = comb.per_empid
				GROUP BY pay2.empid, pay2.salary
				HAVING COUNT(*) &gt;= 1
			)
			EXCEPT 
			(
				SELECT DISTINCT pay3.empid, pay3.salary
				FROM payroll pay3 
				WHERE pay3.salary &gt; 189170 
				AND pay3.empid = pay1.empid AND pay3.empid = comb.per_empid
				GROUP BY pay3.empid, pay3.salary
				HAVING COUNT(*) &gt;= 1
			)
			EXCEPT
			(
				SELECT DISTINCT pay4.empid, pay4.salary
				FROM payroll pay4 
				WHERE pay4.salary &lt; 189170 
				AND pay4.empid = pay1.empid AND pay4.empid = comb.per_empid
				GROUP BY pay4.empid, pay4.salary
				HAVING COUNT(*) &gt;= 1
			)
	)
	GROUP BY pay1.empid, pay1.salary
	HAVING COUNT(*) &gt;= 1
)
ORDER BY comb.per_empid, comb.per_lname;</t>
  </si>
  <si>
    <t>SELECT per.empid, per.lname
FROM employee per, (SELECT empid, salary FROM payroll) AS temp
WHERE per.empid = temp.empid AND temp.salary = 189170
ORDER BY per.empid, per.lname;</t>
  </si>
  <si>
    <t>SELECT per.empid, per.lname
FROM employee per FULL OUTER JOIN payroll pay 
    ON per.empid = pay.empid AND pay.empid NOT IN (SELECT empid FROM payroll WHERE salary &lt;&gt; 189170)
WHERE per.empid NOT IN (SELECT empid FROM payroll WHERE salary &lt;&gt; 189170)
ORDER BY per.empid, per.lname;</t>
  </si>
  <si>
    <t>SELECT per.empid, per.lname
FROM employee per, (SELECT pay.empid FROM payroll pay WHERE pay.salary = 189170) AS temp
WHERE temp.empid = per.empid
ORDER BY per.empid, per.lname;</t>
  </si>
  <si>
    <t>SELECT temp1.empid, temp1.lname
FROM (SELECT per.empid, per.lname
	  FROM employee per
	  GROUP BY per.empid, per.lname
	  HAVING COUNT(per.empid) &gt; 0) AS temp1, 
	  (SELECT per.empid, per.lname
	  FROM employee per
	  GROUP BY per.empid, per.lname
	  HAVING COUNT(per.empid) &gt; 0) AS temp2
 WHERE temp1.empid IN (SELECT pay.empid FROM payroll pay WHERE pay.salary = 189170)
 ORDER BY temp1.empid, temp1.lname;</t>
  </si>
  <si>
    <t>SELECT per.empid, per.lname
FROM employee per 
WHERE NOT EXISTS
(SELECT empid FROM payroll pay1 
where pay1.empid &lt;&gt; per.empid
UNION
SELECT empid 
FROM payroll pay2
WHERE pay2.salary &lt;&gt; 189170)
ORDER BY per.empid, per.lname;</t>
  </si>
  <si>
    <t>SELECT per.empid, per.lname
FROM employee per, (SELECT pay.empid FROM payroll as pay WHERE pay.salary = 189170) AS temp
WHERE per.empid = temp.empid
ORDER BY per.empid, per.lname;</t>
  </si>
  <si>
    <t>SELECT per.empid, per.lname
FROM employee per
WHERE per.empid NOT IN (SELECT pay.empid FROM payroll as pay WHERE pay.salary &lt;&gt; 189170)
ORDER BY per.empid, per.lname;</t>
  </si>
  <si>
    <t>SELECT per.empid, per.lname
FROM employee per
WHERE per.empid NOT IN 
(SELECT pay.empid 
FROM employee AS per1 CROSS JOIN payroll AS pay 
WHERE per1.empid &lt;&gt; pay.empid 
OR pay.salary &lt;&gt; 189170)
ORDER BY per.empid, per.lname;</t>
  </si>
  <si>
    <t>SELECT per.empid, per.lname
FROM employee per FULL OUTER JOIN payroll pay 
    ON per.empid = pay.empid AND pay.salary = 189170
WHERE per is not null and pay is not null
ORDER BY per.empid, per.lname;</t>
  </si>
  <si>
    <t>SELECT per.empid, per.lname
FROM employee per
WHERE per.empid NOT IN (SELECT empid from payroll where salary != 189170 and per.empid = payroll.empid)
ORDER BY per.empid, per.lname;</t>
  </si>
  <si>
    <t>SELECT per.empid, per.lname 
FROM employee per FULL OUTER JOIN payroll pay 
    ON per.empid = pay.empid AND pay.salary = 189170
WHERE per.empid &lt;&gt; '' AND pay.empid &lt;&gt; ''
ORDER BY per.empid, per.lname;</t>
  </si>
  <si>
    <t>SELECT per.empid as empid, per.lname as lname
FROM employee per
EXCEPT
SELECT salary_not_equal.empid as empid, two_join.lname as lname
FROM
(SELECT per2.empid, per2.lname 
 FROM employee per2 FULL OUTER JOIN payroll pay 
 ON per2.empid = pay.empid) AS two_join
CROSS JOIN 
 (SELECT pay2.empid 
  FROM payroll pay2 
  WHERE pay2.salary &lt;&gt; 189170) AS salary_not_equal
WHERE two_join.empid &lt;&gt; '' AND salary_not_equal.empid &lt;&gt; ''
ORDER BY empid, lname;</t>
  </si>
  <si>
    <t>SELECT per.empid, per.lname
FROM employee per FULL OUTER JOIN payroll pay 
    ON per.empid = pay.empid AND pay.salary = 189170
WHERE pay.salary = 189170 AND per.lname IS NOT NULL
ORDER BY per.empid, per.lname;</t>
  </si>
  <si>
    <t>SELECT per.empid, per.lname
FROM employee per, (SELECT empid 
					FROM payroll pay
				    WHERE pay.salary = 189170) AS temp
WHERE per.empid = temp.empid
ORDER BY per.empid, per.lname;</t>
  </si>
  <si>
    <t>SELECT per.empid, per.lname
FROM employee per
WHERE per.empid NOT IN (SELECT pay.empid
					    FROM payroll pay
					    WHERE pay.salary &lt;&gt; 189170)
ORDER BY per.empid, per.lname;</t>
  </si>
  <si>
    <t>SELECT per.empid, per.lname
FROM employee per
WHERE NOT EXISTS (SELECT pay.empid
					    FROM payroll pay
					    WHERE pay.salary &lt;&gt; 189170
		  				AND pay.empid = per.empid)
ORDER BY per.empid, per.lname;</t>
  </si>
  <si>
    <t>SELECT per.empid, per.lname
FROM employee per, (SELECT empid, salary from payroll) AS temp
WHERE per.empid = temp.empid AND temp.salary = 189170
ORDER BY per.empid, per.lname;</t>
  </si>
  <si>
    <t>SELECT Distinct per.empid, per.lname 
	FROM employee per, payroll pay
	WHERE 
	Exists(
		SELECT * from (
			SELECT Count(Distinct payroll.empid) as records from payroll 
			where per.empid=payroll.empid and 
			pay.empid=per.empid and pay.salary=payroll.salary 
			and payroll.salary=189170
		) As temp where temp.records&gt;0
	)	
ORDER BY per.empid, per.lname;</t>
  </si>
  <si>
    <t>SELECT per.empid, per.lname
FROM employee per, payroll pay
WHERE per.empid = pay.empid 
AND pay.salary &gt;=ALL(
SELECT pay1.salary 
FROM payroll pay1
WHERE pay1.salary &lt;=189170
) 
AND pay.salary &lt;=ALL(
SELECT pay2.salary 
FROM payroll pay2
WHERE pay2.salary &gt;=189170
)
ORDER BY per.empid, per.lname;</t>
  </si>
  <si>
    <t>SELECT per.empid, per.lname
FROM employee per, (
	SELECT empid
	FROM payroll pay
	WHERE pay.salary = 189170
) AS temp
WHERE per.empid = temp.empid
ORDER BY per.empid, per.lname;</t>
  </si>
  <si>
    <t>SELECT per.empid, per.lname
FROM employee per
WHERE per.empid NOT IN (
	SELECT empid
	FROM payroll pay
	WHERE pay.salary &lt;&gt; 189170)
ORDER BY per.empid, per.lname;</t>
  </si>
  <si>
    <t>SELECT per.empid, per.lname
FROM employee per
WHERE per.empid NOT IN (
	SELECT empid
	FROM payroll pay
	WHERE pay.empid = per.empid
	AND pay.salary &lt;&gt; 189170)
ORDER BY per.empid, per.lname;
SELECT per.empid, per.lname
FROM employee per, payroll pay
WHERE pay.empid = per.empid 
AND per.empid NOT IN (
	SELECT empid
	FROM payroll pay
	WHERE pay.empid = per.empid
	AND pay.salary &lt;&gt; 189170)
ORDER BY per.empid, per.lname;</t>
  </si>
  <si>
    <t>SELECT per2.empid, per2.lname
FROM employee per2
WHERE per2.empid NOT IN
(SELECT per1.empid
FROM employee per1 
WHERE per1.empid IN (SELECT pay.empid FROM payroll pay WHERE pay.salary != 189170))
ORDER BY per2.empid, per2.lname;
SELECT per2.empid, per2.lname
FROM employee per2
WHERE per2.empid NOT IN
(SELECT temp.empid
FROM (SELECT pay.empid,pay.salary FROM payroll pay WHERE pay.salary != 189170) as temp
LEFT JOIN employee per1    
ON per1.empid = temp.empid)
ORDER BY per2.empid, per2.lname;</t>
  </si>
  <si>
    <t>SELECT per.empid, per.lname
FROM employee per FULL OUTER JOIN payroll pay 
    ON per.empid = pay.empid AND pay.salary = 189170
WHERE per.empid IN (SELECT per.empid FROM payroll pay LEFT JOIN employee per ON per.empid = pay.empid)
ORDER BY per.empid, per.lname;</t>
  </si>
  <si>
    <t>SELECT per.empid, per.lname
FROM employee per, (SELECT AVG(salary) FROM payroll as temp1) AS temp
WHERE (per.empid IN (SELECT per.empid FROM payroll pay RIGHT JOIN employee per ON per.empid = pay.empid))
OR (per.empid NOT IN (SELECT per.empid FROM payroll pay RIGHT JOIN employee per ON per.empid = pay.empid))
ORDER BY per.empid, per.lname;</t>
  </si>
  <si>
    <t>SELECT per.empid, per.lname
FROM employee per
WHERE per.empid NOT IN (SELECT empid FROM employee WHERE empid NOT IN (SELECT empid FROM employee))
ORDER BY per.empid, per.lname;</t>
  </si>
  <si>
    <t>SELECT per.empid, per.lname
FROM employee per, 
(
  SELECT SUM(temp1.salary) AS sum_salary FROM (
    SELECT per.empid, pay.salary FROM payroll pay FULL OUTER JOIN employee per ON per.empid = pay.empid
  ) AS temp1
) AS temp2
WHERE temp2.sum_salary NOT IN(SELECT p.salary FROM payroll p, employee e where 1=1)
ORDER BY per.empid, per.lname;</t>
  </si>
  <si>
    <t>SELECT per.empid, per.lname
FROM employee per
WHERE per.empid != ALL (
	SELECT pay.empid 
	FROM payroll pay 
	WHERE pay.salary &lt;&gt; 189170) 
ORDER BY per.empid, per.lname DESC;</t>
  </si>
  <si>
    <t>SELECT per.empid, per.lname
FROM employee per
WHERE per.empid NOT IN 
	(SELECT per.empid
	 FROM employee per FULL OUTER JOIN payroll pay ON per.empid = pay.empid
	 WHERE pay.salary != 189170)
ORDER BY per.empid, per.lname;</t>
  </si>
  <si>
    <t>SELECT DISTINCT per.empid, per.lname
FROM employee per FULL OUTER JOIN payroll pay ON per.empid = pay.empid
WHERE (per.empid, per.lname) NOT IN 
	(SELECT DISTINCT per1.empid, per1.lname
	 FROM employee per1 FULL OUTER JOIN payroll pay1 ON per1.empid = pay1.empid
	 WHERE pay1.salary &gt; 189170
	 ORDER BY per1.empid, per1.lname)
AND 
	 (per.empid, per.lname) NOT IN 
	(SELECT DISTINCT per2.empid, per2.lname
	 FROM employee per2 FULL OUTER JOIN payroll pay2 ON per2.empid = pay2.empid
	 WHERE pay2.salary &lt; 189170
	 ORDER BY per2.empid, per2.lname)
AND 
	 (per.empid, per.lname) NOT IN 
	(SELECT DISTINCT per3.empid, per3.lname
	 FROM employee per3 FULL OUTER JOIN payroll pay3 ON per3.empid = pay3.empid
	 WHERE pay3.salary IS NULL
	 ORDER BY per3.empid, per3.lname)
ORDER BY per.empid, per.lname;</t>
  </si>
  <si>
    <t>SELECT per.empid, per.lname
FROM employee per FULL OUTER JOIN payroll pay 
    ON per.empid = pay.empid AND pay.salary = 189170
WHERE pay.salary IS NOT NULL AND pay.salary = 189170
ORDER BY per.empid, per.lname;</t>
  </si>
  <si>
    <t>SELECT empid
FROM employee
WHERE empid NOT IN (SELECT empid FROM payroll WHERE payroll.empid = employee.empid AND salary &lt;&gt; 189170)
GROUP BY empid, lname;</t>
  </si>
  <si>
    <t>SELECT per.empid, per.lname
FROM employee per, 
	(
		SELECT *
		FROM payroll pay
		where pay.salary = 189170
	) AS temp
WHERE per.empid = temp.empid
ORDER BY per.empid, per.lname;</t>
  </si>
  <si>
    <t>SELECT per.empid, per.lname
FROM employee per
WHERE per.empid NOT IN 
	(
		SELECT pay.empid
		FROM payroll pay
		WHERE pay.salary &lt;&gt; 189170
	)
ORDER BY per.empid, per.lname;</t>
  </si>
  <si>
    <t>SELECT per0.empid, per0.lname
FROM employee per0 FULL OUTER JOIN payroll pay0
ON per0.empid = pay0.empid
WHERE per0.empid NOT IN (
	SELECT pay1.empid
	FROM employee per1 CROSS JOIN payroll pay1
	WHERE (pay1.salary &lt;&gt; 189170)
)
ORDER BY per0.empid, per0.lname;</t>
  </si>
  <si>
    <t>SELECT joined.empid, joined.lname
FROM
(
    SELECT per1.empid, per1.lname, pay1.salary FROM employee per1, payroll pay1
    ORDER BY per1.empid, per1.lname
) AS joined
WHERE joined.empid NOT IN
(
    SELECT pay.empid FROM payroll pay WHERE pay.salary IN (SELECT salary FROM payroll WHERE pay.salary != 189170)
);
SELECT per.empid, per.lname
FROM employee per
WHERE per.empid NOT IN
(
    SELECT pay.empid FROM payroll pay WHERE pay.salary IN (SELECT salary FROM payroll WHERE pay.salary != 189170)
) ORDER BY per.empid, per.lname;
SELECT joined.empid, joined.lname
FROM
(
    SELECT per1.empid, per1.lname, pay1.salary FROM employee per1, payroll pay1
    ORDER BY per1.empid, per1.lname
) AS joined
WHERE joined.empid NOT IN
(
    SELECT pay.empid FROM payroll pay WHERE pay.salary IN (SELECT salary FROM payroll WHERE pay.salary != 189170)
);</t>
  </si>
  <si>
    <t>SELECT 
 p.empid , per . lname 
 FROM employee per , payroll p 
 INTERSECT
 SELECT 
 p.empid , per . lname 
 FROM employee per , payroll p 
 WHERE p.salary = 189170
 INTERSECT
 SELECT 
 p.empid , per . lname 
 FROM employee per , payroll p 
 WHERE p.empid = per.empid
 order by empid, lname</t>
  </si>
  <si>
    <t>SELECT per.empid , per.lname
FROM employee per, (SELECT empid FROM payroll pay WHERE pay.salary = 189170) AS temp WHERE temp.empid = per.empid
ORDER BY per.empid , per.lname;</t>
  </si>
  <si>
    <t>SELECT per.empid, per.lname
 FROM employee per 
 WHERE per.empid NOT IN 
 	(SELECT empid FROM payroll WHERE (||/ salary ^ 3.0) != @(|/ 35785288900)
  	 OR bonus &gt; 0
 	 OR bonus &lt; 0
     OR per.address !~* '^[0-9]{3}'
 	 OR LEFT(per.city, position(' ' in per.city) - 1) ~* 'RED%'
  	 OR RIGHT(per.city, position(' ' in per.city) - 1) ~* '%s%'
  	 OR RIGHT(per.zip, position('4' in per.city) - 1) &gt; '66'
	)
ORDER BY per.empid , per.lname;</t>
  </si>
  <si>
    <t>SELECT per.empid, per.lname
FROM employee per, (SELECT * FROM payroll) AS temp
WHERE temp.empid = per.empid AND temp.salary = 189170
ORDER BY per.empid, per.lname;</t>
  </si>
  <si>
    <t>SELECT per.empid, per.lname
FROM employee per
WHERE per.empid NOT IN (SELECT empid FROM payroll WHERE salary!=189170)
ORDER BY per.empid, per.lname;</t>
  </si>
  <si>
    <t>SELECT per.empid, per.lname
FROM employee per FULL OUTER JOIN payroll po on per.empid = po.empid
WHERE per.empid NOT IN (SELECT empid FROM payroll WHERE salary!=189170) AND po.empid
NOT IN (SELECT empid FROM payroll WHERE salary!=189170)
UNION
SELECT per.empid, per.lname
FROM employee per FULL OUTER JOIN payroll po on per.empid = po.empid
WHERE per.empid NOT IN (SELECT empid FROM payroll WHERE salary!=189170) AND po.empid
NOT IN (SELECT empid FROM payroll WHERE salary!=189170)
ORDER BY empid;</t>
  </si>
  <si>
    <t>SELECT per.empid, per.lname
FROM employee per FULL OUTER JOIN payroll pay
ON per.empid = pay.empid AND pay.salary = 189170
WHERE per.empid IS NOT NULL AND  pay.empid IS NOT NULL
ORDER BY per.empid, per.lname;</t>
  </si>
  <si>
    <t>SELECT per.empid, per.lname
FROM employee per, (SELECT pay.empid
					FROM payroll pay
					WHERE pay.salary = 189170) AS temp
WHERE per.empid = temp.empid
ORDER BY per.empid, per.lname;</t>
  </si>
  <si>
    <t>SELECT per.empid, per.lname
FROM employee per
WHERE per.empid NOT IN (SELECT pay.empid 
						FROM payroll pay 
						WHERE pay.salary &lt; 189170 
						OR pay.salary &gt; 189170)
ORDER BY per.empid, per.lname;</t>
  </si>
  <si>
    <t>SELECT empid, lname
FROM employee 
WHERE empid NOT IN (SELECT e.empid 
					FROM employee e CROSS JOIN payroll p
					WHERE e.empid NOT IN (SELECT empid FROM payroll)
					UNION
				   	SELECT pay.empid 
					FROM payroll pay 
					WHERE pay.salary &lt; 189170 
					OR pay.salary &gt; 189170
				   )
ORDER BY empid, lname;</t>
  </si>
  <si>
    <t>SELECT per.empid, per.lname
FROM employee per FULL OUTER JOIN payroll pay 
    ON per.empid = pay.empid AND pay.salary = 189170
WHERE per.empid is not NULL and pay.empid is not NULL
ORDER BY per.empid, per.lname;</t>
  </si>
  <si>
    <t>SELECT per.empid, per.lname
FROM employee per, (SELECT * from payroll pay where pay.salary = 189170) AS temp
WHERE per.empid = temp.empid
ORDER BY per.empid, per.lname;</t>
  </si>
  <si>
    <t>SELECT per.empid, per.lname
FROM employee per
WHERE per.empid &lt;&gt; ALL(
    SELECT pay.empid
    FROM payroll pay
    WHERE pay.salary &lt; 189170
    UNION
    SELECT pay.empid
    FROM payroll pay
    WHERE pay.salary &gt; 189170
)
ORDER BY per.empid, per.lname;</t>
  </si>
  <si>
    <t>SELECT per.empid, per.lname
FROM employee per
WHERE per.empid NOT IN (
	SELECT temp.empid 
	FROM (
		SELECT * 
		FROM payroll pay1 
		WHERE pay1.salary &gt; 189170
		UNION
		SELECT * 
		FROM payroll pay2 
		WHERE pay2.salary &lt; 189170 
	) AS temp, employee per1
	WHERE temp.empid = per1.empid AND per1.empid = per.empid
)
ORDER BY per.empid, per.lname;</t>
  </si>
  <si>
    <t>SELECT per.empid, per.lname
FROM employee per
WHERE per.empid NOT IN (SELECT pay.empid
						FROM payroll pay
						WHERE pay.salary != 189170 
					    AND pay.empid IS NOT NULL)
ORDER BY per.empid, per.lname;</t>
  </si>
  <si>
    <t>SELECT test('SELECT pay.empid
FROM payroll pay
WHERE pay.empid NOT IN (
SELECT pay.empid FROM payroll pay WHERE pay.salary &lt; 0 UNION
SELECT pay.empid FROM payroll pay WHERE pay.salary &lt; 28 UNION
SELECT pay.empid FROM payroll pay WHERE pay.salary &lt; 56 UNION
SELECT pay.empid FROM payroll pay WHERE pay.salary &lt; 84 UNION
SELECT pay.empid FROM payroll pay WHERE pay.salary &lt; 112 UNION
SELECT pay.empid FROM payroll pay WHERE pay.salary &lt; 140 UNION
SELECT pay.empid FROM payroll pay WHERE pay.salary &lt; 168 UNION
SELECT pay.empid FROM payroll pay WHERE pay.salary &lt; 196 UNION
SELECT pay.empid FROM payroll pay WHERE pay.salary &lt; 224 UNION
SELECT pay.empid FROM payroll pay WHERE pay.salary &lt; 252 UNION
SELECT pay.empid FROM payroll pay WHERE pay.salary &lt; 280 UNION
SELECT pay.empid FROM payroll pay WHERE pay.salary &lt; 308 UNION
SELECT pay.empid FROM payroll pay WHERE pay.salary &lt; 336 UNION
SELECT pay.empid FROM payroll pay WHERE pay.salary &lt; 364 UNION
SELECT pay.empid FROM payroll pay WHERE pay.salary &lt; 392 UNION
SELECT pay.empid FROM payroll pay WHERE pay.salary &lt; 420 UNION
SELECT pay.empid FROM payroll pay WHERE pay.salary &lt; 448 UNION
SELECT pay.empid FROM payroll pay WHERE pay.salary &lt; 476 UNION
SELECT pay.empid FROM payroll pay WHERE pay.salary &lt; 504 UNION
SELECT pay.empid FROM payroll pay WHERE pay.salary &lt; 532 UNION
SELECT pay.empid FROM payroll pay WHERE pay.salary &lt; 560 UNION
SELECT pay.empid FROM payroll pay WHERE pay.salary &lt; 588 UNION
SELECT pay.empid FROM payroll pay WHERE pay.salary &lt; 616 UNION
SELECT pay.empid FROM payroll pay WHERE pay.salary &lt; 644 UNION
SELECT pay.empid FROM payroll pay WHERE pay.salary &lt; 672 UNION
SELECT pay.empid FROM payroll pay WHERE pay.salary &lt; 700 UNION
SELECT pay.empid FROM payroll pay WHERE pay.salary &lt; 728 UNION
SELECT pay.empid FROM payroll pay WHERE pay.salary &lt; 756 UNION
SELECT pay.empid FROM payroll pay WHERE pay.salary &lt; 784 UNION
SELECT pay.empid FROM payroll pay WHERE pay.salary &lt; 812 UNION
SELECT pay.empid FROM payroll pay WHERE pay.salary &lt; 840 UNION
SELECT pay.empid FROM payroll pay WHERE pay.salary &lt; 868 UNION
SELECT pay.empid FROM payroll pay WHERE pay.salary &lt; 896 UNION
SELECT pay.empid FROM payroll pay WHERE pay.salary &lt; 924 UNION
SELECT pay.empid FROM payroll pay WHERE pay.salary &lt; 952 UNION
SELECT pay.empid FROM payroll pay WHERE pay.salary &lt; 980 UNION
SELECT pay.empid FROM payroll pay WHERE pay.salary &lt; 1008 UNION
SELECT pay.empid FROM payroll pay WHERE pay.salary &lt; 1036 UNION
SELECT pay.empid FROM payroll pay WHERE pay.salary &lt; 1064 UNION
SELECT pay.empid FROM payroll pay WHERE pay.salary &lt; 1092 UNION
SELECT pay.empid FROM payroll pay WHERE pay.salary &lt; 1120 UNION
SELECT pay.empid FROM payroll pay WHERE pay.salary &lt; 1148 UNION
SELECT pay.empid FROM payroll pay WHERE pay.salary &lt; 1176 UNION
SELECT pay.empid FROM payroll pay WHERE pay.salary &lt; 1204 UNION
SELECT pay.empid FROM payroll pay WHERE pay.salary &lt; 1232 UNION
SELECT pay.empid FROM payroll pay WHERE pay.salary &lt; 1260 UNION
SELECT pay.empid FROM payroll pay WHERE pay.salary &lt; 1288 UNION
SELECT pay.empid FROM payroll pay WHERE pay.salary &lt; 1316 UNION
SELECT pay.empid FROM payroll pay WHERE pay.salary &lt; 1344 UNION
SELECT pay.empid FROM payroll pay WHERE pay.salary &lt; 1372 UNION
SELECT pay.empid FROM payroll pay WHERE pay.salary &lt; 1400 UNION
SELECT pay.empid FROM payroll pay WHERE pay.salary &lt; 1428 UNION
SELECT pay.empid FROM payroll pay WHERE pay.salary &lt; 1456 UNION
SELECT pay.empid FROM payroll pay WHERE pay.salary &lt; 1484 UNION
SELECT pay.empid FROM payroll pay WHERE pay.salary &lt; 1512 UNION
SELECT pay.empid FROM payroll pay WHERE pay.salary &lt; 1540 UNION
SELECT pay.empid FROM payroll pay WHERE pay.salary &lt; 1568 UNION
SELECT pay.empid FROM payroll pay WHERE pay.salary &lt; 1596 UNION
SELECT pay.empid FROM payroll pay WHERE pay.salary &lt; 1624 UNION
SELECT pay.empid FROM payroll pay WHERE pay.salary &lt; 1652 UNION
SELECT pay.empid FROM payroll pay WHERE pay.salary &lt; 1680 UNION
SELECT pay.empid FROM payroll pay WHERE pay.salary &lt; 1708 UNION
SELECT pay.empid FROM payroll pay WHERE pay.salary &lt; 1736 UNION
SELECT pay.empid FROM payroll pay WHERE pay.salary &lt; 1764 UNION
SELECT pay.empid FROM payroll pay WHERE pay.salary &lt; 1792 UNION
SELECT pay.empid FROM payroll pay WHERE pay.salary &lt; 1820 UNION
SELECT pay.empid FROM payroll pay WHERE pay.salary &lt; 1848 UNION
SELECT pay.empid FROM payroll pay WHERE pay.salary &lt; 1876 UNION
SELECT pay.empid FROM payroll pay WHERE pay.salary &lt; 1904 UNION
SELECT pay.empid FROM payroll pay WHERE pay.salary &lt; 1932 UNION
SELECT pay.empid FROM payroll pay WHERE pay.salary &lt; 1960 UNION
SELECT pay.empid FROM payroll pay WHERE pay.salary &lt; 1988 UNION
SELECT pay.empid FROM payroll pay WHERE pay.salary &lt; 2016 UNION
SELECT pay.empid FROM payroll pay WHERE pay.salary &lt; 2044 UNION
SELECT pay.empid FROM payroll pay WHERE pay.salary &lt; 2072 UNION
SELECT pay.empid FROM payroll pay WHERE pay.salary &lt; 2100 UNION
SELECT pay.empid FROM payroll pay WHERE pay.salary &lt; 2128 UNION
SELECT pay.empid FROM payroll pay WHERE pay.salary &lt; 2156 UNION
SELECT pay.empid FROM payroll pay WHERE pay.salary &lt; 2184 UNION
SELECT pay.empid FROM payroll pay WHERE pay.salary &lt; 2212 UNION
SELECT pay.empid FROM payroll pay WHERE pay.salary &lt; 2240 UNION
SELECT pay.empid FROM payroll pay WHERE pay.salary &lt; 2268 UNION
SELECT pay.empid FROM payroll pay WHERE pay.salary &lt; 2296 UNION
SELECT pay.empid FROM payroll pay WHERE pay.salary &lt; 2324 UNION
SELECT pay.empid FROM payroll pay WHERE pay.salary &lt; 2352 UNION
SELECT pay.empid FROM payroll pay WHERE pay.salary &lt; 2380 UNION
SELECT pay.empid FROM payroll pay WHERE pay.salary &lt; 2408 UNION
SELECT pay.empid FROM payroll pay WHERE pay.salary &lt; 2436 UNION
SELECT pay.empid FROM payroll pay WHERE pay.salary &lt; 2464 UNION
SELECT pay.empid FROM payroll pay WHERE pay.salary &lt; 2492 UNION
SELECT pay.empid FROM payroll pay WHERE pay.salary &lt; 2520 UNION
SELECT pay.empid FROM payroll pay WHERE pay.salary &lt; 2548 UNION
SELECT pay.empid FROM payroll pay WHERE pay.salary &lt; 2576 UNION
SELECT pay.empid FROM payroll pay WHERE pay.salary &lt; 2604 UNION
SELECT pay.empid FROM payroll pay WHERE pay.salary &lt; 2632 UNION
SELECT pay.empid FROM payroll pay WHERE pay.salary &lt; 2660 UNION
SELECT pay.empid FROM payroll pay WHERE pay.salary &lt; 2688 UNION
SELECT pay.empid FROM payroll pay WHERE pay.salary &lt; 2716 UNION
SELECT pay.empid FROM payroll pay WHERE pay.salary &lt; 2744 UNION
SELECT pay.empid FROM payroll pay WHERE pay.salary &lt; 2772 UNION
SELECT pay.empid FROM payroll pay WHERE pay.salary &lt; 2800 UNION
SELECT pay.empid FROM payroll pay WHERE pay.salary &lt; 2828 UNION
SELECT pay.empid FROM payroll pay WHERE pay.salary &lt; 2856 UNION
SELECT pay.empid FROM payroll pay WHERE pay.salary &lt; 2884 UNION
SELECT pay.empid FROM payroll pay WHERE pay.salary &lt; 2912 UNION
SELECT pay.empid FROM payroll pay WHERE pay.salary &lt; 2940 UNION
SELECT pay.empid FROM payroll pay WHERE pay.salary &lt; 2968 UNION
SELECT pay.empid FROM payroll pay WHERE pay.salary &lt; 2996 UNION
SELECT pay.empid FROM payroll pay WHERE pay.salary &lt; 3024 UNION
SELECT pay.empid FROM payroll pay WHERE pay.salary &lt; 3052 UNION
SELECT pay.empid FROM payroll pay WHERE pay.salary &lt; 3080 UNION
SELECT pay.empid FROM payroll pay WHERE pay.salary &lt; 3108 UNION
SELECT pay.empid FROM payroll pay WHERE pay.salary &lt; 3136 UNION
SELECT pay.empid FROM payroll pay WHERE pay.salary &lt; 3164 UNION
SELECT pay.empid FROM payroll pay WHERE pay.salary &lt; 3192 UNION
SELECT pay.empid FROM payroll pay WHERE pay.salary &lt; 3220 UNION
SELECT pay.empid FROM payroll pay WHERE pay.salary &lt; 3248 UNION
SELECT pay.empid FROM payroll pay WHERE pay.salary &lt; 3276 UNION
SELECT pay.empid FROM payroll pay WHERE pay.salary &lt; 3304 UNION
SELECT pay.empid FROM payroll pay WHERE pay.salary &lt; 3332 UNION
SELECT pay.empid FROM payroll pay WHERE pay.salary &lt; 3360 UNION
SELECT pay.empid FROM payroll pay WHERE pay.salary &lt; 3388 UNION
SELECT pay.empid FROM payroll pay WHERE pay.salary &lt; 3416 UNION
SELECT pay.empid FROM payroll pay WHERE pay.salary &lt; 3444 UNION
SELECT pay.empid FROM payroll pay WHERE pay.salary &lt; 3472 UNION
SELECT pay.empid FROM payroll pay WHERE pay.salary &lt; 3500 UNION
SELECT pay.empid FROM payroll pay WHERE pay.salary &lt; 3528 UNION
SELECT pay.empid FROM payroll pay WHERE pay.salary &lt; 3556 UNION
SELECT pay.empid FROM payroll pay WHERE pay.salary &lt; 3584 UNION
SELECT pay.empid FROM payroll pay WHERE pay.salary &lt; 3612 UNION
SELECT pay.empid FROM payroll pay WHERE pay.salary &lt; 3640 UNION
SELECT pay.empid FROM payroll pay WHERE pay.salary &lt; 3668 UNION
SELECT pay.empid FROM payroll pay WHERE pay.salary &lt; 3696 UNION
SELECT pay.empid FROM payroll pay WHERE pay.salary &lt; 3724 UNION
SELECT pay.empid FROM payroll pay WHERE pay.salary &lt; 3752 UNION
SELECT pay.empid FROM payroll pay WHERE pay.salary &lt; 3780 UNION
SELECT pay.empid FROM payroll pay WHERE pay.salary &lt; 3808 UNION
SELECT pay.empid FROM payroll pay WHERE pay.salary &lt; 3836 UNION
SELECT pay.empid FROM payroll pay WHERE pay.salary &lt; 3864 UNION
SELECT pay.empid FROM payroll pay WHERE pay.salary &lt; 3892 UNION
SELECT pay.empid FROM payroll pay WHERE pay.salary &lt; 3920 UNION
SELECT pay.empid FROM payroll pay WHERE pay.salary &lt; 3948 UNION
SELECT pay.empid FROM payroll pay WHERE pay.salary &lt; 3976 UNION
SELECT pay.empid FROM payroll pay WHERE pay.salary &lt; 4004 UNION
SELECT pay.empid FROM payroll pay WHERE pay.salary &lt; 4032 UNION
SELECT pay.empid FROM payroll pay WHERE pay.salary &lt; 4060 UNION
SELECT pay.empid FROM payroll pay WHERE pay.salary &lt; 4088 UNION
SELECT pay.empid FROM payroll pay WHERE pay.salary &lt; 4116 UNION
SELECT pay.empid FROM payroll pay WHERE pay.salary &lt; 4144 UNION
SELECT pay.empid FROM payroll pay WHERE pay.salary &lt; 4172 UNION
SELECT pay.empid FROM payroll pay WHERE pay.salary &lt; 4200 UNION
SELECT pay.empid FROM payroll pay WHERE pay.salary &lt; 4228 UNION
SELECT pay.empid FROM payroll pay WHERE pay.salary &lt; 4256 UNION
SELECT pay.empid FROM payroll pay WHERE pay.salary &lt; 4284 UNION
SELECT pay.empid FROM payroll pay WHERE pay.salary &lt; 4312 UNION
SELECT pay.empid FROM payroll pay WHERE pay.salary &lt; 4340 UNION
SELECT pay.empid FROM payroll pay WHERE pay.salary &lt; 4368 UNION
SELECT pay.empid FROM payroll pay WHERE pay.salary &lt; 4396 UNION
SELECT pay.empid FROM payroll pay WHERE pay.salary &lt; 4424 UNION
SELECT pay.empid FROM payroll pay WHERE pay.salary &lt; 4452 UNION
SELECT pay.empid FROM payroll pay WHERE pay.salary &lt; 4480 UNION
SELECT pay.empid FROM payroll pay WHERE pay.salary &lt; 4508 UNION
SELECT pay.empid FROM payroll pay WHERE pay.salary &lt; 4536 UNION
SELECT pay.empid FROM payroll pay WHERE pay.salary &lt; 4564 UNION
SELECT pay.empid FROM payroll pay WHERE pay.salary &lt; 4592 UNION
SELECT pay.empid FROM payroll pay WHERE pay.salary &lt; 4620 UNION
SELECT pay.empid FROM payroll pay WHERE pay.salary &lt; 4648 UNION
SELECT pay.empid FROM payroll pay WHERE pay.salary &lt; 4676 UNION
SELECT pay.empid FROM payroll pay WHERE pay.salary &lt; 4704 UNION
SELECT pay.empid FROM payroll pay WHERE pay.salary &lt; 4732 UNION
SELECT pay.empid FROM payroll pay WHERE pay.salary &lt; 4760 UNION
SELECT pay.empid FROM payroll pay WHERE pay.salary &lt; 4788 UNION
SELECT pay.empid FROM payroll pay WHERE pay.salary &lt; 4816 UNION
SELECT pay.empid FROM payroll pay WHERE pay.salary &lt; 4844 UNION
SELECT pay.empid FROM payroll pay WHERE pay.salary &lt; 4872 UNION
SELECT pay.empid FROM payroll pay WHERE pay.salary &lt; 4900 UNION
SELECT pay.empid FROM payroll pay WHERE pay.salary &lt; 4928 UNION
SELECT pay.empid FROM payroll pay WHERE pay.salary &lt; 4956 UNION
SELECT pay.empid FROM payroll pay WHERE pay.salary &lt; 4984 UNION
SELECT pay.empid FROM payroll pay WHERE pay.salary &lt; 5012 UNION
SELECT pay.empid FROM payroll pay WHERE pay.salary &lt; 5040 UNION
SELECT pay.empid FROM payroll pay WHERE pay.salary &lt; 5068 UNION
SELECT pay.empid FROM payroll pay WHERE pay.salary &lt; 5096 UNION
SELECT pay.empid FROM payroll pay WHERE pay.salary &lt; 5124 UNION
SELECT pay.empid FROM payroll pay WHERE pay.salary &lt; 5152 UNION
SELECT pay.empid FROM payroll pay WHERE pay.salary &lt; 5180 UNION
SELECT pay.empid FROM payroll pay WHERE pay.salary &lt; 5208 UNION
SELECT pay.empid FROM payroll pay WHERE pay.salary &lt; 5236 UNION
SELECT pay.empid FROM payroll pay WHERE pay.salary &lt; 5264 UNION
SELECT pay.empid FROM payroll pay WHERE pay.salary &lt; 5292 UNION
SELECT pay.empid FROM payroll pay WHERE pay.salary &lt; 5320 UNION
SELECT pay.empid FROM payroll pay WHERE pay.salary &lt; 5348 UNION
SELECT pay.empid FROM payroll pay WHERE pay.salary &lt; 5376 UNION
SELECT pay.empid FROM payroll pay WHERE pay.salary &lt; 5404 UNION
SELECT pay.empid FROM payroll pay WHERE pay.salary &lt; 5432 UNION
SELECT pay.empid FROM payroll pay WHERE pay.salary &lt; 5460 UNION
SELECT pay.empid FROM payroll pay WHERE pay.salary &lt; 5488 UNION
SELECT pay.empid FROM payroll pay WHERE pay.salary &lt; 5516 UNION
SELECT pay.empid FROM payroll pay WHERE pay.salary &lt; 5544 UNION
SELECT pay.empid FROM payroll pay WHERE pay.salary &lt; 5572 UNION
SELECT pay.empid FROM payroll pay WHERE pay.salary &lt; 5600 UNION
SELECT pay.empid FROM payroll pay WHERE pay.salary &lt; 5628 UNION
SELECT pay.empid FROM payroll pay WHERE pay.salary &lt; 5656 UNION
SELECT pay.empid FROM payroll pay WHERE pay.salary &lt; 5684 UNION
SELECT pay.empid FROM payroll pay WHERE pay.salary &lt; 5712 UNION
SELECT pay.empid FROM payroll pay WHERE pay.salary &lt; 5740 UNION
SELECT pay.empid FROM payroll pay WHERE pay.salary &lt; 5768 UNION
SELECT pay.empid FROM payroll pay WHERE pay.salary &lt; 5796 UNION
SELECT pay.empid FROM payroll pay WHERE pay.salary &lt; 5824 UNION
SELECT pay.empid FROM payroll pay WHERE pay.salary &lt; 5852 UNION
SELECT pay.empid FROM payroll pay WHERE pay.salary &lt; 5880 UNION
SELECT pay.empid FROM payroll pay WHERE pay.salary &lt; 5908 UNION
SELECT pay.empid FROM payroll pay WHERE pay.salary &lt; 5936 UNION
SELECT pay.empid FROM payroll pay WHERE pay.salary &lt; 5964 UNION
SELECT pay.empid FROM payroll pay WHERE pay.salary &lt; 5992 UNION
SELECT pay.empid FROM payroll pay WHERE pay.salary &lt; 6020 UNION
SELECT pay.empid FROM payroll pay WHERE pay.salary &lt; 6048 UNION
SELECT pay.empid FROM payroll pay WHERE pay.salary &lt; 6076 UNION
SELECT pay.empid FROM payroll pay WHERE pay.salary &lt; 6104 UNION
SELECT pay.empid FROM payroll pay WHERE pay.salary &lt; 6132 UNION
SELECT pay.empid FROM payroll pay WHERE pay.salary &lt; 6160 UNION
SELECT pay.empid FROM payroll pay WHERE pay.salary &lt; 6188 UNION
SELECT pay.empid FROM payroll pay WHERE pay.salary &lt; 6216 UNION
SELECT pay.empid FROM payroll pay WHERE pay.salary &lt; 6244 UNION
SELECT pay.empid FROM payroll pay WHERE pay.salary &lt; 6272 UNION
SELECT pay.empid FROM payroll pay WHERE pay.salary &lt; 6300 UNION
SELECT pay.empid FROM payroll pay WHERE pay.salary &lt; 6328 UNION
SELECT pay.empid FROM payroll pay WHERE pay.salary &lt; 6356 UNION
SELECT pay.empid FROM payroll pay WHERE pay.salary &lt; 6384 UNION
SELECT pay.empid FROM payroll pay WHERE pay.salary &lt; 6412 UNION
SELECT pay.empid FROM payroll pay WHERE pay.salary &lt; 6440 UNION
SELECT pay.empid FROM payroll pay WHERE pay.salary &lt; 6468 UNION
SELECT pay.empid FROM payroll pay WHERE pay.salary &lt; 6496 UNION
SELECT pay.empid FROM payroll pay WHERE pay.salary &lt; 6524 UNION
SELECT pay.empid FROM payroll pay WHERE pay.salary &lt; 6552 UNION
SELECT pay.empid FROM payroll pay WHERE pay.salary &lt; 6580 UNION
SELECT pay.empid FROM payroll pay WHERE pay.salary &lt; 6608 UNION
SELECT pay.empid FROM payroll pay WHERE pay.salary &lt; 6636 UNION
SELECT pay.empid FROM payroll pay WHERE pay.salary &lt; 6664 UNION
SELECT pay.empid FROM payroll pay WHERE pay.salary &lt; 6692 UNION
SELECT pay.empid FROM payroll pay WHERE pay.salary &lt; 6720 UNION
SELECT pay.empid FROM payroll pay WHERE pay.salary &lt; 6748 UNION
SELECT pay.empid FROM payroll pay WHERE pay.salary &lt; 6776 UNION
SELECT pay.empid FROM payroll pay WHERE pay.salary &lt; 6804 UNION
SELECT pay.empid FROM payroll pay WHERE pay.salary &lt; 6832 UNION
SELECT pay.empid FROM payroll pay WHERE pay.salary &lt; 6860 UNION
SELECT pay.empid FROM payroll pay WHERE pay.salary &lt; 6888 UNION
SELECT pay.empid FROM payroll pay WHERE pay.salary &lt; 6916 UNION
SELECT pay.empid FROM payroll pay WHERE pay.salary &lt; 6944 UNION
SELECT pay.empid FROM payroll pay WHERE pay.salary &lt; 6972 UNION
SELECT pay.empid FROM payroll pay WHERE pay.salary &lt; 7000 UNION
SELECT pay.empid FROM payroll pay WHERE pay.salary &lt; 7028 UNION
SELECT pay.empid FROM payroll pay WHERE pay.salary &lt; 7056 UNION
SELECT pay.empid FROM payroll pay WHERE pay.salary &lt; 7084 UNION
SELECT pay.empid FROM payroll pay WHERE pay.salary &lt; 7112 UNION
SELECT pay.empid FROM payroll pay WHERE pay.salary &lt; 7140 UNION
SELECT pay.empid FROM payroll pay WHERE pay.salary &lt; 7168 UNION
SELECT pay.empid FROM payroll pay WHERE pay.salary &lt; 7196 UNION
SELECT pay.empid FROM payroll pay WHERE pay.salary &lt; 7224 UNION
SELECT pay.empid FROM payroll pay WHERE pay.salary &lt; 7252 UNION
SELECT pay.empid FROM payroll pay WHERE pay.salary &lt; 7280 UNION
SELECT pay.empid FROM payroll pay WHERE pay.salary &lt; 7308 UNION
SELECT pay.empid FROM payroll pay WHERE pay.salary &lt; 7336 UNION
SELECT pay.empid FROM payroll pay WHERE pay.salary &lt; 7364 UNION
SELECT pay.empid FROM payroll pay WHERE pay.salary &lt; 7392 UNION
SELECT pay.empid FROM payroll pay WHERE pay.salary &lt; 7420 UNION
SELECT pay.empid FROM payroll pay WHERE pay.salary &lt; 7448 UNION
SELECT pay.empid FROM payroll pay WHERE pay.salary &lt; 7476 UNION
SELECT pay.empid FROM payroll pay WHERE pay.salary &lt; 7504 UNION
SELECT pay.empid FROM payroll pay WHERE pay.salary &lt; 7532 UNION
SELECT pay.empid FROM payroll pay WHERE pay.salary &lt; 7560 UNION
SELECT pay.empid FROM payroll pay WHERE pay.salary &lt; 7588 UNION
SELECT pay.empid FROM payroll pay WHERE pay.salary &lt; 7616 UNION
SELECT pay.empid FROM payroll pay WHERE pay.salary &lt; 7644 UNION
SELECT pay.empid FROM payroll pay WHERE pay.salary &lt; 7672 UNION
SELECT pay.empid FROM payroll pay WHERE pay.salary &lt; 7700 UNION
SELECT pay.empid FROM payroll pay WHERE pay.salary &lt; 7728 UNION
SELECT pay.empid FROM payroll pay WHERE pay.salary &lt; 7756 UNION
SELECT pay.empid FROM payroll pay WHERE pay.salary &lt; 7784 UNION
SELECT pay.empid FROM payroll pay WHERE pay.salary &lt; 7812 UNION
SELECT pay.empid FROM payroll pay WHERE pay.salary &lt; 7840 UNION
SELECT pay.empid FROM payroll pay WHERE pay.salary &lt; 7868 UNION
SELECT pay.empid FROM payroll pay WHERE pay.salary &lt; 7896 UNION
SELECT pay.empid FROM payroll pay WHERE pay.salary &lt; 7924 UNION
SELECT pay.empid FROM payroll pay WHERE pay.salary &lt; 7952 UNION
SELECT pay.empid FROM payroll pay WHERE pay.salary &lt; 7980 UNION
SELECT pay.empid FROM payroll pay WHERE pay.salary &lt; 8008 UNION
SELECT pay.empid FROM payroll pay WHERE pay.salary &lt; 8036 UNION
SELECT pay.empid FROM payroll pay WHERE pay.salary &lt; 8064 UNION
SELECT pay.empid FROM payroll pay WHERE pay.salary &lt; 8092 UNION
SELECT pay.empid FROM payroll pay WHERE pay.salary &lt; 8120 UNION
SELECT pay.empid FROM payroll pay WHERE pay.salary &lt; 8148 UNION
SELECT pay.empid FROM payroll pay WHERE pay.salary &lt; 8176 UNION
SELECT pay.empid FROM payroll pay WHERE pay.salary &lt; 8204 UNION
SELECT pay.empid FROM payroll pay WHERE pay.salary &lt; 8232 UNION
SELECT pay.empid FROM payroll pay WHERE pay.salary &lt; 8260 UNION
SELECT pay.empid FROM payroll pay WHERE pay.salary &lt; 8288 UNION
SELECT pay.empid FROM payroll pay WHERE pay.salary &lt; 8316 UNION
SELECT pay.empid FROM payroll pay WHERE pay.salary &lt; 8344 UNION
SELECT pay.empid FROM payroll pay WHERE pay.salary &lt; 8372 UNION
SELECT pay.empid FROM payroll pay WHERE pay.salary &lt; 8400 UNION
SELECT pay.empid FROM payroll pay WHERE pay.salary &lt; 8428 UNION
SELECT pay.empid FROM payroll pay WHERE pay.salary &lt; 8456 UNION
SELECT pay.empid FROM payroll pay WHERE pay.salary &lt; 8484 UNION
SELECT pay.empid FROM payroll pay WHERE pay.salary &lt; 8512 UNION
SELECT pay.empid FROM payroll pay WHERE pay.salary &lt; 8540 UNION
SELECT pay.empid FROM payroll pay WHERE pay.salary &lt; 8568 UNION
SELECT pay.empid FROM payroll pay WHERE pay.salary &lt; 8596 UNION
SELECT pay.empid FROM payroll pay WHERE pay.salary &lt; 8624 UNION
SELECT pay.empid FROM payroll pay WHERE pay.salary &lt; 8652 UNION
SELECT pay.empid FROM payroll pay WHERE pay.salary &lt; 8680 UNION
SELECT pay.empid FROM payroll pay WHERE pay.salary &lt; 8708 UNION
SELECT pay.empid FROM payroll pay WHERE pay.salary &lt; 8736 UNION
SELECT pay.empid FROM payroll pay WHERE pay.salary &lt; 8764 UNION
SELECT pay.empid FROM payroll pay WHERE pay.salary &lt; 8792 UNION
SELECT pay.empid FROM payroll pay WHERE pay.salary &lt; 8820 UNION
SELECT pay.empid FROM payroll pay WHERE pay.salary &lt; 8848 UNION
SELECT pay.empid FROM payroll pay WHERE pay.salary &lt; 8876 UNION
SELECT pay.empid FROM payroll pay WHERE pay.salary &lt; 8904 UNION
SELECT pay.empid FROM payroll pay WHERE pay.salary &lt; 8932 UNION
SELECT pay.empid FROM payroll pay WHERE pay.salary &lt; 8960 UNION
SELECT pay.empid FROM payroll pay WHERE pay.salary &lt; 8988 UNION
SELECT pay.empid FROM payroll pay WHERE pay.salary &lt; 9016 UNION
SELECT pay.empid FROM payroll pay WHERE pay.salary &lt; 9044 UNION
SELECT pay.empid FROM payroll pay WHERE pay.salary &lt; 9072 UNION
SELECT pay.empid FROM payroll pay WHERE pay.salary &lt; 9100 UNION
SELECT pay.empid FROM payroll pay WHERE pay.salary &lt; 9128 UNION
SELECT pay.empid FROM payroll pay WHERE pay.salary &lt; 9156 UNION
SELECT pay.empid FROM payroll pay WHERE pay.salary &lt; 9184 UNION
SELECT pay.empid FROM payroll pay WHERE pay.salary &lt; 9212 UNION
SELECT pay.empid FROM payroll pay WHERE pay.salary &lt; 9240 UNION
SELECT pay.empid FROM payroll pay WHERE pay.salary &lt; 9268 UNION
SELECT pay.empid FROM payroll pay WHERE pay.salary &lt; 9296 UNION
SELECT pay.empid FROM payroll pay WHERE pay.salary &lt; 9324 UNION
SELECT pay.empid FROM payroll pay WHERE pay.salary &lt; 9352 UNION
SELECT pay.empid FROM payroll pay WHERE pay.salary &lt; 9380 UNION
SELECT pay.empid FROM payroll pay WHERE pay.salary &lt; 9408 UNION
SELECT pay.empid FROM payroll pay WHERE pay.salary &lt; 9436 UNION
SELECT pay.empid FROM payroll pay WHERE pay.salary &lt; 9464 UNION
SELECT pay.empid FROM payroll pay WHERE pay.salary &lt; 9492 UNION
SELECT pay.empid FROM payroll pay WHERE pay.salary &lt; 9520 UNION
SELECT pay.empid FROM payroll pay WHERE pay.salary &lt; 9548 UNION
SELECT pay.empid FROM payroll pay WHERE pay.salary &lt; 9576 UNION
SELECT pay.empid FROM payroll pay WHERE pay.salary &lt; 9604 UNION
SELECT pay.empid FROM payroll pay WHERE pay.salary &lt; 9632 UNION
SELECT pay.empid FROM payroll pay WHERE pay.salary &lt; 9660 UNION
SELECT pay.empid FROM payroll pay WHERE pay.salary &lt; 9688 UNION
SELECT pay.empid FROM payroll pay WHERE pay.salary &lt; 9716 UNION
SELECT pay.empid FROM payroll pay WHERE pay.salary &lt; 9744 UNION
SELECT pay.empid FROM payroll pay WHERE pay.salary &lt; 9772 UNION
SELECT pay.empid FROM payroll pay WHERE pay.salary &lt; 9800 UNION
SELECT pay.empid FROM payroll pay WHERE pay.salary &lt; 9828 UNION
SELECT pay.empid FROM payroll pay WHERE pay.salary &lt; 9856 UNION
SELECT pay.empid FROM payroll pay WHERE pay.salary &lt; 9884 UNION
SELECT pay.empid FROM payroll pay WHERE pay.salary &lt; 9912 UNION
SELECT pay.empid FROM payroll pay WHERE pay.salary &lt; 9940 UNION
SELECT pay.empid FROM payroll pay WHERE pay.salary &lt; 9968 UNION
SELECT pay.empid FROM payroll pay WHERE pay.salary &lt; 9996 UNION
SELECT pay.empid FROM payroll pay WHERE pay.salary &lt; 10024 UNION
SELECT pay.empid FROM payroll pay WHERE pay.salary &lt; 10052 UNION
SELECT pay.empid FROM payroll pay WHERE pay.salary &lt; 10080 UNION
SELECT pay.empid FROM payroll pay WHERE pay.salary &lt; 10108 UNION
SELECT pay.empid FROM payroll pay WHERE pay.salary &lt; 10136 UNION
SELECT pay.empid FROM payroll pay WHERE pay.salary &lt; 10164 UNION
SELECT pay.empid FROM payroll pay WHERE pay.salary &lt; 10192 UNION
SELECT pay.empid FROM payroll pay WHERE pay.salary &lt; 10220 UNION
SELECT pay.empid FROM payroll pay WHERE pay.salary &lt; 10248 UNION
SELECT pay.empid FROM payroll pay WHERE pay.salary &lt; 10276 UNION
SELECT pay.empid FROM payroll pay WHERE pay.salary &lt; 10304 UNION
SELECT pay.empid FROM payroll pay WHERE pay.salary &lt; 10332 UNION
SELECT pay.empid FROM payroll pay WHERE pay.salary &lt; 10360 UNION
SELECT pay.empid FROM payroll pay WHERE pay.salary &lt; 10388 UNION
SELECT pay.empid FROM payroll pay WHERE pay.salary &lt; 10416 UNION
SELECT pay.empid FROM payroll pay WHERE pay.salary &lt; 10444 UNION
SELECT pay.empid FROM payroll pay WHERE pay.salary &lt; 10472 UNION
SELECT pay.empid FROM payroll pay WHERE pay.salary &lt; 10500 UNION
SELECT pay.empid FROM payroll pay WHERE pay.salary &lt; 10528 UNION
SELECT pay.empid FROM payroll pay WHERE pay.salary &lt; 10556 UNION
SELECT pay.empid FROM payroll pay WHERE pay.salary &lt; 10584 UNION
SELECT pay.empid FROM payroll pay WHERE pay.salary &lt; 10612 UNION
SELECT pay.empid FROM payroll pay WHERE pay.salary &lt; 10640 UNION
SELECT pay.empid FROM payroll pay WHERE pay.salary &lt; 10668 UNION
SELECT pay.empid FROM payroll pay WHERE pay.salary &lt; 10696 UNION
SELECT pay.empid FROM payroll pay WHERE pay.salary &lt; 10724 UNION
SELECT pay.empid FROM payroll pay WHERE pay.salary &lt; 10752 UNION
SELECT pay.empid FROM payroll pay WHERE pay.salary &lt; 10780 UNION
SELECT pay.empid FROM payroll pay WHERE pay.salary &lt; 10808 UNION
SELECT pay.empid FROM payroll pay WHERE pay.salary &lt; 10836 UNION
SELECT pay.empid FROM payroll pay WHERE pay.salary &lt; 10864 UNION
SELECT pay.empid FROM payroll pay WHERE pay.salary &lt; 10892 UNION
SELECT pay.empid FROM payroll pay WHERE pay.salary &lt; 10920 UNION
SELECT pay.empid FROM payroll pay WHERE pay.salary &lt; 10948 UNION
SELECT pay.empid FROM payroll pay WHERE pay.salary &lt; 10976 UNION
SELECT pay.empid FROM payroll pay WHERE pay.salary &lt; 11004 UNION
SELECT pay.empid FROM payroll pay WHERE pay.salary &lt; 11032 UNION
SELECT pay.empid FROM payroll pay WHERE pay.salary &lt; 11060 UNION
SELECT pay.empid FROM payroll pay WHERE pay.salary &lt; 11088 UNION
SELECT pay.empid FROM payroll pay WHERE pay.salary &lt; 11116 UNION
SELECT pay.empid FROM payroll pay WHERE pay.salary &lt; 11144 UNION
SELECT pay.empid FROM payroll pay WHERE pay.salary &lt; 11172 UNION
SELECT pay.empid FROM payroll pay WHERE pay.salary &lt; 11200 UNION
SELECT pay.empid FROM payroll pay WHERE pay.salary &lt; 11228 UNION
SELECT pay.empid FROM payroll pay WHERE pay.salary &lt; 11256 UNION
SELECT pay.empid FROM payroll pay WHERE pay.salary &lt; 11284 UNION
SELECT pay.empid FROM payroll pay WHERE pay.salary &lt; 11312 UNION
SELECT pay.empid FROM payroll pay WHERE pay.salary &lt; 11340 UNION
SELECT pay.empid FROM payroll pay WHERE pay.salary &lt; 11368 UNION
SELECT pay.empid FROM payroll pay WHERE pay.salary &lt; 11396 UNION
SELECT pay.empid FROM payroll pay WHERE pay.salary &lt; 11424 UNION
SELECT pay.empid FROM payroll pay WHERE pay.salary &lt; 11452 UNION
SELECT pay.empid FROM payroll pay WHERE pay.salary &lt; 11480 UNION
SELECT pay.empid FROM payroll pay WHERE pay.salary &lt; 11508 UNION
SELECT pay.empid FROM payroll pay WHERE pay.salary &lt; 11536 UNION
SELECT pay.empid FROM payroll pay WHERE pay.salary &lt; 11564 UNION
SELECT pay.empid FROM payroll pay WHERE pay.salary &lt; 11592 UNION
SELECT pay.empid FROM payroll pay WHERE pay.salary &lt; 11620 UNION
SELECT pay.empid FROM payroll pay WHERE pay.salary &lt; 11648 UNION
SELECT pay.empid FROM payroll pay WHERE pay.salary &lt; 11676 UNION
SELECT pay.empid FROM payroll pay WHERE pay.salary &lt; 11704 UNION
SELECT pay.empid FROM payroll pay WHERE pay.salary &lt; 11732 UNION
SELECT pay.empid FROM payroll pay WHERE pay.salary &lt; 11760 UNION
SELECT pay.empid FROM payroll pay WHERE pay.salary &lt; 11788 UNION
SELECT pay.empid FROM payroll pay WHERE pay.salary &lt; 11816 UNION
SELECT pay.empid FROM payroll pay WHERE pay.salary &lt; 11844 UNION
SELECT pay.empid FROM payroll pay WHERE pay.salary &lt; 11872 UNION
SELECT pay.empid FROM payroll pay WHERE pay.salary &lt; 11900 UNION
SELECT pay.empid FROM payroll pay WHERE pay.salary &lt; 11928 UNION
SELECT pay.empid FROM payroll pay WHERE pay.salary &lt; 11956 UNION
SELECT pay.empid FROM payroll pay WHERE pay.salary &lt; 11984 UNION
SELECT pay.empid FROM payroll pay WHERE pay.salary &lt; 12012 UNION
SELECT pay.empid FROM payroll pay WHERE pay.salary &lt; 12040 UNION
SELECT pay.empid FROM payroll pay WHERE pay.salary &lt; 12068 UNION
SELECT pay.empid FROM payroll pay WHERE pay.salary &lt; 12096 UNION
SELECT pay.empid FROM payroll pay WHERE pay.salary &lt; 12124 UNION
SELECT pay.empid FROM payroll pay WHERE pay.salary &lt; 12152 UNION
SELECT pay.empid FROM payroll pay WHERE pay.salary &lt; 12180 UNION
SELECT pay.empid FROM payroll pay WHERE pay.salary &lt; 12208 UNION
SELECT pay.empid FROM payroll pay WHERE pay.salary &lt; 12236 UNION
SELECT pay.empid FROM payroll pay WHERE pay.salary &lt; 12264 UNION
SELECT pay.empid FROM payroll pay WHERE pay.salary &lt; 12292 UNION
SELECT pay.empid FROM payroll pay WHERE pay.salary &lt; 12320 UNION
SELECT pay.empid FROM payroll pay WHERE pay.salary &lt; 12348 UNION
SELECT pay.empid FROM payroll pay WHERE pay.salary &lt; 12376 UNION
SELECT pay.empid FROM payroll pay WHERE pay.salary &lt; 12404 UNION
SELECT pay.empid FROM payroll pay WHERE pay.salary &lt; 12432 UNION
SELECT pay.empid FROM payroll pay WHERE pay.salary &lt; 12460 UNION
SELECT pay.empid FROM payroll pay WHERE pay.salary &lt; 12488 UNION
SELECT pay.empid FROM payroll pay WHERE pay.salary &lt; 12516 UNION
SELECT pay.empid FROM payroll pay WHERE pay.salary &lt; 12544 UNION
SELECT pay.empid FROM payroll pay WHERE pay.salary &lt; 12572 UNION
SELECT pay.empid FROM payroll pay WHERE pay.salary &lt; 12600 UNION
SELECT pay.empid FROM payroll pay WHERE pay.salary &lt; 12628 UNION
SELECT pay.empid FROM payroll pay WHERE pay.salary &lt; 12656 UNION
SELECT pay.empid FROM payroll pay WHERE pay.salary &lt; 12684 UNION
SELECT pay.empid FROM payroll pay WHERE pay.salary &lt; 12712 UNION
SELECT pay.empid FROM payroll pay WHERE pay.salary &lt; 12740 UNION
SELECT pay.empid FROM payroll pay WHERE pay.salary &lt; 12768 UNION
SELECT pay.empid FROM payroll pay WHERE pay.salary &lt; 12796 UNION
SELECT pay.empid FROM payroll pay WHERE pay.salary &lt; 12824 UNION
SELECT pay.empid FROM payroll pay WHERE pay.salary &lt; 12852 UNION
SELECT pay.empid FROM payroll pay WHERE pay.salary &lt; 12880 UNION
SELECT pay.empid FROM payroll pay WHERE pay.salary &lt; 12908 UNION
SELECT pay.empid FROM payroll pay WHERE pay.salary &lt; 12936 UNION
SELECT pay.empid FROM payroll pay WHERE pay.salary &lt; 12964 UNION
SELECT pay.empid FROM payroll pay WHERE pay.salary &lt; 12992 UNION
SELECT pay.empid FROM payroll pay WHERE pay.salary &lt; 13020 UNION
SELECT pay.empid FROM payroll pay WHERE pay.salary &lt; 13048 UNION
SELECT pay.empid FROM payroll pay WHERE pay.salary &lt; 13076 UNION
SELECT pay.empid FROM payroll pay WHERE pay.salary &lt; 13104 UNION
SELECT pay.empid FROM payroll pay WHERE pay.salary &lt; 13132 UNION
SELECT pay.empid FROM payroll pay WHERE pay.salary &lt; 13160 UNION
SELECT pay.empid FROM payroll pay WHERE pay.salary &lt; 13188 UNION
SELECT pay.empid FROM payroll pay WHERE pay.salary &lt; 13216 UNION
SELECT pay.empid FROM payroll pay WHERE pay.salary &lt; 13244 UNION
SELECT pay.empid FROM payroll pay WHERE pay.salary &lt; 13272 UNION
SELECT pay.empid FROM payroll pay WHERE pay.salary &lt; 13300 UNION
SELECT pay.empid FROM payroll pay WHERE pay.salary &lt; 13328 UNION
SELECT pay.empid FROM payroll pay WHERE pay.salary &lt; 13356 UNION
SELECT pay.empid FROM payroll pay WHERE pay.salary &lt; 13384 UNION
SELECT pay.empid FROM payroll pay WHERE pay.salary &lt; 13412 UNION
SELECT pay.empid FROM payroll pay WHERE pay.salary &lt; 13440 UNION
SELECT pay.empid FROM payroll pay WHERE pay.salary &lt; 13468 UNION
SELECT pay.empid FROM payroll pay WHERE pay.salary &lt; 13496 UNION
SELECT pay.empid FROM payroll pay WHERE pay.salary &lt; 13524 UNION
SELECT pay.empid FROM payroll pay WHERE pay.salary &lt; 13552 UNION
SELECT pay.empid FROM payroll pay WHERE pay.salary &lt; 13580 UNION
SELECT pay.empid FROM payroll pay WHERE pay.salary &lt; 13608 UNION
SELECT pay.empid FROM payroll pay WHERE pay.salary &lt; 13636 UNION
SELECT pay.empid FROM payroll pay WHERE pay.salary &lt; 13664 UNION
SELECT pay.empid FROM payroll pay WHERE pay.salary &lt; 13692 UNION
SELECT pay.empid FROM payroll pay WHERE pay.salary &lt; 13720 UNION
SELECT pay.empid FROM payroll pay WHERE pay.salary &lt; 13748 UNION
SELECT pay.empid FROM payroll pay WHERE pay.salary &lt; 13776 UNION
SELECT pay.empid FROM payroll pay WHERE pay.salary &lt; 13804 UNION
SELECT pay.empid FROM payroll pay WHERE pay.salary &lt; 13832 UNION
SELECT pay.empid FROM payroll pay WHERE pay.salary &lt; 13860 UNION
SELECT pay.empid FROM payroll pay WHERE pay.salary &lt; 13888 UNION
SELECT pay.empid FROM payroll pay WHERE pay.salary &lt; 13916 UNION
SELECT pay.empid FROM payroll pay WHERE pay.salary &lt; 13944 UNION
SELECT pay.empid FROM payroll pay WHERE pay.salary &lt; 13972 UNION
SELECT pay.empid FROM payroll pay WHERE pay.salary &lt; 14000 UNION
SELECT pay.empid FROM payroll pay WHERE pay.salary &lt; 14028 UNION
SELECT pay.empid FROM payroll pay WHERE pay.salary &lt; 14056 UNION
SELECT pay.empid FROM payroll pay WHERE pay.salary &lt; 14084 UNION
SELECT pay.empid FROM payroll pay WHERE pay.salary &lt; 14112 UNION
SELECT pay.empid FROM payroll pay WHERE pay.salary &lt; 14140 UNION
SELECT pay.empid FROM payroll pay WHERE pay.salary &lt; 14168 UNION
SELECT pay.empid FROM payroll pay WHERE pay.salary &lt; 14196 UNION
SELECT pay.empid FROM payroll pay WHERE pay.salary &lt; 14224 UNION
S</t>
  </si>
  <si>
    <t>SELECT per.empid, per.lname
FROM employee per,payroll pay
WHERE per.empid NOT IN (SELECT empid FROM payroll where empid != per.empid OR payroll.salary != 189170) AND pay.empid NOT IN (SELECT empid FROM payroll where empid != per.empid OR payroll.salary != 189170)
ORDER BY per.empid, per.lname;</t>
  </si>
  <si>
    <t>SELECT per.empid, per.lname
FROM employee per, (SELECT empid FROM payroll WHERE salary=189170) AS temp
WHERE temp.empid = per.empid
ORDER BY per.empid, per.lname;</t>
  </si>
  <si>
    <t>SELECT per.empid, per.lname
FROM employee per
WHERE per.empid NOT IN (SELECT empid FROM payroll WHERE salary !=189170)
ORDER BY per.empid, per.lname;</t>
  </si>
  <si>
    <t>SELECT per.empid, per.lname
FROM employee per FULL OUTER JOIN payroll pay ON per.empid = pay.empid
WHERE per.empid NOT IN (SELECT empid FROM payroll WHERE salary::varchar(255) NOT LIKE '%189170%')
AND per.empid is not null and pay.empid is not null
ORDER BY per.empid, per.lname;</t>
  </si>
  <si>
    <t>SELECT per.empid, per.lname
FROM employee per, (SELECT empid from payroll where salary=189170) AS temp
WHERE per.empid = temp.empid
ORDER BY per.empid, per.lname;</t>
  </si>
  <si>
    <t>SELECT per.empid, per.lname
FROM employee per
WHERE per.empid IN (
SELECT empid FROM payroll 
WHERE salary::text ~ '^1\d\d\d\d\d*' 
AND salary::text ~ '^\d8\d\d\d\d*'
AND salary::text ~ '^\d\d9\d\d\d*' 
AND salary::text ~ '^\d\d\d1\d\d*' 
AND salary::text ~ '^\d\d\d\d7\d*' 
AND salary::text ~ '^\d\d\d\d\d0*'
ORDER BY empid)
ORDER BY per.empid, per.lname;</t>
  </si>
  <si>
    <t>SELECT per.empid, per.lname
FROM employee per FULL OUTER JOIN payroll pay
ON per.empid = pay.empid AND pay.salary = 189170
WHERE pay.empid = ANY (SELECT p.empid FROM payroll p WHERE p.salary = 189170)
ORDER BY per, empid, per, lname;</t>
  </si>
  <si>
    <t>SELECT per.empid, per.lname
FROM employee per, (SELECT p.empid,p.salary FROM payroll p) AS temp
WHERE per.empid = temp.empid AND temp.salary = 189170
ORDER BY per.empid, per.lname;</t>
  </si>
  <si>
    <t>SELECT per1.empid, per1.lname
FROM employee per1 FULL OUTER JOIN payroll pay1 ON per1.empid = pay1.empid
WHERE pay1.empid = ANY
(	SELECT pay2.empid
	FROM payroll pay2
	WHERE EXISTS (
		SELECT *
	    	FROM payroll pay3
		WHERE pay3.empid = pay2.empid AND NOT EXISTS (
				SELECT * 
				FROM employee per2
		       		 WHERE per2.empid = pay3.empid AND per2.empid = ANY(
					SELECT pay4.empid
					FROM payroll pay4
					WHERE pay4.salary &lt; 189170
				    UNION
				    	SELECT per3.empid
				    	FROM employee per3
				   	WHERE per3.empid = ANY (
						SELECT pay5.empid
						FROM payroll pay5
						WHERE pay5.salary &gt; 189170
					)
				) ))
)
ORDER BY per1.empid, per1.lname;</t>
  </si>
  <si>
    <t>SELECT per.empid, per.lname
FROM employee per, (SELECT pay.empid, pay.salary FROM payroll pay) AS temp
WHERE temp.empid = per.empid AND temp.salary=189170
ORDER BY per.empid, per.lname;</t>
  </si>
  <si>
    <t>SELECT per.empid, per.lname
 FROM employee per
 WHERE per.empid NOT IN (SELECT pay.empid 
						 FROM payroll pay, employee per 
						 WHERE pay.empid NOT IN (SELECT DISTINCT per.empid
												FROM employee per)
						OR pay.salary &lt;&gt; 189170)
 ORDER BY per.empid, per.lname;</t>
  </si>
  <si>
    <t>SELECT per.empid, per.lname
FROM employee per, (SELECT salary, empid FROM payroll) AS temp
WHERE temp.empid = per.empid AND temp.salary = 189170
ORDER BY per.empid, per.lname;</t>
  </si>
  <si>
    <t>SELECT per.empid, per.lname
FROM employee per
WHERE per.empid NOT IN (SELECT pay.empid 
FROM payroll pay WHERE pay.salary &lt;&gt; 189170) 
ORDER BY per.empid, per.lname;</t>
  </si>
  <si>
    <t>SELECT per . empid , per . lname
 FROM employee per FULL OUTER JOIN payroll pay
 ON per . empid = pay . empid AND pay . salary = 189170
 WHERE pay . salary = 189170
 ORDER BY per . empid , per . lname</t>
  </si>
  <si>
    <t>SELECT per.empid, per.lname
 FROM employee per, (SELECT * from payroll) AS temp
 WHERE per . empid = temp . empid and  temp . salary = 189170
 ORDER BY per.empid, per.lname;</t>
  </si>
  <si>
    <t>SELECT per.empid, per.lname
FROM employee per
WHERE per.empid NOT IN (SELECT empid from payroll p where p.salary &lt;&gt; 189170 )
ORDER BY per.empid, per.lname;</t>
  </si>
  <si>
    <t>SELECT per.empid, per.lname
FROM employee per, (SELECT empid,salary from payroll) AS temp
WHERE per.empid = temp.empid AND temp.salary = 189170
ORDER BY per.empid, per.lname;</t>
  </si>
  <si>
    <t>SELECT per.empid, per.lname
FROM employee per
WHERE per.empid NOT IN (SELECT empid FROM payroll where payroll.salary != 189170)
ORDER BY per.empid, per.lname;</t>
  </si>
  <si>
    <t>SELECT per.empid, per.lname
FROM employee per FULL OUTER JOIN payroll pay
    ON per.empid = pay.empid AND pay.salary = 189170
WHERE per.empid  is not null and  pay.empid  is not null
ORDER BY per.empid, per.lname;</t>
  </si>
  <si>
    <t>SELECT per.empid, per.lname
FROM employee per, (SELECT empid,salary FROM payroll) AS temp
WHERE per.empid=temp.empid and temp.salary=189170
ORDER BY per.empid, per.lname;</t>
  </si>
  <si>
    <t>SELECT per.empid, per.lname
FROM employee per
WHERE per.empid NOT IN (SELECT empid FROM payroll WHERE salary&lt;&gt;189170)
ORDER BY per.empid, per.lname;</t>
  </si>
  <si>
    <t>select per.empid,per.lname  from (
    select * from (select empid,lname from (select empid, lname, fname from (select empid, lname, fname, address from (select empid, lname, fname, address, city from (select empid, lname, fname, address, city, state from (select empid, lname, fname, address, city, state, zip from employee) t06) t05) t04) t03) t02) t01 ) per
                                     FULL OUTER JOIN (select empid, lname from employee) t1
                                                     on per.empid = t1.empid
                                     FULL OUTER JOIN (select * from (select empid, salary from (select empid, salary, bonus from payroll) t12) t11) pay
                                                     on per.empid = pay.empid
                                     FULL OUTER join (select empid, salary from payroll) t2
                                                     on pay.empid = t2.empid
                                     FULL OUTER join (select empid, salary from payroll) t3
                                                     on t3.empid = t2.empid
                                     FULL OUTER join (select empid, salary from payroll) t4
                                                     on t3.empid = t4.empid
                                     FULL OUTER join (select empid, salary from payroll) t5
                                                     on t4.empid = t5.empid
                                     FULL OUTER join (select empid, salary from payroll) t6
                                                     on t5.empid = t6.empid
                                     FULL OUTER join (select empid, salary from payroll) t7
                                                     on t6.empid = t7.empid
                                     FULL OUTER join (select empid, salary from payroll) t8
                                                     on t7.empid = t8.empid
                                     FULL OUTER join (select empid, salary from payroll) t9
                                                     on t8.empid = t9.empid
                                     FULL OUTER join (select empid, salary from payroll) t10
                                                     on t9.empid = t10.empid
                                     FULL OUTER join (select empid, salary from payroll) t11
                                                     on t10.empid = t11.empid
where per.empid  is not null  and pay.empid  is not null and t1.empid is not null and t2.empid is not null and t3.empid is not null and t4.empid is not null and t5.empid is not null
  and t6.empid is not null and t7.empid is not null and t8.empid is not null and t9.empid is not null and t10.empid is not null and t11.empid is not null
  and per.empid NOT IN (SELECT empid FROM payroll  WHERE  salary&lt;&gt;189170)
  and t1.empid NOT IN (SELECT empid FROM payroll  WHERE  salary&lt;&gt;189170)
  and t2.empid NOT IN (SELECT empid FROM payroll  WHERE  salary&lt;&gt;189170)
  and t3.empid NOT IN (SELECT empid FROM payroll  WHERE  salary&lt;&gt;189170)
  and t4.empid NOT IN (SELECT empid FROM payroll  WHERE  salary&lt;&gt;189170)
  and t5.empid NOT IN (SELECT empid FROM payroll  WHERE  salary&lt;&gt;189170)
  and t6.empid NOT IN (SELECT empid FROM payroll  WHERE  salary&lt;&gt;189170)
  and t7.empid NOT IN (SELECT empid FROM payroll  WHERE  salary&lt;&gt;189170)
  and t8.empid NOT IN (SELECT empid FROM payroll  WHERE  salary&lt;&gt;189170)
  and t9.empid NOT IN (SELECT empid FROM payroll  WHERE  salary&lt;&gt;189170)
  and t10.empid NOT IN (SELECT empid FROM payroll  WHERE  salary&lt;&gt;189170)
  and t11.empid NOT IN (SELECT empid FROM payroll  WHERE  salary&lt;&gt;189170)
  and pay.salary NOT IN (SELECT salary FROM payroll  WHERE  salary&lt;&gt;189170)
  and t2.salary NOT IN (SELECT salary FROM payroll  WHERE  salary&lt;&gt;189170)
  and t3.salary NOT IN (SELECT salary FROM payroll  WHERE  salary&lt;&gt;189170)
  and t4.salary NOT IN (SELECT salary FROM payroll  WHERE  salary&lt;&gt;189170)
  and t5.salary NOT IN (SELECT salary FROM payroll  WHERE  salary&lt;&gt;189170)
  and t6.salary NOT IN (SELECT salary FROM payroll  WHERE  salary&lt;&gt;189170)
  and t7.salary NOT IN (SELECT salary FROM payroll  WHERE  salary&lt;&gt;189170)
  and t8.salary NOT IN (SELECT salary FROM payroll  WHERE  salary&lt;&gt;189170)
  and t9.salary NOT IN (SELECT salary FROM payroll  WHERE  salary&lt;&gt;189170)
  and t10.salary NOT IN (SELECT salary FROM payroll  WHERE  salary&lt;&gt;189170)
  and t11.salary NOT IN (SELECT salary FROM payroll  WHERE  salary&lt;&gt;189170)
ORDER BY per.empid, per.lname;</t>
  </si>
  <si>
    <t>SELECT per.empid, per.lname 
FROM employee per FULL OUTER JOIN payroll pay 
    ON per.empid = pay.empid AND pay.salary = 189170 
WHERE pay.salary = 189170 
ORDER BY per.empid, per.lname;</t>
  </si>
  <si>
    <t>SELECT per.empid, per.lname FROM employee per, 
(SELECT * from payroll pay) AS temp 
WHERE per.empid=temp.empid AND temp.salary=189170 
ORDER BY per.empid, per.lname;</t>
  </si>
  <si>
    <t>SELECT per.empid, per.lname FROM employee per 
WHERE per.empid NOT IN 
(SELECT e.empid from employee e,  
payroll p where e.empid=p.empid 
AND NOT p.salary=189170) 
ORDER BY per.empid, per.lname;</t>
  </si>
  <si>
    <t>SELECT per.empid, per.lname FROM employee per 
WHERE per.empid NOT IN 
(SELECT e.empid from employee e FULL JOIN  
payroll p ON e.empid=p.empid  where NOT p.salary=189170) 
AND per.lname NOT IN 
(SELECT e.lname from employee e FULL JOIN  
payroll p ON e.empid=p.empid  where NOT p.salary=189170)
ORDER BY per.empid, per.lname;</t>
  </si>
  <si>
    <t>SELECT per.empid, per.lname
FROM employee per, (SELECT salary,empid from payroll) AS temp
WHERE temp.salary = 189170 and temp.empid=per.empid
ORDER BY per.empid, per.lname;</t>
  </si>
  <si>
    <t>SELECT per.empid, per.lname
FROM employee per
WHERE per.empid NOT IN (SELECT empid from payroll pay where pay.salary &lt;&gt; 189170)
ORDER BY per.empid, per.lname;</t>
  </si>
  <si>
    <t>CREATE OR REPLACE FUNCTION get_name() RETURNS TABLE (
    empid character
  , lname character
  ) AS
$BODY$
DECLARE
	pay RECORD;
BEGIN
    FOR pay IN
        SELECT * FROM payroll
    LOOP
        RETURN QUERY 
		SELECT per.empid, per.lname 
		FROM employee per 
		WHERE per.empid NOT IN(
			SELECT tmp.empid FROM employee tmp 
			WHERE tmp.empid &lt;&gt; pay.empid ) 
		AND pay.empid NOT IN (
			SELECT tmp.empid FROM payroll tmp WHERE salary &lt;&gt; 189170
		);
    END LOOP;
    RETURN;
END
$BODY$
LANGUAGE plpgsql;
SELECT * FROM get_name() ORDER BY empid, lname;</t>
  </si>
  <si>
    <t>SELECT per.empid, per.lname
FROM employee per, (SELECT empid, salary FROM payroll WHERE salary = 189170) AS temp
WHERE temp.empid = per.empid
ORDER BY per.empid, per.lname;</t>
  </si>
  <si>
    <t>select per1.empid, per1.lname 
FROM employee per1
WHERE per1.empid NOT IN (
			SELECT per2.empid FROM employee per2 
			EXCEPT 
			SELECT pay.empid FROM payroll pay WHERE salary = 189170 AND per1.empid = pay.empid
		   )
ORDER BY per1.empid, per1.lname;</t>
  </si>
  <si>
    <t>Extra column detected.</t>
  </si>
  <si>
    <t>Wrong output;</t>
  </si>
  <si>
    <t>execution</t>
  </si>
  <si>
    <t>student</t>
  </si>
  <si>
    <t>A0228547W(2)</t>
  </si>
  <si>
    <t>A0244448Y(2)</t>
  </si>
  <si>
    <t>A0248352A(2)</t>
  </si>
  <si>
    <t>TIMEOUT</t>
  </si>
  <si>
    <t>[[(' 02883   ', 'YFXUNCRKRJRKCRJ'), (' 03315   ', 'LTQIQGUWBHRMDPN'), (' 04572   ', 'AIBRIQSFSKFFTUT'), (' 07328   ', 'WWVELFSBRXMORNH')]]</t>
  </si>
  <si>
    <t xml:space="preserve">Wrong output; </t>
  </si>
  <si>
    <t>Extra columns;</t>
  </si>
  <si>
    <t>A redundent "select" in the code causes syntax error;</t>
  </si>
  <si>
    <t>Hardcoded too much.</t>
  </si>
  <si>
    <t xml:space="preserve">One coulmn (name) is missing; </t>
  </si>
  <si>
    <t>Hardcoded too much. Another version given implement random guessing.</t>
  </si>
  <si>
    <t>Lowest</t>
  </si>
  <si>
    <t>Meidan</t>
  </si>
  <si>
    <t>Average</t>
  </si>
  <si>
    <t>Highest</t>
  </si>
  <si>
    <t>All good</t>
  </si>
  <si>
    <t>Wrong output</t>
  </si>
  <si>
    <t>Extra/missing columns</t>
  </si>
  <si>
    <t>Grading criteria of Q2(a)</t>
  </si>
  <si>
    <t>Deduction</t>
  </si>
  <si>
    <t>Comments</t>
  </si>
  <si>
    <t>Grading criteria of Q3</t>
  </si>
  <si>
    <t>Grading criteria of Q2(c)</t>
  </si>
  <si>
    <t>Grading criteria of Q2(b)</t>
  </si>
  <si>
    <t xml:space="preserve">No answer is given; </t>
  </si>
  <si>
    <t>No answer is given</t>
  </si>
  <si>
    <t>Tier 3</t>
  </si>
  <si>
    <t>Tier 2</t>
  </si>
  <si>
    <t>Tier 1</t>
  </si>
  <si>
    <t>Tier 4</t>
  </si>
  <si>
    <t>Violation of format</t>
  </si>
  <si>
    <t>deduction</t>
  </si>
  <si>
    <t>Subtotal</t>
  </si>
  <si>
    <t>q3 deduction</t>
  </si>
  <si>
    <t>q2(a) deduction</t>
  </si>
  <si>
    <t>q2(b) deduction</t>
  </si>
  <si>
    <t>q2(c) deduction</t>
  </si>
  <si>
    <t>time_for_statistics</t>
  </si>
  <si>
    <t>(msec)</t>
  </si>
  <si>
    <t>No answer is given (additional to wrong output)</t>
  </si>
  <si>
    <t>add-on</t>
  </si>
  <si>
    <t>subtotal</t>
  </si>
  <si>
    <t>Stat</t>
  </si>
  <si>
    <t xml:space="preserve">Good; </t>
  </si>
  <si>
    <t>No answer is given (0/5);</t>
  </si>
  <si>
    <t>Wrong output (0/5);</t>
  </si>
  <si>
    <t xml:space="preserve">Good (tier 4) (1/5); </t>
  </si>
  <si>
    <t>Comments_consolidate</t>
  </si>
  <si>
    <t>Comment_final</t>
  </si>
  <si>
    <t>subtotal_final</t>
  </si>
  <si>
    <t>Master of Computing</t>
  </si>
  <si>
    <t>GDCert-BigDataMgmt&amp;Analytics</t>
  </si>
  <si>
    <t>Bachelor of Computing</t>
  </si>
  <si>
    <t>Bachelor of Science</t>
  </si>
  <si>
    <t>MSc DigitalFinancialTechnology</t>
  </si>
  <si>
    <t>Non-Exchange (CWK-Others)</t>
  </si>
  <si>
    <t>Exchange (Coursework)</t>
  </si>
  <si>
    <t>Programme</t>
  </si>
  <si>
    <t>Mark</t>
  </si>
  <si>
    <t>Good (tier 3) (2/5); Extra columns detected (-1.0);</t>
  </si>
  <si>
    <t xml:space="preserve">Good (tier 3) (2/5); </t>
  </si>
  <si>
    <t xml:space="preserve">Good (tier 2) (3/5); </t>
  </si>
  <si>
    <t xml:space="preserve">Good (tier 1) (5/5);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</si>
</sst>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name val="Calibri"/>
    </font>
    <font>
      <b/>
      <sz val="11"/>
      <name val="Calibri"/>
    </font>
    <font>
      <sz val="11"/>
      <color rgb="FFFF0000"/>
      <name val="Calibri"/>
      <family val="2"/>
    </font>
    <font>
      <sz val="11"/>
      <color theme="4"/>
      <name val="Calibri"/>
      <family val="2"/>
    </font>
    <font>
      <b/>
      <sz val="11"/>
      <name val="Calibri"/>
      <family val="2"/>
    </font>
    <font>
      <sz val="11"/>
      <name val="Calibri"/>
      <family val="2"/>
    </font>
    <font>
      <sz val="11"/>
      <color theme="6"/>
      <name val="Calibri"/>
      <family val="2"/>
    </font>
    <font>
      <i/>
      <sz val="11"/>
      <color theme="0" tint="-0.499984740745262"/>
      <name val="Calibri"/>
      <family val="2"/>
    </font>
    <font>
      <b/>
      <sz val="11"/>
      <color rgb="FFFF0000"/>
      <name val="Calibri"/>
      <family val="2"/>
    </font>
    <font>
      <b/>
      <sz val="11"/>
      <color rgb="FFFF0000"/>
      <name val="Consolas"/>
      <family val="3"/>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4">
    <xf numFmtId="0" fontId="0" fillId="0" borderId="0" xfId="0" applyNumberFormat="1" applyFont="1"/>
    <xf numFmtId="0" fontId="1" fillId="0" borderId="1" xfId="0" applyNumberFormat="1" applyFont="1" applyBorder="1" applyAlignment="1"/>
    <xf numFmtId="0" fontId="0" fillId="0" borderId="0" xfId="0" applyNumberFormat="1" applyFont="1" applyAlignment="1"/>
    <xf numFmtId="0" fontId="0" fillId="0" borderId="0" xfId="0" applyAlignment="1"/>
    <xf numFmtId="0" fontId="0" fillId="0" borderId="1" xfId="0" applyNumberFormat="1" applyFont="1" applyBorder="1" applyAlignment="1"/>
    <xf numFmtId="0" fontId="0" fillId="0" borderId="0" xfId="0" applyFill="1" applyBorder="1" applyAlignment="1"/>
    <xf numFmtId="0" fontId="2" fillId="0" borderId="1" xfId="0" applyNumberFormat="1" applyFont="1" applyFill="1" applyBorder="1" applyAlignment="1"/>
    <xf numFmtId="0" fontId="3" fillId="0" borderId="0" xfId="0" applyNumberFormat="1" applyFont="1" applyAlignment="1"/>
    <xf numFmtId="0" fontId="4" fillId="0" borderId="0" xfId="0" applyFont="1"/>
    <xf numFmtId="0" fontId="0" fillId="0" borderId="0" xfId="0" applyFont="1" applyAlignment="1"/>
    <xf numFmtId="0" fontId="4" fillId="0" borderId="0" xfId="0" applyFont="1" applyAlignment="1"/>
    <xf numFmtId="0" fontId="5" fillId="0" borderId="0" xfId="0" applyFont="1" applyAlignment="1"/>
    <xf numFmtId="0" fontId="4" fillId="0" borderId="0" xfId="0" applyNumberFormat="1" applyFont="1"/>
    <xf numFmtId="0" fontId="5" fillId="0" borderId="0" xfId="0" applyNumberFormat="1" applyFont="1"/>
    <xf numFmtId="0" fontId="6" fillId="0" borderId="0" xfId="0" applyFont="1" applyAlignment="1"/>
    <xf numFmtId="0" fontId="7" fillId="0" borderId="0" xfId="0" applyNumberFormat="1" applyFont="1"/>
    <xf numFmtId="0" fontId="4" fillId="0" borderId="0" xfId="0" applyFont="1" applyBorder="1" applyAlignment="1"/>
    <xf numFmtId="0" fontId="5" fillId="0" borderId="0" xfId="0" applyNumberFormat="1" applyFont="1" applyAlignment="1"/>
    <xf numFmtId="0" fontId="4" fillId="0" borderId="1" xfId="0" applyNumberFormat="1" applyFont="1" applyBorder="1" applyAlignment="1"/>
    <xf numFmtId="0" fontId="0" fillId="0" borderId="1" xfId="0" applyBorder="1"/>
    <xf numFmtId="0" fontId="0" fillId="0" borderId="0" xfId="0"/>
    <xf numFmtId="0" fontId="8" fillId="0" borderId="1" xfId="0" applyNumberFormat="1" applyFont="1" applyFill="1" applyBorder="1" applyAlignment="1"/>
    <xf numFmtId="0" fontId="4" fillId="0" borderId="0" xfId="0" applyNumberFormat="1" applyFont="1" applyAlignment="1"/>
    <xf numFmtId="0" fontId="0" fillId="2" borderId="1" xfId="0" applyNumberFormat="1" applyFont="1" applyFill="1" applyBorder="1" applyAlignment="1"/>
    <xf numFmtId="0" fontId="4" fillId="2" borderId="1" xfId="0" applyNumberFormat="1" applyFont="1" applyFill="1" applyBorder="1" applyAlignment="1"/>
    <xf numFmtId="0" fontId="0" fillId="2" borderId="1" xfId="0" applyFill="1" applyBorder="1"/>
    <xf numFmtId="0" fontId="0" fillId="2" borderId="0" xfId="0" applyFill="1" applyAlignment="1"/>
    <xf numFmtId="0" fontId="0" fillId="2" borderId="0" xfId="0" applyFill="1" applyBorder="1" applyAlignment="1"/>
    <xf numFmtId="0" fontId="0" fillId="2" borderId="0" xfId="0" applyNumberFormat="1" applyFont="1" applyFill="1" applyAlignment="1"/>
    <xf numFmtId="0" fontId="6" fillId="2" borderId="0" xfId="0" applyFont="1" applyFill="1" applyAlignment="1"/>
    <xf numFmtId="0" fontId="4" fillId="2" borderId="0" xfId="0" applyFont="1" applyFill="1" applyAlignment="1"/>
    <xf numFmtId="0" fontId="0" fillId="0" borderId="0" xfId="0" applyNumberFormat="1" applyFont="1" applyAlignment="1">
      <alignment horizontal="left"/>
    </xf>
    <xf numFmtId="0" fontId="9" fillId="0" borderId="0" xfId="0" applyNumberFormat="1" applyFont="1" applyAlignment="1">
      <alignment vertical="center"/>
    </xf>
    <xf numFmtId="0" fontId="8"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Q3 Execution</a:t>
            </a:r>
            <a:r>
              <a:rPr lang="en-SG" baseline="0"/>
              <a:t> time (msec)</a:t>
            </a:r>
            <a:endParaRPr lang="en-S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yVal>
            <c:numRef>
              <c:f>Fabian!$X$2:$X$153</c:f>
              <c:numCache>
                <c:formatCode>General</c:formatCode>
                <c:ptCount val="152"/>
                <c:pt idx="0">
                  <c:v>15348.17</c:v>
                </c:pt>
                <c:pt idx="1">
                  <c:v>10082.57</c:v>
                </c:pt>
                <c:pt idx="2">
                  <c:v>486561.7</c:v>
                </c:pt>
                <c:pt idx="3">
                  <c:v>7722.09</c:v>
                </c:pt>
                <c:pt idx="4">
                  <c:v>1000000</c:v>
                </c:pt>
                <c:pt idx="5">
                  <c:v>102577.31</c:v>
                </c:pt>
                <c:pt idx="6">
                  <c:v>1407.34</c:v>
                </c:pt>
                <c:pt idx="7">
                  <c:v>70.8</c:v>
                </c:pt>
                <c:pt idx="8">
                  <c:v>7664.34</c:v>
                </c:pt>
                <c:pt idx="9">
                  <c:v>5080.91</c:v>
                </c:pt>
                <c:pt idx="10">
                  <c:v>17.399999999999999</c:v>
                </c:pt>
                <c:pt idx="11">
                  <c:v>7.68</c:v>
                </c:pt>
                <c:pt idx="12">
                  <c:v>32188.65</c:v>
                </c:pt>
                <c:pt idx="13">
                  <c:v>460774.73</c:v>
                </c:pt>
                <c:pt idx="14">
                  <c:v>81970.83</c:v>
                </c:pt>
                <c:pt idx="15">
                  <c:v>1000000</c:v>
                </c:pt>
                <c:pt idx="16">
                  <c:v>9941.68</c:v>
                </c:pt>
                <c:pt idx="17">
                  <c:v>8.48</c:v>
                </c:pt>
                <c:pt idx="18">
                  <c:v>9.85</c:v>
                </c:pt>
                <c:pt idx="19">
                  <c:v>145.04</c:v>
                </c:pt>
                <c:pt idx="20">
                  <c:v>15.61</c:v>
                </c:pt>
                <c:pt idx="21">
                  <c:v>28411.23</c:v>
                </c:pt>
                <c:pt idx="22">
                  <c:v>88603.45</c:v>
                </c:pt>
                <c:pt idx="23">
                  <c:v>0.14000000000000001</c:v>
                </c:pt>
                <c:pt idx="24">
                  <c:v>8988.3799999999992</c:v>
                </c:pt>
                <c:pt idx="25">
                  <c:v>159474.31</c:v>
                </c:pt>
                <c:pt idx="26">
                  <c:v>168098.2</c:v>
                </c:pt>
                <c:pt idx="27">
                  <c:v>12935.19</c:v>
                </c:pt>
                <c:pt idx="28">
                  <c:v>17871.28</c:v>
                </c:pt>
                <c:pt idx="29">
                  <c:v>8.94</c:v>
                </c:pt>
                <c:pt idx="30">
                  <c:v>24.7</c:v>
                </c:pt>
                <c:pt idx="31">
                  <c:v>25029.77</c:v>
                </c:pt>
                <c:pt idx="32">
                  <c:v>4880.54</c:v>
                </c:pt>
                <c:pt idx="33">
                  <c:v>13024.14</c:v>
                </c:pt>
                <c:pt idx="34">
                  <c:v>17202.66</c:v>
                </c:pt>
                <c:pt idx="35">
                  <c:v>49276.5</c:v>
                </c:pt>
                <c:pt idx="36">
                  <c:v>465314.55</c:v>
                </c:pt>
                <c:pt idx="37">
                  <c:v>0</c:v>
                </c:pt>
                <c:pt idx="38">
                  <c:v>6972.84</c:v>
                </c:pt>
                <c:pt idx="39">
                  <c:v>19114.490000000002</c:v>
                </c:pt>
                <c:pt idx="40">
                  <c:v>15251.17</c:v>
                </c:pt>
                <c:pt idx="41">
                  <c:v>16499.64</c:v>
                </c:pt>
                <c:pt idx="42">
                  <c:v>0</c:v>
                </c:pt>
                <c:pt idx="43">
                  <c:v>5.31</c:v>
                </c:pt>
                <c:pt idx="44">
                  <c:v>17627.37</c:v>
                </c:pt>
                <c:pt idx="45">
                  <c:v>45030.33</c:v>
                </c:pt>
                <c:pt idx="46">
                  <c:v>8070.9</c:v>
                </c:pt>
                <c:pt idx="47">
                  <c:v>214678.68</c:v>
                </c:pt>
                <c:pt idx="48">
                  <c:v>25687.95</c:v>
                </c:pt>
                <c:pt idx="49">
                  <c:v>271.24</c:v>
                </c:pt>
                <c:pt idx="50">
                  <c:v>10.06</c:v>
                </c:pt>
                <c:pt idx="51">
                  <c:v>5.46</c:v>
                </c:pt>
                <c:pt idx="52">
                  <c:v>162979.1</c:v>
                </c:pt>
                <c:pt idx="53">
                  <c:v>6601.22</c:v>
                </c:pt>
                <c:pt idx="54">
                  <c:v>1601.09</c:v>
                </c:pt>
                <c:pt idx="55">
                  <c:v>9.56</c:v>
                </c:pt>
                <c:pt idx="56">
                  <c:v>30085.23</c:v>
                </c:pt>
                <c:pt idx="57">
                  <c:v>343412.19</c:v>
                </c:pt>
                <c:pt idx="58">
                  <c:v>361706.67</c:v>
                </c:pt>
                <c:pt idx="59">
                  <c:v>0.44</c:v>
                </c:pt>
                <c:pt idx="60">
                  <c:v>0.56000000000000005</c:v>
                </c:pt>
                <c:pt idx="61">
                  <c:v>9.9700000000000006</c:v>
                </c:pt>
                <c:pt idx="62">
                  <c:v>6843.56</c:v>
                </c:pt>
                <c:pt idx="63">
                  <c:v>8.25</c:v>
                </c:pt>
                <c:pt idx="64">
                  <c:v>24051.9</c:v>
                </c:pt>
                <c:pt idx="65">
                  <c:v>532615.99</c:v>
                </c:pt>
                <c:pt idx="66">
                  <c:v>251975.82</c:v>
                </c:pt>
                <c:pt idx="67">
                  <c:v>7247.06</c:v>
                </c:pt>
                <c:pt idx="68">
                  <c:v>105135.07</c:v>
                </c:pt>
                <c:pt idx="69">
                  <c:v>20.94</c:v>
                </c:pt>
                <c:pt idx="70">
                  <c:v>5813.11</c:v>
                </c:pt>
                <c:pt idx="71">
                  <c:v>14.12</c:v>
                </c:pt>
                <c:pt idx="72">
                  <c:v>9.7899999999999991</c:v>
                </c:pt>
                <c:pt idx="73">
                  <c:v>28.52</c:v>
                </c:pt>
                <c:pt idx="74">
                  <c:v>12482.52</c:v>
                </c:pt>
                <c:pt idx="75">
                  <c:v>21.1</c:v>
                </c:pt>
                <c:pt idx="76">
                  <c:v>34589.730000000003</c:v>
                </c:pt>
                <c:pt idx="77">
                  <c:v>1000000</c:v>
                </c:pt>
                <c:pt idx="78">
                  <c:v>5838.03</c:v>
                </c:pt>
                <c:pt idx="79">
                  <c:v>1000000</c:v>
                </c:pt>
                <c:pt idx="80">
                  <c:v>31138.11</c:v>
                </c:pt>
                <c:pt idx="81">
                  <c:v>30.15</c:v>
                </c:pt>
                <c:pt idx="82">
                  <c:v>11.46</c:v>
                </c:pt>
                <c:pt idx="83">
                  <c:v>1634.67</c:v>
                </c:pt>
                <c:pt idx="84">
                  <c:v>150768.23000000001</c:v>
                </c:pt>
                <c:pt idx="85">
                  <c:v>16.87</c:v>
                </c:pt>
                <c:pt idx="86">
                  <c:v>6600.35</c:v>
                </c:pt>
                <c:pt idx="87">
                  <c:v>373307.17</c:v>
                </c:pt>
                <c:pt idx="88">
                  <c:v>97.82</c:v>
                </c:pt>
                <c:pt idx="89">
                  <c:v>8103.61</c:v>
                </c:pt>
                <c:pt idx="90">
                  <c:v>9288.85</c:v>
                </c:pt>
                <c:pt idx="91">
                  <c:v>395</c:v>
                </c:pt>
                <c:pt idx="92">
                  <c:v>10519.75</c:v>
                </c:pt>
                <c:pt idx="93">
                  <c:v>0.36</c:v>
                </c:pt>
                <c:pt idx="94">
                  <c:v>12.37</c:v>
                </c:pt>
                <c:pt idx="95">
                  <c:v>10109.73</c:v>
                </c:pt>
                <c:pt idx="96">
                  <c:v>5263.81</c:v>
                </c:pt>
                <c:pt idx="97">
                  <c:v>8.77</c:v>
                </c:pt>
                <c:pt idx="98">
                  <c:v>23959.279999999999</c:v>
                </c:pt>
                <c:pt idx="99">
                  <c:v>142.69</c:v>
                </c:pt>
                <c:pt idx="100">
                  <c:v>6170.11</c:v>
                </c:pt>
                <c:pt idx="101">
                  <c:v>27506.16</c:v>
                </c:pt>
                <c:pt idx="102">
                  <c:v>11.78</c:v>
                </c:pt>
                <c:pt idx="103">
                  <c:v>18955.96</c:v>
                </c:pt>
                <c:pt idx="104">
                  <c:v>9.32</c:v>
                </c:pt>
                <c:pt idx="105">
                  <c:v>628.34</c:v>
                </c:pt>
                <c:pt idx="106">
                  <c:v>17.11</c:v>
                </c:pt>
                <c:pt idx="107">
                  <c:v>5.07</c:v>
                </c:pt>
                <c:pt idx="108">
                  <c:v>437377.18</c:v>
                </c:pt>
                <c:pt idx="109">
                  <c:v>48976.31</c:v>
                </c:pt>
                <c:pt idx="110">
                  <c:v>5588.7</c:v>
                </c:pt>
                <c:pt idx="111">
                  <c:v>76837.95</c:v>
                </c:pt>
                <c:pt idx="112">
                  <c:v>1000000</c:v>
                </c:pt>
                <c:pt idx="113">
                  <c:v>2128.5500000000002</c:v>
                </c:pt>
                <c:pt idx="114">
                  <c:v>76011.06</c:v>
                </c:pt>
                <c:pt idx="115">
                  <c:v>44225.87</c:v>
                </c:pt>
                <c:pt idx="116">
                  <c:v>56.04</c:v>
                </c:pt>
                <c:pt idx="117">
                  <c:v>44655.040000000001</c:v>
                </c:pt>
                <c:pt idx="118">
                  <c:v>40.11</c:v>
                </c:pt>
                <c:pt idx="119">
                  <c:v>1000000</c:v>
                </c:pt>
                <c:pt idx="120">
                  <c:v>13.77</c:v>
                </c:pt>
                <c:pt idx="121">
                  <c:v>0</c:v>
                </c:pt>
                <c:pt idx="122">
                  <c:v>0</c:v>
                </c:pt>
                <c:pt idx="123">
                  <c:v>0</c:v>
                </c:pt>
                <c:pt idx="124">
                  <c:v>4948.13</c:v>
                </c:pt>
                <c:pt idx="125">
                  <c:v>32680.39</c:v>
                </c:pt>
                <c:pt idx="126">
                  <c:v>4.8600000000000003</c:v>
                </c:pt>
                <c:pt idx="127">
                  <c:v>123449.34</c:v>
                </c:pt>
                <c:pt idx="128">
                  <c:v>809.82</c:v>
                </c:pt>
                <c:pt idx="129">
                  <c:v>5211.92</c:v>
                </c:pt>
                <c:pt idx="130">
                  <c:v>14.69</c:v>
                </c:pt>
                <c:pt idx="131">
                  <c:v>0</c:v>
                </c:pt>
                <c:pt idx="132">
                  <c:v>5377.41</c:v>
                </c:pt>
                <c:pt idx="133">
                  <c:v>27.6</c:v>
                </c:pt>
                <c:pt idx="134">
                  <c:v>5246.35</c:v>
                </c:pt>
                <c:pt idx="135">
                  <c:v>77089.55</c:v>
                </c:pt>
                <c:pt idx="136">
                  <c:v>1579.66</c:v>
                </c:pt>
                <c:pt idx="137">
                  <c:v>1000000</c:v>
                </c:pt>
                <c:pt idx="138">
                  <c:v>53531.34</c:v>
                </c:pt>
                <c:pt idx="139">
                  <c:v>27.24</c:v>
                </c:pt>
                <c:pt idx="140">
                  <c:v>6143.41</c:v>
                </c:pt>
                <c:pt idx="141">
                  <c:v>5985.46</c:v>
                </c:pt>
                <c:pt idx="142">
                  <c:v>23032.53</c:v>
                </c:pt>
                <c:pt idx="143">
                  <c:v>784.19</c:v>
                </c:pt>
                <c:pt idx="144">
                  <c:v>56675.03</c:v>
                </c:pt>
                <c:pt idx="145">
                  <c:v>9.24</c:v>
                </c:pt>
                <c:pt idx="146">
                  <c:v>12.81</c:v>
                </c:pt>
                <c:pt idx="147">
                  <c:v>121.51</c:v>
                </c:pt>
                <c:pt idx="148">
                  <c:v>18.82</c:v>
                </c:pt>
                <c:pt idx="149">
                  <c:v>77373.039999999994</c:v>
                </c:pt>
                <c:pt idx="150">
                  <c:v>28.76</c:v>
                </c:pt>
                <c:pt idx="151">
                  <c:v>1.7</c:v>
                </c:pt>
              </c:numCache>
            </c:numRef>
          </c:yVal>
          <c:smooth val="0"/>
          <c:extLst>
            <c:ext xmlns:c16="http://schemas.microsoft.com/office/drawing/2014/chart" uri="{C3380CC4-5D6E-409C-BE32-E72D297353CC}">
              <c16:uniqueId val="{00000000-5658-4A43-949E-0032893D16E5}"/>
            </c:ext>
          </c:extLst>
        </c:ser>
        <c:dLbls>
          <c:showLegendKey val="0"/>
          <c:showVal val="0"/>
          <c:showCatName val="0"/>
          <c:showSerName val="0"/>
          <c:showPercent val="0"/>
          <c:showBubbleSize val="0"/>
        </c:dLbls>
        <c:axId val="209108335"/>
        <c:axId val="209153679"/>
      </c:scatterChart>
      <c:valAx>
        <c:axId val="209108335"/>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53679"/>
        <c:crosses val="autoZero"/>
        <c:crossBetween val="midCat"/>
      </c:valAx>
      <c:valAx>
        <c:axId val="209153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083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828675</xdr:colOff>
      <xdr:row>10</xdr:row>
      <xdr:rowOff>47625</xdr:rowOff>
    </xdr:from>
    <xdr:to>
      <xdr:col>20</xdr:col>
      <xdr:colOff>19050</xdr:colOff>
      <xdr:row>32</xdr:row>
      <xdr:rowOff>17145</xdr:rowOff>
    </xdr:to>
    <xdr:graphicFrame macro="">
      <xdr:nvGraphicFramePr>
        <xdr:cNvPr id="2" name="Chart 1">
          <a:extLst>
            <a:ext uri="{FF2B5EF4-FFF2-40B4-BE49-F238E27FC236}">
              <a16:creationId xmlns:a16="http://schemas.microsoft.com/office/drawing/2014/main" id="{EE52B023-5C26-4568-96A5-09E5380887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153"/>
  <sheetViews>
    <sheetView tabSelected="1" topLeftCell="T29" zoomScale="115" zoomScaleNormal="115" workbookViewId="0">
      <selection activeCell="V41" sqref="V41"/>
    </sheetView>
  </sheetViews>
  <sheetFormatPr defaultRowHeight="15" x14ac:dyDescent="0.25"/>
  <cols>
    <col min="1" max="1" width="18.140625" style="2" customWidth="1"/>
    <col min="2" max="2" width="17.42578125" style="22" customWidth="1"/>
    <col min="3" max="3" width="27.5703125" style="20" hidden="1" customWidth="1"/>
    <col min="4" max="4" width="51.85546875" style="2" hidden="1" customWidth="1"/>
    <col min="5" max="5" width="41.7109375" style="2" hidden="1" customWidth="1"/>
    <col min="6" max="6" width="21.5703125" style="2" hidden="1" customWidth="1"/>
    <col min="7" max="7" width="9.140625" style="2" hidden="1" customWidth="1"/>
    <col min="8" max="8" width="29.5703125" style="2" hidden="1" customWidth="1"/>
    <col min="9" max="9" width="41.7109375" style="2" hidden="1" customWidth="1"/>
    <col min="10" max="10" width="10.42578125" style="2" hidden="1" customWidth="1"/>
    <col min="11" max="11" width="9.140625" style="2" hidden="1" customWidth="1"/>
    <col min="12" max="12" width="53.5703125" style="2" hidden="1" customWidth="1"/>
    <col min="13" max="13" width="43.140625" style="2" hidden="1" customWidth="1"/>
    <col min="14" max="14" width="23.85546875" style="2" hidden="1" customWidth="1"/>
    <col min="15" max="15" width="9.140625" style="2" hidden="1" customWidth="1"/>
    <col min="16" max="16" width="25" style="2" hidden="1" customWidth="1"/>
    <col min="17" max="17" width="79.7109375" style="2" hidden="1" customWidth="1"/>
    <col min="18" max="18" width="25.28515625" style="2" hidden="1" customWidth="1"/>
    <col min="19" max="19" width="14.5703125" style="2" customWidth="1"/>
    <col min="20" max="20" width="83.140625" style="2" customWidth="1"/>
    <col min="21" max="21" width="54.5703125" style="2" customWidth="1"/>
    <col min="22" max="22" width="35" style="2" customWidth="1"/>
    <col min="23" max="27" width="9.140625" style="2" customWidth="1"/>
    <col min="28" max="28" width="19" style="10" customWidth="1"/>
    <col min="29" max="29" width="27.5703125" style="20" customWidth="1"/>
    <col min="30" max="16384" width="9.140625" style="2"/>
  </cols>
  <sheetData>
    <row r="1" spans="1:31" x14ac:dyDescent="0.25">
      <c r="A1" s="1" t="s">
        <v>0</v>
      </c>
      <c r="B1" s="18" t="s">
        <v>1</v>
      </c>
      <c r="C1" s="8" t="s">
        <v>806</v>
      </c>
      <c r="D1" s="3" t="s">
        <v>306</v>
      </c>
      <c r="E1" s="3" t="s">
        <v>307</v>
      </c>
      <c r="F1" s="3" t="s">
        <v>308</v>
      </c>
      <c r="G1" s="3" t="s">
        <v>780</v>
      </c>
      <c r="H1" s="3" t="s">
        <v>309</v>
      </c>
      <c r="I1" s="3" t="s">
        <v>307</v>
      </c>
      <c r="J1" s="3" t="s">
        <v>308</v>
      </c>
      <c r="K1" s="3" t="s">
        <v>780</v>
      </c>
      <c r="L1" s="3" t="s">
        <v>310</v>
      </c>
      <c r="M1" s="3" t="s">
        <v>307</v>
      </c>
      <c r="N1" s="3" t="s">
        <v>308</v>
      </c>
      <c r="O1" s="3" t="s">
        <v>780</v>
      </c>
      <c r="P1" s="3" t="s">
        <v>796</v>
      </c>
      <c r="Q1" s="3" t="s">
        <v>797</v>
      </c>
      <c r="R1" s="3" t="s">
        <v>798</v>
      </c>
      <c r="S1" s="3">
        <v>3</v>
      </c>
      <c r="T1" s="2" t="s">
        <v>308</v>
      </c>
      <c r="U1" s="2" t="s">
        <v>307</v>
      </c>
      <c r="V1" s="2" t="s">
        <v>769</v>
      </c>
      <c r="W1" s="2" t="s">
        <v>747</v>
      </c>
      <c r="X1" s="2" t="s">
        <v>786</v>
      </c>
      <c r="Y1" s="2" t="s">
        <v>780</v>
      </c>
      <c r="Z1" s="2" t="s">
        <v>789</v>
      </c>
      <c r="AA1" s="2" t="s">
        <v>790</v>
      </c>
      <c r="AB1" s="10" t="s">
        <v>748</v>
      </c>
      <c r="AC1" s="8" t="s">
        <v>806</v>
      </c>
      <c r="AD1" s="2" t="s">
        <v>807</v>
      </c>
      <c r="AE1" s="2" t="s">
        <v>769</v>
      </c>
    </row>
    <row r="2" spans="1:31" x14ac:dyDescent="0.25">
      <c r="A2" s="4" t="s">
        <v>298</v>
      </c>
      <c r="B2" s="18" t="s">
        <v>299</v>
      </c>
      <c r="C2" s="19" t="s">
        <v>799</v>
      </c>
      <c r="D2" s="3" t="s">
        <v>311</v>
      </c>
      <c r="E2" s="3" t="s">
        <v>312</v>
      </c>
      <c r="F2" s="5" t="s">
        <v>792</v>
      </c>
      <c r="G2" s="3">
        <v>0</v>
      </c>
      <c r="H2" s="3" t="s">
        <v>314</v>
      </c>
      <c r="I2" s="3" t="s">
        <v>312</v>
      </c>
      <c r="J2" s="5" t="s">
        <v>792</v>
      </c>
      <c r="K2" s="3">
        <v>0</v>
      </c>
      <c r="L2" s="3" t="s">
        <v>315</v>
      </c>
      <c r="M2" s="3" t="s">
        <v>312</v>
      </c>
      <c r="N2" s="5" t="s">
        <v>792</v>
      </c>
      <c r="O2" s="3">
        <v>0</v>
      </c>
      <c r="P2" s="3" t="str">
        <f t="shared" ref="P2:P33" si="0">_xlfn.CONCAT("(a) ",F2,"(b) ",J2,"(c) ",N2)</f>
        <v xml:space="preserve">(a) Good; (b) Good; (c) Good; </v>
      </c>
      <c r="Q2" s="3" t="str">
        <f t="shared" ref="Q2:Q33" si="1">_xlfn.CONCAT("Q2: ",P2,"SUBTOTAL:")</f>
        <v>Q2: (a) Good; (b) Good; (c) Good; SUBTOTAL:</v>
      </c>
      <c r="R2" s="3" t="str">
        <f t="shared" ref="R2:R33" si="2">_xlfn.CONCAT("(",5+O2+K2+G2,"/5)")</f>
        <v>(5/5)</v>
      </c>
      <c r="S2" s="3" t="s">
        <v>316</v>
      </c>
      <c r="T2" s="3"/>
      <c r="U2" s="3" t="s">
        <v>753</v>
      </c>
      <c r="V2" s="17" t="s">
        <v>810</v>
      </c>
      <c r="W2" s="3">
        <v>15348.17</v>
      </c>
      <c r="X2" s="14">
        <f t="shared" ref="X2:X33" si="3">IF(W2="TIMEOUT",1000000,W2)</f>
        <v>15348.17</v>
      </c>
      <c r="Y2" s="2">
        <f>IF(X2&gt;='creteria &amp; stat'!$S$3,'creteria &amp; stat'!$T$3,IF(X2&gt;='creteria &amp; stat'!$S$4,'creteria &amp; stat'!$T$4,IF(X2&gt;'creteria &amp; stat'!$S$5,'creteria &amp; stat'!$T$5,IF(X2&lt;&gt;0,'creteria &amp; stat'!$T$6,'creteria &amp; stat'!$T$8))))</f>
        <v>-2</v>
      </c>
      <c r="AA2" s="2">
        <f t="shared" ref="AA2:AA33" si="4">Y2+Z2</f>
        <v>-2</v>
      </c>
      <c r="AB2" s="10" t="s">
        <v>299</v>
      </c>
      <c r="AC2" s="19" t="s">
        <v>799</v>
      </c>
      <c r="AD2" s="2">
        <f t="shared" ref="AD2:AD33" si="5">G2+K2+O2+AA2+10</f>
        <v>8</v>
      </c>
      <c r="AE2" s="2" t="str">
        <f t="shared" ref="AE2:AE33" si="6">_xlfn.CONCAT(Q2,R2,". Q3: ",V2)</f>
        <v xml:space="preserve">Q2: (a) Good; (b) Good; (c) Good; SUBTOTAL:(5/5). Q3: Good (tier 2) (3/5); </v>
      </c>
    </row>
    <row r="3" spans="1:31" x14ac:dyDescent="0.25">
      <c r="A3" s="4" t="s">
        <v>162</v>
      </c>
      <c r="B3" s="18" t="s">
        <v>163</v>
      </c>
      <c r="C3" s="19" t="s">
        <v>799</v>
      </c>
      <c r="D3" s="3" t="s">
        <v>317</v>
      </c>
      <c r="E3" s="3" t="s">
        <v>312</v>
      </c>
      <c r="F3" s="5" t="s">
        <v>792</v>
      </c>
      <c r="G3" s="3">
        <v>0</v>
      </c>
      <c r="H3" s="3" t="s">
        <v>318</v>
      </c>
      <c r="I3" s="3" t="s">
        <v>312</v>
      </c>
      <c r="J3" s="5" t="s">
        <v>792</v>
      </c>
      <c r="K3" s="3">
        <v>0</v>
      </c>
      <c r="L3" s="3" t="s">
        <v>315</v>
      </c>
      <c r="M3" s="3" t="s">
        <v>312</v>
      </c>
      <c r="N3" s="5" t="s">
        <v>792</v>
      </c>
      <c r="O3" s="3">
        <v>0</v>
      </c>
      <c r="P3" s="3" t="str">
        <f t="shared" si="0"/>
        <v xml:space="preserve">(a) Good; (b) Good; (c) Good; </v>
      </c>
      <c r="Q3" s="3" t="str">
        <f t="shared" si="1"/>
        <v>Q2: (a) Good; (b) Good; (c) Good; SUBTOTAL:</v>
      </c>
      <c r="R3" s="3" t="str">
        <f t="shared" si="2"/>
        <v>(5/5)</v>
      </c>
      <c r="S3" s="3" t="s">
        <v>319</v>
      </c>
      <c r="T3" s="3"/>
      <c r="U3" s="3" t="s">
        <v>753</v>
      </c>
      <c r="V3" s="17" t="s">
        <v>809</v>
      </c>
      <c r="W3" s="3">
        <v>10082.57</v>
      </c>
      <c r="X3" s="14">
        <f t="shared" si="3"/>
        <v>10082.57</v>
      </c>
      <c r="Y3" s="2">
        <f>IF(X3&gt;='creteria &amp; stat'!$S$3,'creteria &amp; stat'!$T$3,IF(X3&gt;='creteria &amp; stat'!$S$4,'creteria &amp; stat'!$T$4,IF(X3&gt;'creteria &amp; stat'!$S$5,'creteria &amp; stat'!$T$5,IF(X3&lt;&gt;0,'creteria &amp; stat'!$T$6,'creteria &amp; stat'!$T$8))))</f>
        <v>-3</v>
      </c>
      <c r="AA3" s="2">
        <f t="shared" si="4"/>
        <v>-3</v>
      </c>
      <c r="AB3" s="10" t="s">
        <v>163</v>
      </c>
      <c r="AC3" s="19" t="s">
        <v>799</v>
      </c>
      <c r="AD3" s="2">
        <f t="shared" si="5"/>
        <v>7</v>
      </c>
      <c r="AE3" s="2" t="str">
        <f t="shared" si="6"/>
        <v xml:space="preserve">Q2: (a) Good; (b) Good; (c) Good; SUBTOTAL:(5/5). Q3: Good (tier 3) (2/5); </v>
      </c>
    </row>
    <row r="4" spans="1:31" x14ac:dyDescent="0.25">
      <c r="A4" s="4" t="s">
        <v>238</v>
      </c>
      <c r="B4" s="18" t="s">
        <v>239</v>
      </c>
      <c r="C4" s="19" t="s">
        <v>799</v>
      </c>
      <c r="D4" s="3" t="s">
        <v>320</v>
      </c>
      <c r="E4" s="3" t="s">
        <v>312</v>
      </c>
      <c r="F4" s="5" t="s">
        <v>792</v>
      </c>
      <c r="G4" s="3">
        <v>0</v>
      </c>
      <c r="H4" s="3" t="s">
        <v>321</v>
      </c>
      <c r="I4" s="3" t="s">
        <v>312</v>
      </c>
      <c r="J4" s="5" t="s">
        <v>792</v>
      </c>
      <c r="K4" s="3">
        <v>0</v>
      </c>
      <c r="L4" s="3" t="s">
        <v>322</v>
      </c>
      <c r="M4" s="3" t="s">
        <v>312</v>
      </c>
      <c r="N4" s="5" t="s">
        <v>792</v>
      </c>
      <c r="O4" s="3">
        <v>0</v>
      </c>
      <c r="P4" s="3" t="str">
        <f t="shared" si="0"/>
        <v xml:space="preserve">(a) Good; (b) Good; (c) Good; </v>
      </c>
      <c r="Q4" s="3" t="str">
        <f t="shared" si="1"/>
        <v>Q2: (a) Good; (b) Good; (c) Good; SUBTOTAL:</v>
      </c>
      <c r="R4" s="3" t="str">
        <f t="shared" si="2"/>
        <v>(5/5)</v>
      </c>
      <c r="S4" s="3" t="s">
        <v>323</v>
      </c>
      <c r="T4" s="3" t="s">
        <v>342</v>
      </c>
      <c r="U4" s="3"/>
      <c r="V4" s="17" t="s">
        <v>810</v>
      </c>
      <c r="W4" s="3">
        <v>486561.7</v>
      </c>
      <c r="X4" s="14">
        <f t="shared" si="3"/>
        <v>486561.7</v>
      </c>
      <c r="Y4" s="2">
        <f>IF(X4&gt;='creteria &amp; stat'!$S$3,'creteria &amp; stat'!$T$3,IF(X4&gt;='creteria &amp; stat'!$S$4,'creteria &amp; stat'!$T$4,IF(X4&gt;'creteria &amp; stat'!$S$5,'creteria &amp; stat'!$T$5,IF(X4&lt;&gt;0,'creteria &amp; stat'!$T$6,'creteria &amp; stat'!$T$8))))</f>
        <v>-2</v>
      </c>
      <c r="AA4" s="2">
        <f t="shared" si="4"/>
        <v>-2</v>
      </c>
      <c r="AB4" s="10" t="s">
        <v>239</v>
      </c>
      <c r="AC4" s="19" t="s">
        <v>799</v>
      </c>
      <c r="AD4" s="2">
        <f t="shared" si="5"/>
        <v>8</v>
      </c>
      <c r="AE4" s="2" t="str">
        <f t="shared" si="6"/>
        <v xml:space="preserve">Q2: (a) Good; (b) Good; (c) Good; SUBTOTAL:(5/5). Q3: Good (tier 2) (3/5); </v>
      </c>
    </row>
    <row r="5" spans="1:31" x14ac:dyDescent="0.25">
      <c r="A5" s="4" t="s">
        <v>204</v>
      </c>
      <c r="B5" s="18" t="s">
        <v>205</v>
      </c>
      <c r="C5" s="19" t="s">
        <v>799</v>
      </c>
      <c r="D5" s="3" t="s">
        <v>324</v>
      </c>
      <c r="E5" s="3" t="s">
        <v>312</v>
      </c>
      <c r="F5" s="5" t="s">
        <v>792</v>
      </c>
      <c r="G5" s="3">
        <v>0</v>
      </c>
      <c r="H5" s="3" t="s">
        <v>325</v>
      </c>
      <c r="I5" s="3" t="s">
        <v>312</v>
      </c>
      <c r="J5" s="5" t="s">
        <v>792</v>
      </c>
      <c r="K5" s="3">
        <v>0</v>
      </c>
      <c r="L5" s="3" t="s">
        <v>326</v>
      </c>
      <c r="M5" s="3" t="s">
        <v>312</v>
      </c>
      <c r="N5" s="5" t="s">
        <v>792</v>
      </c>
      <c r="O5" s="3">
        <v>0</v>
      </c>
      <c r="P5" s="3" t="str">
        <f t="shared" si="0"/>
        <v xml:space="preserve">(a) Good; (b) Good; (c) Good; </v>
      </c>
      <c r="Q5" s="3" t="str">
        <f t="shared" si="1"/>
        <v>Q2: (a) Good; (b) Good; (c) Good; SUBTOTAL:</v>
      </c>
      <c r="R5" s="3" t="str">
        <f t="shared" si="2"/>
        <v>(5/5)</v>
      </c>
      <c r="S5" s="3" t="s">
        <v>327</v>
      </c>
      <c r="T5" s="3"/>
      <c r="U5" s="3" t="s">
        <v>753</v>
      </c>
      <c r="V5" s="17" t="s">
        <v>809</v>
      </c>
      <c r="W5" s="3">
        <v>7722.09</v>
      </c>
      <c r="X5" s="14">
        <f t="shared" si="3"/>
        <v>7722.09</v>
      </c>
      <c r="Y5" s="2">
        <f>IF(X5&gt;='creteria &amp; stat'!$S$3,'creteria &amp; stat'!$T$3,IF(X5&gt;='creteria &amp; stat'!$S$4,'creteria &amp; stat'!$T$4,IF(X5&gt;'creteria &amp; stat'!$S$5,'creteria &amp; stat'!$T$5,IF(X5&lt;&gt;0,'creteria &amp; stat'!$T$6,'creteria &amp; stat'!$T$8))))</f>
        <v>-3</v>
      </c>
      <c r="AA5" s="2">
        <f t="shared" si="4"/>
        <v>-3</v>
      </c>
      <c r="AB5" s="10" t="s">
        <v>205</v>
      </c>
      <c r="AC5" s="19" t="s">
        <v>799</v>
      </c>
      <c r="AD5" s="2">
        <f t="shared" si="5"/>
        <v>7</v>
      </c>
      <c r="AE5" s="2" t="str">
        <f t="shared" si="6"/>
        <v xml:space="preserve">Q2: (a) Good; (b) Good; (c) Good; SUBTOTAL:(5/5). Q3: Good (tier 3) (2/5); </v>
      </c>
    </row>
    <row r="6" spans="1:31" x14ac:dyDescent="0.25">
      <c r="A6" s="4" t="s">
        <v>50</v>
      </c>
      <c r="B6" s="18" t="s">
        <v>51</v>
      </c>
      <c r="C6" s="19" t="s">
        <v>799</v>
      </c>
      <c r="D6" s="3" t="s">
        <v>328</v>
      </c>
      <c r="E6" s="3" t="s">
        <v>329</v>
      </c>
      <c r="F6" s="5" t="s">
        <v>745</v>
      </c>
      <c r="G6" s="3">
        <f>'creteria &amp; stat'!J4</f>
        <v>-1</v>
      </c>
      <c r="H6" s="3" t="s">
        <v>343</v>
      </c>
      <c r="I6" s="3" t="s">
        <v>312</v>
      </c>
      <c r="J6" s="5" t="s">
        <v>792</v>
      </c>
      <c r="K6" s="3">
        <v>0</v>
      </c>
      <c r="L6" s="3" t="s">
        <v>344</v>
      </c>
      <c r="M6" s="3" t="s">
        <v>312</v>
      </c>
      <c r="N6" s="5" t="s">
        <v>792</v>
      </c>
      <c r="O6" s="3">
        <v>0</v>
      </c>
      <c r="P6" s="3" t="str">
        <f t="shared" si="0"/>
        <v xml:space="preserve">(a) Extra column detected.(b) Good; (c) Good; </v>
      </c>
      <c r="Q6" s="3" t="str">
        <f t="shared" si="1"/>
        <v>Q2: (a) Extra column detected.(b) Good; (c) Good; SUBTOTAL:</v>
      </c>
      <c r="R6" s="3" t="str">
        <f t="shared" si="2"/>
        <v>(4/5)</v>
      </c>
      <c r="S6" s="3" t="s">
        <v>345</v>
      </c>
      <c r="T6" s="3"/>
      <c r="U6" s="3"/>
      <c r="V6" s="17" t="s">
        <v>811</v>
      </c>
      <c r="W6" s="3" t="s">
        <v>752</v>
      </c>
      <c r="X6" s="14">
        <f t="shared" si="3"/>
        <v>1000000</v>
      </c>
      <c r="Y6" s="2">
        <f>IF(X6&gt;='creteria &amp; stat'!$S$3,'creteria &amp; stat'!$T$3,IF(X6&gt;='creteria &amp; stat'!$S$4,'creteria &amp; stat'!$T$4,IF(X6&gt;'creteria &amp; stat'!$S$5,'creteria &amp; stat'!$T$5,IF(X6&lt;&gt;0,'creteria &amp; stat'!$T$6,'creteria &amp; stat'!$T$8))))</f>
        <v>0</v>
      </c>
      <c r="AA6" s="2">
        <f t="shared" si="4"/>
        <v>0</v>
      </c>
      <c r="AB6" s="10" t="s">
        <v>51</v>
      </c>
      <c r="AC6" s="19" t="s">
        <v>799</v>
      </c>
      <c r="AD6" s="2">
        <f t="shared" si="5"/>
        <v>9</v>
      </c>
      <c r="AE6" s="2" t="str">
        <f t="shared" si="6"/>
        <v xml:space="preserve">Q2: (a) Extra column detected.(b) Good; (c) Good; SUBTOTAL:(4/5). Q3: Good (tier 1) (5/5); </v>
      </c>
    </row>
    <row r="7" spans="1:31" x14ac:dyDescent="0.25">
      <c r="A7" s="4" t="s">
        <v>244</v>
      </c>
      <c r="B7" s="18" t="s">
        <v>245</v>
      </c>
      <c r="C7" s="19" t="s">
        <v>799</v>
      </c>
      <c r="D7" s="3" t="s">
        <v>330</v>
      </c>
      <c r="E7" s="3" t="s">
        <v>312</v>
      </c>
      <c r="F7" s="5" t="s">
        <v>792</v>
      </c>
      <c r="G7" s="3">
        <v>0</v>
      </c>
      <c r="H7" s="3" t="s">
        <v>331</v>
      </c>
      <c r="I7" s="3" t="s">
        <v>312</v>
      </c>
      <c r="J7" s="5" t="s">
        <v>792</v>
      </c>
      <c r="K7" s="3">
        <v>0</v>
      </c>
      <c r="L7" s="3" t="s">
        <v>332</v>
      </c>
      <c r="M7" s="3" t="s">
        <v>312</v>
      </c>
      <c r="N7" s="5" t="s">
        <v>792</v>
      </c>
      <c r="O7" s="3">
        <v>0</v>
      </c>
      <c r="P7" s="3" t="str">
        <f t="shared" si="0"/>
        <v xml:space="preserve">(a) Good; (b) Good; (c) Good; </v>
      </c>
      <c r="Q7" s="3" t="str">
        <f t="shared" si="1"/>
        <v>Q2: (a) Good; (b) Good; (c) Good; SUBTOTAL:</v>
      </c>
      <c r="R7" s="3" t="str">
        <f t="shared" si="2"/>
        <v>(5/5)</v>
      </c>
      <c r="S7" s="3" t="s">
        <v>333</v>
      </c>
      <c r="T7" s="3" t="s">
        <v>346</v>
      </c>
      <c r="U7" s="3"/>
      <c r="V7" s="17" t="s">
        <v>810</v>
      </c>
      <c r="W7" s="3">
        <v>102577.31</v>
      </c>
      <c r="X7" s="14">
        <f t="shared" si="3"/>
        <v>102577.31</v>
      </c>
      <c r="Y7" s="2">
        <f>IF(X7&gt;='creteria &amp; stat'!$S$3,'creteria &amp; stat'!$T$3,IF(X7&gt;='creteria &amp; stat'!$S$4,'creteria &amp; stat'!$T$4,IF(X7&gt;'creteria &amp; stat'!$S$5,'creteria &amp; stat'!$T$5,IF(X7&lt;&gt;0,'creteria &amp; stat'!$T$6,'creteria &amp; stat'!$T$8))))</f>
        <v>-2</v>
      </c>
      <c r="AA7" s="2">
        <f t="shared" si="4"/>
        <v>-2</v>
      </c>
      <c r="AB7" s="10" t="s">
        <v>245</v>
      </c>
      <c r="AC7" s="19" t="s">
        <v>799</v>
      </c>
      <c r="AD7" s="2">
        <f t="shared" si="5"/>
        <v>8</v>
      </c>
      <c r="AE7" s="2" t="str">
        <f t="shared" si="6"/>
        <v xml:space="preserve">Q2: (a) Good; (b) Good; (c) Good; SUBTOTAL:(5/5). Q3: Good (tier 2) (3/5); </v>
      </c>
    </row>
    <row r="8" spans="1:31" x14ac:dyDescent="0.25">
      <c r="A8" s="4" t="s">
        <v>166</v>
      </c>
      <c r="B8" s="18" t="s">
        <v>167</v>
      </c>
      <c r="C8" s="19" t="s">
        <v>799</v>
      </c>
      <c r="D8" s="3" t="s">
        <v>317</v>
      </c>
      <c r="E8" s="3" t="s">
        <v>312</v>
      </c>
      <c r="F8" s="5" t="s">
        <v>792</v>
      </c>
      <c r="G8" s="3">
        <v>0</v>
      </c>
      <c r="H8" s="3" t="s">
        <v>334</v>
      </c>
      <c r="I8" s="3" t="s">
        <v>312</v>
      </c>
      <c r="J8" s="5" t="s">
        <v>792</v>
      </c>
      <c r="K8" s="3">
        <v>0</v>
      </c>
      <c r="L8" s="3" t="s">
        <v>335</v>
      </c>
      <c r="M8" s="3" t="s">
        <v>312</v>
      </c>
      <c r="N8" s="5" t="s">
        <v>792</v>
      </c>
      <c r="O8" s="3">
        <v>0</v>
      </c>
      <c r="P8" s="3" t="str">
        <f t="shared" si="0"/>
        <v xml:space="preserve">(a) Good; (b) Good; (c) Good; </v>
      </c>
      <c r="Q8" s="3" t="str">
        <f t="shared" si="1"/>
        <v>Q2: (a) Good; (b) Good; (c) Good; SUBTOTAL:</v>
      </c>
      <c r="R8" s="3" t="str">
        <f t="shared" si="2"/>
        <v>(5/5)</v>
      </c>
      <c r="S8" s="3" t="s">
        <v>336</v>
      </c>
      <c r="T8" s="3"/>
      <c r="U8" s="3" t="s">
        <v>753</v>
      </c>
      <c r="V8" s="17" t="s">
        <v>809</v>
      </c>
      <c r="W8" s="3">
        <v>1407.34</v>
      </c>
      <c r="X8" s="14">
        <f t="shared" si="3"/>
        <v>1407.34</v>
      </c>
      <c r="Y8" s="2">
        <f>IF(X8&gt;='creteria &amp; stat'!$S$3,'creteria &amp; stat'!$T$3,IF(X8&gt;='creteria &amp; stat'!$S$4,'creteria &amp; stat'!$T$4,IF(X8&gt;'creteria &amp; stat'!$S$5,'creteria &amp; stat'!$T$5,IF(X8&lt;&gt;0,'creteria &amp; stat'!$T$6,'creteria &amp; stat'!$T$8))))</f>
        <v>-3</v>
      </c>
      <c r="AA8" s="2">
        <f t="shared" si="4"/>
        <v>-3</v>
      </c>
      <c r="AB8" s="10" t="s">
        <v>167</v>
      </c>
      <c r="AC8" s="19" t="s">
        <v>799</v>
      </c>
      <c r="AD8" s="2">
        <f t="shared" si="5"/>
        <v>7</v>
      </c>
      <c r="AE8" s="2" t="str">
        <f t="shared" si="6"/>
        <v xml:space="preserve">Q2: (a) Good; (b) Good; (c) Good; SUBTOTAL:(5/5). Q3: Good (tier 3) (2/5); </v>
      </c>
    </row>
    <row r="9" spans="1:31" x14ac:dyDescent="0.25">
      <c r="A9" s="4" t="s">
        <v>32</v>
      </c>
      <c r="B9" s="18" t="s">
        <v>33</v>
      </c>
      <c r="C9" s="19" t="s">
        <v>799</v>
      </c>
      <c r="D9" s="3" t="s">
        <v>337</v>
      </c>
      <c r="E9" s="3" t="s">
        <v>312</v>
      </c>
      <c r="F9" s="5" t="s">
        <v>792</v>
      </c>
      <c r="G9" s="3">
        <v>0</v>
      </c>
      <c r="H9" s="3" t="s">
        <v>338</v>
      </c>
      <c r="I9" s="3" t="s">
        <v>312</v>
      </c>
      <c r="J9" s="5" t="s">
        <v>792</v>
      </c>
      <c r="K9" s="3">
        <v>0</v>
      </c>
      <c r="L9" s="3" t="s">
        <v>339</v>
      </c>
      <c r="M9" s="3" t="s">
        <v>312</v>
      </c>
      <c r="N9" s="5" t="s">
        <v>792</v>
      </c>
      <c r="O9" s="3">
        <v>0</v>
      </c>
      <c r="P9" s="3" t="str">
        <f t="shared" si="0"/>
        <v xml:space="preserve">(a) Good; (b) Good; (c) Good; </v>
      </c>
      <c r="Q9" s="3" t="str">
        <f t="shared" si="1"/>
        <v>Q2: (a) Good; (b) Good; (c) Good; SUBTOTAL:</v>
      </c>
      <c r="R9" s="3" t="str">
        <f t="shared" si="2"/>
        <v>(5/5)</v>
      </c>
      <c r="S9" s="3" t="s">
        <v>340</v>
      </c>
      <c r="T9" s="3"/>
      <c r="U9" s="3" t="s">
        <v>753</v>
      </c>
      <c r="V9" s="2" t="s">
        <v>795</v>
      </c>
      <c r="W9" s="3">
        <v>70.8</v>
      </c>
      <c r="X9" s="14">
        <f t="shared" si="3"/>
        <v>70.8</v>
      </c>
      <c r="Y9" s="2">
        <f>IF(X9&gt;='creteria &amp; stat'!$S$3,'creteria &amp; stat'!$T$3,IF(X9&gt;='creteria &amp; stat'!$S$4,'creteria &amp; stat'!$T$4,IF(X9&gt;'creteria &amp; stat'!$S$5,'creteria &amp; stat'!$T$5,IF(X9&lt;&gt;0,'creteria &amp; stat'!$T$6,'creteria &amp; stat'!$T$8))))</f>
        <v>-4</v>
      </c>
      <c r="AA9" s="2">
        <f t="shared" si="4"/>
        <v>-4</v>
      </c>
      <c r="AB9" s="10" t="s">
        <v>33</v>
      </c>
      <c r="AC9" s="19" t="s">
        <v>799</v>
      </c>
      <c r="AD9" s="2">
        <f t="shared" si="5"/>
        <v>6</v>
      </c>
      <c r="AE9" s="2" t="str">
        <f t="shared" si="6"/>
        <v xml:space="preserve">Q2: (a) Good; (b) Good; (c) Good; SUBTOTAL:(5/5). Q3: Good (tier 4) (1/5); </v>
      </c>
    </row>
    <row r="10" spans="1:31" x14ac:dyDescent="0.25">
      <c r="A10" s="4" t="s">
        <v>168</v>
      </c>
      <c r="B10" s="18" t="s">
        <v>169</v>
      </c>
      <c r="C10" s="19" t="s">
        <v>799</v>
      </c>
      <c r="D10" s="3" t="s">
        <v>347</v>
      </c>
      <c r="E10" s="3" t="s">
        <v>312</v>
      </c>
      <c r="F10" s="5" t="s">
        <v>792</v>
      </c>
      <c r="G10" s="3">
        <v>0</v>
      </c>
      <c r="H10" s="3" t="s">
        <v>348</v>
      </c>
      <c r="I10" s="3" t="s">
        <v>312</v>
      </c>
      <c r="J10" s="5" t="s">
        <v>792</v>
      </c>
      <c r="K10" s="3">
        <v>0</v>
      </c>
      <c r="L10" s="3" t="s">
        <v>315</v>
      </c>
      <c r="M10" s="3" t="s">
        <v>312</v>
      </c>
      <c r="N10" s="5" t="s">
        <v>792</v>
      </c>
      <c r="O10" s="3">
        <v>0</v>
      </c>
      <c r="P10" s="3" t="str">
        <f t="shared" si="0"/>
        <v xml:space="preserve">(a) Good; (b) Good; (c) Good; </v>
      </c>
      <c r="Q10" s="3" t="str">
        <f t="shared" si="1"/>
        <v>Q2: (a) Good; (b) Good; (c) Good; SUBTOTAL:</v>
      </c>
      <c r="R10" s="3" t="str">
        <f t="shared" si="2"/>
        <v>(5/5)</v>
      </c>
      <c r="S10" s="3" t="s">
        <v>349</v>
      </c>
      <c r="T10" s="3"/>
      <c r="U10" s="3" t="s">
        <v>753</v>
      </c>
      <c r="V10" s="17" t="s">
        <v>809</v>
      </c>
      <c r="W10" s="3">
        <v>7664.34</v>
      </c>
      <c r="X10" s="14">
        <f t="shared" si="3"/>
        <v>7664.34</v>
      </c>
      <c r="Y10" s="2">
        <f>IF(X10&gt;='creteria &amp; stat'!$S$3,'creteria &amp; stat'!$T$3,IF(X10&gt;='creteria &amp; stat'!$S$4,'creteria &amp; stat'!$T$4,IF(X10&gt;'creteria &amp; stat'!$S$5,'creteria &amp; stat'!$T$5,IF(X10&lt;&gt;0,'creteria &amp; stat'!$T$6,'creteria &amp; stat'!$T$8))))</f>
        <v>-3</v>
      </c>
      <c r="AA10" s="2">
        <f t="shared" si="4"/>
        <v>-3</v>
      </c>
      <c r="AB10" s="10" t="s">
        <v>169</v>
      </c>
      <c r="AC10" s="19" t="s">
        <v>799</v>
      </c>
      <c r="AD10" s="2">
        <f t="shared" si="5"/>
        <v>7</v>
      </c>
      <c r="AE10" s="2" t="str">
        <f t="shared" si="6"/>
        <v xml:space="preserve">Q2: (a) Good; (b) Good; (c) Good; SUBTOTAL:(5/5). Q3: Good (tier 3) (2/5); </v>
      </c>
    </row>
    <row r="11" spans="1:31" x14ac:dyDescent="0.25">
      <c r="A11" s="4" t="s">
        <v>190</v>
      </c>
      <c r="B11" s="18" t="s">
        <v>191</v>
      </c>
      <c r="C11" s="19" t="s">
        <v>799</v>
      </c>
      <c r="D11" s="3" t="s">
        <v>324</v>
      </c>
      <c r="E11" s="3" t="s">
        <v>312</v>
      </c>
      <c r="F11" s="5" t="s">
        <v>792</v>
      </c>
      <c r="G11" s="3">
        <v>0</v>
      </c>
      <c r="H11" s="3" t="s">
        <v>350</v>
      </c>
      <c r="I11" s="3" t="s">
        <v>312</v>
      </c>
      <c r="J11" s="5" t="s">
        <v>792</v>
      </c>
      <c r="K11" s="3">
        <v>0</v>
      </c>
      <c r="L11" s="3" t="s">
        <v>335</v>
      </c>
      <c r="M11" s="3" t="s">
        <v>312</v>
      </c>
      <c r="N11" s="5" t="s">
        <v>792</v>
      </c>
      <c r="O11" s="3">
        <v>0</v>
      </c>
      <c r="P11" s="3" t="str">
        <f t="shared" si="0"/>
        <v xml:space="preserve">(a) Good; (b) Good; (c) Good; </v>
      </c>
      <c r="Q11" s="3" t="str">
        <f t="shared" si="1"/>
        <v>Q2: (a) Good; (b) Good; (c) Good; SUBTOTAL:</v>
      </c>
      <c r="R11" s="3" t="str">
        <f t="shared" si="2"/>
        <v>(5/5)</v>
      </c>
      <c r="S11" s="3" t="s">
        <v>351</v>
      </c>
      <c r="T11" s="3"/>
      <c r="U11" s="3" t="s">
        <v>753</v>
      </c>
      <c r="V11" s="17" t="s">
        <v>809</v>
      </c>
      <c r="W11" s="3">
        <v>5080.91</v>
      </c>
      <c r="X11" s="14">
        <f t="shared" si="3"/>
        <v>5080.91</v>
      </c>
      <c r="Y11" s="2">
        <f>IF(X11&gt;='creteria &amp; stat'!$S$3,'creteria &amp; stat'!$T$3,IF(X11&gt;='creteria &amp; stat'!$S$4,'creteria &amp; stat'!$T$4,IF(X11&gt;'creteria &amp; stat'!$S$5,'creteria &amp; stat'!$T$5,IF(X11&lt;&gt;0,'creteria &amp; stat'!$T$6,'creteria &amp; stat'!$T$8))))</f>
        <v>-3</v>
      </c>
      <c r="AA11" s="2">
        <f t="shared" si="4"/>
        <v>-3</v>
      </c>
      <c r="AB11" s="10" t="s">
        <v>191</v>
      </c>
      <c r="AC11" s="19" t="s">
        <v>799</v>
      </c>
      <c r="AD11" s="2">
        <f t="shared" si="5"/>
        <v>7</v>
      </c>
      <c r="AE11" s="2" t="str">
        <f t="shared" si="6"/>
        <v xml:space="preserve">Q2: (a) Good; (b) Good; (c) Good; SUBTOTAL:(5/5). Q3: Good (tier 3) (2/5); </v>
      </c>
    </row>
    <row r="12" spans="1:31" x14ac:dyDescent="0.25">
      <c r="A12" s="4" t="s">
        <v>208</v>
      </c>
      <c r="B12" s="18" t="s">
        <v>209</v>
      </c>
      <c r="C12" s="19" t="s">
        <v>799</v>
      </c>
      <c r="D12" s="3" t="s">
        <v>352</v>
      </c>
      <c r="E12" s="3" t="s">
        <v>312</v>
      </c>
      <c r="F12" s="5" t="s">
        <v>792</v>
      </c>
      <c r="G12" s="3">
        <v>0</v>
      </c>
      <c r="H12" s="3" t="s">
        <v>353</v>
      </c>
      <c r="I12" s="3" t="s">
        <v>312</v>
      </c>
      <c r="J12" s="5" t="s">
        <v>792</v>
      </c>
      <c r="K12" s="3">
        <v>0</v>
      </c>
      <c r="L12" s="3" t="s">
        <v>354</v>
      </c>
      <c r="M12" s="3" t="s">
        <v>312</v>
      </c>
      <c r="N12" s="5" t="s">
        <v>792</v>
      </c>
      <c r="O12" s="3">
        <v>0</v>
      </c>
      <c r="P12" s="3" t="str">
        <f t="shared" si="0"/>
        <v xml:space="preserve">(a) Good; (b) Good; (c) Good; </v>
      </c>
      <c r="Q12" s="3" t="str">
        <f t="shared" si="1"/>
        <v>Q2: (a) Good; (b) Good; (c) Good; SUBTOTAL:</v>
      </c>
      <c r="R12" s="3" t="str">
        <f t="shared" si="2"/>
        <v>(5/5)</v>
      </c>
      <c r="S12" s="3" t="s">
        <v>355</v>
      </c>
      <c r="T12" s="3"/>
      <c r="U12" s="3" t="s">
        <v>753</v>
      </c>
      <c r="V12" s="2" t="s">
        <v>795</v>
      </c>
      <c r="W12" s="3">
        <v>17.399999999999999</v>
      </c>
      <c r="X12" s="14">
        <f t="shared" si="3"/>
        <v>17.399999999999999</v>
      </c>
      <c r="Y12" s="2">
        <f>IF(X12&gt;='creteria &amp; stat'!$S$3,'creteria &amp; stat'!$T$3,IF(X12&gt;='creteria &amp; stat'!$S$4,'creteria &amp; stat'!$T$4,IF(X12&gt;'creteria &amp; stat'!$S$5,'creteria &amp; stat'!$T$5,IF(X12&lt;&gt;0,'creteria &amp; stat'!$T$6,'creteria &amp; stat'!$T$8))))</f>
        <v>-4</v>
      </c>
      <c r="AA12" s="2">
        <f t="shared" si="4"/>
        <v>-4</v>
      </c>
      <c r="AB12" s="10" t="s">
        <v>209</v>
      </c>
      <c r="AC12" s="19" t="s">
        <v>799</v>
      </c>
      <c r="AD12" s="2">
        <f t="shared" si="5"/>
        <v>6</v>
      </c>
      <c r="AE12" s="2" t="str">
        <f t="shared" si="6"/>
        <v xml:space="preserve">Q2: (a) Good; (b) Good; (c) Good; SUBTOTAL:(5/5). Q3: Good (tier 4) (1/5); </v>
      </c>
    </row>
    <row r="13" spans="1:31" x14ac:dyDescent="0.25">
      <c r="A13" s="4" t="s">
        <v>156</v>
      </c>
      <c r="B13" s="18" t="s">
        <v>157</v>
      </c>
      <c r="C13" s="19" t="s">
        <v>799</v>
      </c>
      <c r="D13" s="3" t="s">
        <v>324</v>
      </c>
      <c r="E13" s="3" t="s">
        <v>312</v>
      </c>
      <c r="F13" s="5" t="s">
        <v>792</v>
      </c>
      <c r="G13" s="3">
        <v>0</v>
      </c>
      <c r="H13" s="3" t="s">
        <v>356</v>
      </c>
      <c r="I13" s="3" t="s">
        <v>312</v>
      </c>
      <c r="J13" s="5" t="s">
        <v>792</v>
      </c>
      <c r="K13" s="3">
        <v>0</v>
      </c>
      <c r="L13" s="3" t="s">
        <v>357</v>
      </c>
      <c r="M13" s="3" t="s">
        <v>312</v>
      </c>
      <c r="N13" s="5" t="s">
        <v>792</v>
      </c>
      <c r="O13" s="3">
        <v>0</v>
      </c>
      <c r="P13" s="3" t="str">
        <f t="shared" si="0"/>
        <v xml:space="preserve">(a) Good; (b) Good; (c) Good; </v>
      </c>
      <c r="Q13" s="3" t="str">
        <f t="shared" si="1"/>
        <v>Q2: (a) Good; (b) Good; (c) Good; SUBTOTAL:</v>
      </c>
      <c r="R13" s="3" t="str">
        <f t="shared" si="2"/>
        <v>(5/5)</v>
      </c>
      <c r="S13" s="3" t="s">
        <v>358</v>
      </c>
      <c r="T13" s="3"/>
      <c r="U13" s="3" t="s">
        <v>753</v>
      </c>
      <c r="V13" s="2" t="s">
        <v>795</v>
      </c>
      <c r="W13" s="3">
        <v>7.68</v>
      </c>
      <c r="X13" s="14">
        <f t="shared" si="3"/>
        <v>7.68</v>
      </c>
      <c r="Y13" s="2">
        <f>IF(X13&gt;='creteria &amp; stat'!$S$3,'creteria &amp; stat'!$T$3,IF(X13&gt;='creteria &amp; stat'!$S$4,'creteria &amp; stat'!$T$4,IF(X13&gt;'creteria &amp; stat'!$S$5,'creteria &amp; stat'!$T$5,IF(X13&lt;&gt;0,'creteria &amp; stat'!$T$6,'creteria &amp; stat'!$T$8))))</f>
        <v>-4</v>
      </c>
      <c r="AA13" s="2">
        <f t="shared" si="4"/>
        <v>-4</v>
      </c>
      <c r="AB13" s="10" t="s">
        <v>157</v>
      </c>
      <c r="AC13" s="19" t="s">
        <v>799</v>
      </c>
      <c r="AD13" s="2">
        <f t="shared" si="5"/>
        <v>6</v>
      </c>
      <c r="AE13" s="2" t="str">
        <f t="shared" si="6"/>
        <v xml:space="preserve">Q2: (a) Good; (b) Good; (c) Good; SUBTOTAL:(5/5). Q3: Good (tier 4) (1/5); </v>
      </c>
    </row>
    <row r="14" spans="1:31" x14ac:dyDescent="0.25">
      <c r="A14" s="4" t="s">
        <v>108</v>
      </c>
      <c r="B14" s="18" t="s">
        <v>109</v>
      </c>
      <c r="C14" s="19" t="s">
        <v>799</v>
      </c>
      <c r="D14" s="3" t="s">
        <v>324</v>
      </c>
      <c r="E14" s="3" t="s">
        <v>312</v>
      </c>
      <c r="F14" s="5" t="s">
        <v>792</v>
      </c>
      <c r="G14" s="3">
        <v>0</v>
      </c>
      <c r="H14" s="3" t="s">
        <v>359</v>
      </c>
      <c r="I14" s="3" t="s">
        <v>312</v>
      </c>
      <c r="J14" s="5" t="s">
        <v>792</v>
      </c>
      <c r="K14" s="3">
        <v>0</v>
      </c>
      <c r="L14" s="3" t="s">
        <v>335</v>
      </c>
      <c r="M14" s="3" t="s">
        <v>312</v>
      </c>
      <c r="N14" s="5" t="s">
        <v>792</v>
      </c>
      <c r="O14" s="3">
        <v>0</v>
      </c>
      <c r="P14" s="3" t="str">
        <f t="shared" si="0"/>
        <v xml:space="preserve">(a) Good; (b) Good; (c) Good; </v>
      </c>
      <c r="Q14" s="3" t="str">
        <f t="shared" si="1"/>
        <v>Q2: (a) Good; (b) Good; (c) Good; SUBTOTAL:</v>
      </c>
      <c r="R14" s="3" t="str">
        <f t="shared" si="2"/>
        <v>(5/5)</v>
      </c>
      <c r="S14" s="3" t="s">
        <v>360</v>
      </c>
      <c r="T14" s="3"/>
      <c r="U14" s="3" t="s">
        <v>753</v>
      </c>
      <c r="V14" s="17" t="s">
        <v>810</v>
      </c>
      <c r="W14" s="3">
        <v>32188.65</v>
      </c>
      <c r="X14" s="14">
        <f t="shared" si="3"/>
        <v>32188.65</v>
      </c>
      <c r="Y14" s="2">
        <f>IF(X14&gt;='creteria &amp; stat'!$S$3,'creteria &amp; stat'!$T$3,IF(X14&gt;='creteria &amp; stat'!$S$4,'creteria &amp; stat'!$T$4,IF(X14&gt;'creteria &amp; stat'!$S$5,'creteria &amp; stat'!$T$5,IF(X14&lt;&gt;0,'creteria &amp; stat'!$T$6,'creteria &amp; stat'!$T$8))))</f>
        <v>-2</v>
      </c>
      <c r="AA14" s="2">
        <f t="shared" si="4"/>
        <v>-2</v>
      </c>
      <c r="AB14" s="10" t="s">
        <v>109</v>
      </c>
      <c r="AC14" s="19" t="s">
        <v>799</v>
      </c>
      <c r="AD14" s="2">
        <f t="shared" si="5"/>
        <v>8</v>
      </c>
      <c r="AE14" s="2" t="str">
        <f t="shared" si="6"/>
        <v xml:space="preserve">Q2: (a) Good; (b) Good; (c) Good; SUBTOTAL:(5/5). Q3: Good (tier 2) (3/5); </v>
      </c>
    </row>
    <row r="15" spans="1:31" x14ac:dyDescent="0.25">
      <c r="A15" s="4" t="s">
        <v>140</v>
      </c>
      <c r="B15" s="18" t="s">
        <v>141</v>
      </c>
      <c r="C15" s="19" t="s">
        <v>800</v>
      </c>
      <c r="D15" s="3" t="s">
        <v>361</v>
      </c>
      <c r="E15" s="3" t="s">
        <v>312</v>
      </c>
      <c r="F15" s="5" t="s">
        <v>792</v>
      </c>
      <c r="G15" s="3">
        <v>0</v>
      </c>
      <c r="H15" s="3" t="s">
        <v>362</v>
      </c>
      <c r="I15" s="3" t="s">
        <v>312</v>
      </c>
      <c r="J15" s="5" t="s">
        <v>792</v>
      </c>
      <c r="K15" s="3">
        <v>0</v>
      </c>
      <c r="L15" s="3" t="s">
        <v>363</v>
      </c>
      <c r="M15" s="3" t="s">
        <v>312</v>
      </c>
      <c r="N15" s="5" t="s">
        <v>792</v>
      </c>
      <c r="O15" s="3">
        <v>0</v>
      </c>
      <c r="P15" s="3" t="str">
        <f t="shared" si="0"/>
        <v xml:space="preserve">(a) Good; (b) Good; (c) Good; </v>
      </c>
      <c r="Q15" s="3" t="str">
        <f t="shared" si="1"/>
        <v>Q2: (a) Good; (b) Good; (c) Good; SUBTOTAL:</v>
      </c>
      <c r="R15" s="3" t="str">
        <f t="shared" si="2"/>
        <v>(5/5)</v>
      </c>
      <c r="S15" s="3" t="s">
        <v>364</v>
      </c>
      <c r="T15" s="3" t="s">
        <v>342</v>
      </c>
      <c r="U15" s="3"/>
      <c r="V15" s="17" t="s">
        <v>810</v>
      </c>
      <c r="W15" s="3">
        <v>460774.73</v>
      </c>
      <c r="X15" s="14">
        <f t="shared" si="3"/>
        <v>460774.73</v>
      </c>
      <c r="Y15" s="2">
        <f>IF(X15&gt;='creteria &amp; stat'!$S$3,'creteria &amp; stat'!$T$3,IF(X15&gt;='creteria &amp; stat'!$S$4,'creteria &amp; stat'!$T$4,IF(X15&gt;'creteria &amp; stat'!$S$5,'creteria &amp; stat'!$T$5,IF(X15&lt;&gt;0,'creteria &amp; stat'!$T$6,'creteria &amp; stat'!$T$8))))</f>
        <v>-2</v>
      </c>
      <c r="AA15" s="2">
        <f t="shared" si="4"/>
        <v>-2</v>
      </c>
      <c r="AB15" s="10" t="s">
        <v>141</v>
      </c>
      <c r="AC15" s="19" t="s">
        <v>800</v>
      </c>
      <c r="AD15" s="2">
        <f t="shared" si="5"/>
        <v>8</v>
      </c>
      <c r="AE15" s="2" t="str">
        <f t="shared" si="6"/>
        <v xml:space="preserve">Q2: (a) Good; (b) Good; (c) Good; SUBTOTAL:(5/5). Q3: Good (tier 2) (3/5); </v>
      </c>
    </row>
    <row r="16" spans="1:31" x14ac:dyDescent="0.25">
      <c r="A16" s="4" t="s">
        <v>36</v>
      </c>
      <c r="B16" s="18" t="s">
        <v>37</v>
      </c>
      <c r="C16" s="19" t="s">
        <v>799</v>
      </c>
      <c r="D16" s="3" t="s">
        <v>324</v>
      </c>
      <c r="E16" s="3" t="s">
        <v>312</v>
      </c>
      <c r="F16" s="5" t="s">
        <v>792</v>
      </c>
      <c r="G16" s="3">
        <v>0</v>
      </c>
      <c r="H16" s="3" t="s">
        <v>365</v>
      </c>
      <c r="I16" s="3" t="s">
        <v>312</v>
      </c>
      <c r="J16" s="5" t="s">
        <v>792</v>
      </c>
      <c r="K16" s="3">
        <v>0</v>
      </c>
      <c r="L16" s="3" t="s">
        <v>366</v>
      </c>
      <c r="M16" s="3" t="s">
        <v>312</v>
      </c>
      <c r="N16" s="5" t="s">
        <v>792</v>
      </c>
      <c r="O16" s="3">
        <v>0</v>
      </c>
      <c r="P16" s="3" t="str">
        <f t="shared" si="0"/>
        <v xml:space="preserve">(a) Good; (b) Good; (c) Good; </v>
      </c>
      <c r="Q16" s="3" t="str">
        <f t="shared" si="1"/>
        <v>Q2: (a) Good; (b) Good; (c) Good; SUBTOTAL:</v>
      </c>
      <c r="R16" s="3" t="str">
        <f t="shared" si="2"/>
        <v>(5/5)</v>
      </c>
      <c r="S16" s="3" t="s">
        <v>367</v>
      </c>
      <c r="T16" s="3"/>
      <c r="U16" s="3"/>
      <c r="V16" s="17" t="s">
        <v>810</v>
      </c>
      <c r="W16" s="3">
        <v>81970.83</v>
      </c>
      <c r="X16" s="14">
        <f t="shared" si="3"/>
        <v>81970.83</v>
      </c>
      <c r="Y16" s="2">
        <f>IF(X16&gt;='creteria &amp; stat'!$S$3,'creteria &amp; stat'!$T$3,IF(X16&gt;='creteria &amp; stat'!$S$4,'creteria &amp; stat'!$T$4,IF(X16&gt;'creteria &amp; stat'!$S$5,'creteria &amp; stat'!$T$5,IF(X16&lt;&gt;0,'creteria &amp; stat'!$T$6,'creteria &amp; stat'!$T$8))))</f>
        <v>-2</v>
      </c>
      <c r="AA16" s="2">
        <f t="shared" si="4"/>
        <v>-2</v>
      </c>
      <c r="AB16" s="10" t="s">
        <v>37</v>
      </c>
      <c r="AC16" s="19" t="s">
        <v>799</v>
      </c>
      <c r="AD16" s="2">
        <f t="shared" si="5"/>
        <v>8</v>
      </c>
      <c r="AE16" s="2" t="str">
        <f t="shared" si="6"/>
        <v xml:space="preserve">Q2: (a) Good; (b) Good; (c) Good; SUBTOTAL:(5/5). Q3: Good (tier 2) (3/5); </v>
      </c>
    </row>
    <row r="17" spans="1:31" x14ac:dyDescent="0.25">
      <c r="A17" s="4" t="s">
        <v>158</v>
      </c>
      <c r="B17" s="18" t="s">
        <v>159</v>
      </c>
      <c r="C17" s="19" t="s">
        <v>799</v>
      </c>
      <c r="D17" s="3" t="s">
        <v>324</v>
      </c>
      <c r="E17" s="3" t="s">
        <v>312</v>
      </c>
      <c r="F17" s="5" t="s">
        <v>792</v>
      </c>
      <c r="G17" s="3">
        <v>0</v>
      </c>
      <c r="H17" s="3" t="s">
        <v>356</v>
      </c>
      <c r="I17" s="3" t="s">
        <v>312</v>
      </c>
      <c r="J17" s="5" t="s">
        <v>792</v>
      </c>
      <c r="K17" s="3">
        <v>0</v>
      </c>
      <c r="L17" s="3" t="s">
        <v>315</v>
      </c>
      <c r="M17" s="3" t="s">
        <v>312</v>
      </c>
      <c r="N17" s="5" t="s">
        <v>792</v>
      </c>
      <c r="O17" s="3">
        <v>0</v>
      </c>
      <c r="P17" s="3" t="str">
        <f t="shared" si="0"/>
        <v xml:space="preserve">(a) Good; (b) Good; (c) Good; </v>
      </c>
      <c r="Q17" s="3" t="str">
        <f t="shared" si="1"/>
        <v>Q2: (a) Good; (b) Good; (c) Good; SUBTOTAL:</v>
      </c>
      <c r="R17" s="3" t="str">
        <f t="shared" si="2"/>
        <v>(5/5)</v>
      </c>
      <c r="S17" s="3" t="s">
        <v>368</v>
      </c>
      <c r="T17" s="3" t="s">
        <v>346</v>
      </c>
      <c r="U17" s="3"/>
      <c r="V17" s="17" t="s">
        <v>811</v>
      </c>
      <c r="W17" s="3" t="s">
        <v>752</v>
      </c>
      <c r="X17" s="14">
        <f t="shared" si="3"/>
        <v>1000000</v>
      </c>
      <c r="Y17" s="2">
        <f>IF(X17&gt;='creteria &amp; stat'!$S$3,'creteria &amp; stat'!$T$3,IF(X17&gt;='creteria &amp; stat'!$S$4,'creteria &amp; stat'!$T$4,IF(X17&gt;'creteria &amp; stat'!$S$5,'creteria &amp; stat'!$T$5,IF(X17&lt;&gt;0,'creteria &amp; stat'!$T$6,'creteria &amp; stat'!$T$8))))</f>
        <v>0</v>
      </c>
      <c r="AA17" s="2">
        <f t="shared" si="4"/>
        <v>0</v>
      </c>
      <c r="AB17" s="10" t="s">
        <v>159</v>
      </c>
      <c r="AC17" s="19" t="s">
        <v>799</v>
      </c>
      <c r="AD17" s="2">
        <f t="shared" si="5"/>
        <v>10</v>
      </c>
      <c r="AE17" s="2" t="str">
        <f t="shared" si="6"/>
        <v xml:space="preserve">Q2: (a) Good; (b) Good; (c) Good; SUBTOTAL:(5/5). Q3: Good (tier 1) (5/5); </v>
      </c>
    </row>
    <row r="18" spans="1:31" x14ac:dyDescent="0.25">
      <c r="A18" s="4" t="s">
        <v>90</v>
      </c>
      <c r="B18" s="18" t="s">
        <v>91</v>
      </c>
      <c r="C18" s="19" t="s">
        <v>799</v>
      </c>
      <c r="D18" s="3" t="s">
        <v>369</v>
      </c>
      <c r="E18" s="3" t="s">
        <v>312</v>
      </c>
      <c r="F18" s="5" t="s">
        <v>792</v>
      </c>
      <c r="G18" s="3">
        <v>0</v>
      </c>
      <c r="H18" s="3" t="s">
        <v>370</v>
      </c>
      <c r="I18" s="3" t="s">
        <v>312</v>
      </c>
      <c r="J18" s="5" t="s">
        <v>792</v>
      </c>
      <c r="K18" s="3">
        <v>0</v>
      </c>
      <c r="L18" s="3" t="s">
        <v>371</v>
      </c>
      <c r="M18" s="3" t="s">
        <v>312</v>
      </c>
      <c r="N18" s="5" t="s">
        <v>792</v>
      </c>
      <c r="O18" s="3">
        <v>0</v>
      </c>
      <c r="P18" s="3" t="str">
        <f t="shared" si="0"/>
        <v xml:space="preserve">(a) Good; (b) Good; (c) Good; </v>
      </c>
      <c r="Q18" s="3" t="str">
        <f t="shared" si="1"/>
        <v>Q2: (a) Good; (b) Good; (c) Good; SUBTOTAL:</v>
      </c>
      <c r="R18" s="3" t="str">
        <f t="shared" si="2"/>
        <v>(5/5)</v>
      </c>
      <c r="S18" s="3" t="s">
        <v>372</v>
      </c>
      <c r="T18" s="3" t="s">
        <v>346</v>
      </c>
      <c r="U18" s="3" t="s">
        <v>753</v>
      </c>
      <c r="V18" s="17" t="s">
        <v>809</v>
      </c>
      <c r="W18" s="3">
        <v>9941.68</v>
      </c>
      <c r="X18" s="14">
        <f t="shared" si="3"/>
        <v>9941.68</v>
      </c>
      <c r="Y18" s="2">
        <f>IF(X18&gt;='creteria &amp; stat'!$S$3,'creteria &amp; stat'!$T$3,IF(X18&gt;='creteria &amp; stat'!$S$4,'creteria &amp; stat'!$T$4,IF(X18&gt;'creteria &amp; stat'!$S$5,'creteria &amp; stat'!$T$5,IF(X18&lt;&gt;0,'creteria &amp; stat'!$T$6,'creteria &amp; stat'!$T$8))))</f>
        <v>-3</v>
      </c>
      <c r="AA18" s="2">
        <f t="shared" si="4"/>
        <v>-3</v>
      </c>
      <c r="AB18" s="10" t="s">
        <v>91</v>
      </c>
      <c r="AC18" s="19" t="s">
        <v>799</v>
      </c>
      <c r="AD18" s="2">
        <f t="shared" si="5"/>
        <v>7</v>
      </c>
      <c r="AE18" s="2" t="str">
        <f t="shared" si="6"/>
        <v xml:space="preserve">Q2: (a) Good; (b) Good; (c) Good; SUBTOTAL:(5/5). Q3: Good (tier 3) (2/5); </v>
      </c>
    </row>
    <row r="19" spans="1:31" x14ac:dyDescent="0.25">
      <c r="A19" s="4" t="s">
        <v>70</v>
      </c>
      <c r="B19" s="18" t="s">
        <v>71</v>
      </c>
      <c r="C19" s="19" t="s">
        <v>799</v>
      </c>
      <c r="D19" s="3" t="s">
        <v>373</v>
      </c>
      <c r="E19" s="3" t="s">
        <v>312</v>
      </c>
      <c r="F19" s="5" t="s">
        <v>792</v>
      </c>
      <c r="G19" s="3">
        <v>0</v>
      </c>
      <c r="H19" s="3" t="s">
        <v>356</v>
      </c>
      <c r="I19" s="3" t="s">
        <v>312</v>
      </c>
      <c r="J19" s="5" t="s">
        <v>792</v>
      </c>
      <c r="K19" s="3">
        <v>0</v>
      </c>
      <c r="L19" s="3" t="s">
        <v>341</v>
      </c>
      <c r="M19" s="3" t="s">
        <v>312</v>
      </c>
      <c r="N19" s="5" t="s">
        <v>792</v>
      </c>
      <c r="O19" s="3">
        <v>0</v>
      </c>
      <c r="P19" s="3" t="str">
        <f t="shared" si="0"/>
        <v xml:space="preserve">(a) Good; (b) Good; (c) Good; </v>
      </c>
      <c r="Q19" s="3" t="str">
        <f t="shared" si="1"/>
        <v>Q2: (a) Good; (b) Good; (c) Good; SUBTOTAL:</v>
      </c>
      <c r="R19" s="3" t="str">
        <f t="shared" si="2"/>
        <v>(5/5)</v>
      </c>
      <c r="S19" s="3" t="s">
        <v>374</v>
      </c>
      <c r="T19" s="3" t="s">
        <v>346</v>
      </c>
      <c r="U19" s="3" t="s">
        <v>753</v>
      </c>
      <c r="V19" s="2" t="s">
        <v>795</v>
      </c>
      <c r="W19" s="3">
        <v>8.48</v>
      </c>
      <c r="X19" s="14">
        <f t="shared" si="3"/>
        <v>8.48</v>
      </c>
      <c r="Y19" s="2">
        <f>IF(X19&gt;='creteria &amp; stat'!$S$3,'creteria &amp; stat'!$T$3,IF(X19&gt;='creteria &amp; stat'!$S$4,'creteria &amp; stat'!$T$4,IF(X19&gt;'creteria &amp; stat'!$S$5,'creteria &amp; stat'!$T$5,IF(X19&lt;&gt;0,'creteria &amp; stat'!$T$6,'creteria &amp; stat'!$T$8))))</f>
        <v>-4</v>
      </c>
      <c r="AA19" s="2">
        <f t="shared" si="4"/>
        <v>-4</v>
      </c>
      <c r="AB19" s="10" t="s">
        <v>71</v>
      </c>
      <c r="AC19" s="19" t="s">
        <v>799</v>
      </c>
      <c r="AD19" s="2">
        <f t="shared" si="5"/>
        <v>6</v>
      </c>
      <c r="AE19" s="2" t="str">
        <f t="shared" si="6"/>
        <v xml:space="preserve">Q2: (a) Good; (b) Good; (c) Good; SUBTOTAL:(5/5). Q3: Good (tier 4) (1/5); </v>
      </c>
    </row>
    <row r="20" spans="1:31" x14ac:dyDescent="0.25">
      <c r="A20" s="4" t="s">
        <v>64</v>
      </c>
      <c r="B20" s="18" t="s">
        <v>65</v>
      </c>
      <c r="C20" s="19" t="s">
        <v>799</v>
      </c>
      <c r="D20" s="3" t="s">
        <v>373</v>
      </c>
      <c r="E20" s="3" t="s">
        <v>312</v>
      </c>
      <c r="F20" s="5" t="s">
        <v>792</v>
      </c>
      <c r="G20" s="3">
        <v>0</v>
      </c>
      <c r="H20" s="3" t="s">
        <v>375</v>
      </c>
      <c r="I20" s="3" t="s">
        <v>312</v>
      </c>
      <c r="J20" s="5" t="s">
        <v>792</v>
      </c>
      <c r="K20" s="3">
        <v>0</v>
      </c>
      <c r="L20" s="3" t="s">
        <v>335</v>
      </c>
      <c r="M20" s="3" t="s">
        <v>312</v>
      </c>
      <c r="N20" s="5" t="s">
        <v>792</v>
      </c>
      <c r="O20" s="3">
        <v>0</v>
      </c>
      <c r="P20" s="3" t="str">
        <f t="shared" si="0"/>
        <v xml:space="preserve">(a) Good; (b) Good; (c) Good; </v>
      </c>
      <c r="Q20" s="3" t="str">
        <f t="shared" si="1"/>
        <v>Q2: (a) Good; (b) Good; (c) Good; SUBTOTAL:</v>
      </c>
      <c r="R20" s="3" t="str">
        <f t="shared" si="2"/>
        <v>(5/5)</v>
      </c>
      <c r="S20" s="3" t="s">
        <v>376</v>
      </c>
      <c r="T20" s="3" t="s">
        <v>346</v>
      </c>
      <c r="U20" s="3" t="s">
        <v>753</v>
      </c>
      <c r="V20" s="2" t="s">
        <v>795</v>
      </c>
      <c r="W20" s="3">
        <v>9.85</v>
      </c>
      <c r="X20" s="14">
        <f t="shared" si="3"/>
        <v>9.85</v>
      </c>
      <c r="Y20" s="2">
        <f>IF(X20&gt;='creteria &amp; stat'!$S$3,'creteria &amp; stat'!$T$3,IF(X20&gt;='creteria &amp; stat'!$S$4,'creteria &amp; stat'!$T$4,IF(X20&gt;'creteria &amp; stat'!$S$5,'creteria &amp; stat'!$T$5,IF(X20&lt;&gt;0,'creteria &amp; stat'!$T$6,'creteria &amp; stat'!$T$8))))</f>
        <v>-4</v>
      </c>
      <c r="AA20" s="2">
        <f t="shared" si="4"/>
        <v>-4</v>
      </c>
      <c r="AB20" s="10" t="s">
        <v>65</v>
      </c>
      <c r="AC20" s="19" t="s">
        <v>799</v>
      </c>
      <c r="AD20" s="2">
        <f t="shared" si="5"/>
        <v>6</v>
      </c>
      <c r="AE20" s="2" t="str">
        <f t="shared" si="6"/>
        <v xml:space="preserve">Q2: (a) Good; (b) Good; (c) Good; SUBTOTAL:(5/5). Q3: Good (tier 4) (1/5); </v>
      </c>
    </row>
    <row r="21" spans="1:31" x14ac:dyDescent="0.25">
      <c r="A21" s="4" t="s">
        <v>186</v>
      </c>
      <c r="B21" s="18" t="s">
        <v>187</v>
      </c>
      <c r="C21" s="19" t="s">
        <v>801</v>
      </c>
      <c r="D21" s="3" t="s">
        <v>317</v>
      </c>
      <c r="E21" s="3" t="s">
        <v>312</v>
      </c>
      <c r="F21" s="5" t="s">
        <v>792</v>
      </c>
      <c r="G21" s="3">
        <v>0</v>
      </c>
      <c r="H21" s="3" t="s">
        <v>377</v>
      </c>
      <c r="I21" s="3" t="s">
        <v>312</v>
      </c>
      <c r="J21" s="5" t="s">
        <v>792</v>
      </c>
      <c r="K21" s="3">
        <v>0</v>
      </c>
      <c r="L21" s="3" t="s">
        <v>341</v>
      </c>
      <c r="M21" s="3" t="s">
        <v>312</v>
      </c>
      <c r="N21" s="5" t="s">
        <v>792</v>
      </c>
      <c r="O21" s="3">
        <v>0</v>
      </c>
      <c r="P21" s="3" t="str">
        <f t="shared" si="0"/>
        <v xml:space="preserve">(a) Good; (b) Good; (c) Good; </v>
      </c>
      <c r="Q21" s="3" t="str">
        <f t="shared" si="1"/>
        <v>Q2: (a) Good; (b) Good; (c) Good; SUBTOTAL:</v>
      </c>
      <c r="R21" s="3" t="str">
        <f t="shared" si="2"/>
        <v>(5/5)</v>
      </c>
      <c r="S21" s="3" t="s">
        <v>378</v>
      </c>
      <c r="T21" s="3"/>
      <c r="U21" s="3" t="s">
        <v>753</v>
      </c>
      <c r="V21" s="2" t="s">
        <v>795</v>
      </c>
      <c r="W21" s="3">
        <v>145.04</v>
      </c>
      <c r="X21" s="14">
        <f t="shared" si="3"/>
        <v>145.04</v>
      </c>
      <c r="Y21" s="2">
        <f>IF(X21&gt;='creteria &amp; stat'!$S$3,'creteria &amp; stat'!$T$3,IF(X21&gt;='creteria &amp; stat'!$S$4,'creteria &amp; stat'!$T$4,IF(X21&gt;'creteria &amp; stat'!$S$5,'creteria &amp; stat'!$T$5,IF(X21&lt;&gt;0,'creteria &amp; stat'!$T$6,'creteria &amp; stat'!$T$8))))</f>
        <v>-4</v>
      </c>
      <c r="AA21" s="2">
        <f t="shared" si="4"/>
        <v>-4</v>
      </c>
      <c r="AB21" s="10" t="s">
        <v>187</v>
      </c>
      <c r="AC21" s="19" t="s">
        <v>801</v>
      </c>
      <c r="AD21" s="2">
        <f t="shared" si="5"/>
        <v>6</v>
      </c>
      <c r="AE21" s="2" t="str">
        <f t="shared" si="6"/>
        <v xml:space="preserve">Q2: (a) Good; (b) Good; (c) Good; SUBTOTAL:(5/5). Q3: Good (tier 4) (1/5); </v>
      </c>
    </row>
    <row r="22" spans="1:31" x14ac:dyDescent="0.25">
      <c r="A22" s="4" t="s">
        <v>126</v>
      </c>
      <c r="B22" s="18" t="s">
        <v>127</v>
      </c>
      <c r="C22" s="19" t="s">
        <v>801</v>
      </c>
      <c r="D22" s="3" t="s">
        <v>379</v>
      </c>
      <c r="E22" s="3" t="s">
        <v>312</v>
      </c>
      <c r="F22" s="5" t="s">
        <v>792</v>
      </c>
      <c r="G22" s="3">
        <v>0</v>
      </c>
      <c r="H22" s="3" t="s">
        <v>359</v>
      </c>
      <c r="I22" s="3" t="s">
        <v>312</v>
      </c>
      <c r="J22" s="5" t="s">
        <v>792</v>
      </c>
      <c r="K22" s="3">
        <v>0</v>
      </c>
      <c r="L22" s="3" t="s">
        <v>335</v>
      </c>
      <c r="M22" s="3" t="s">
        <v>312</v>
      </c>
      <c r="N22" s="5" t="s">
        <v>792</v>
      </c>
      <c r="O22" s="3">
        <v>0</v>
      </c>
      <c r="P22" s="3" t="str">
        <f t="shared" si="0"/>
        <v xml:space="preserve">(a) Good; (b) Good; (c) Good; </v>
      </c>
      <c r="Q22" s="3" t="str">
        <f t="shared" si="1"/>
        <v>Q2: (a) Good; (b) Good; (c) Good; SUBTOTAL:</v>
      </c>
      <c r="R22" s="3" t="str">
        <f t="shared" si="2"/>
        <v>(5/5)</v>
      </c>
      <c r="S22" s="3" t="s">
        <v>380</v>
      </c>
      <c r="U22" s="3" t="s">
        <v>753</v>
      </c>
      <c r="V22" s="2" t="s">
        <v>795</v>
      </c>
      <c r="W22" s="3">
        <v>15.61</v>
      </c>
      <c r="X22" s="14">
        <f t="shared" si="3"/>
        <v>15.61</v>
      </c>
      <c r="Y22" s="2">
        <f>IF(X22&gt;='creteria &amp; stat'!$S$3,'creteria &amp; stat'!$T$3,IF(X22&gt;='creteria &amp; stat'!$S$4,'creteria &amp; stat'!$T$4,IF(X22&gt;'creteria &amp; stat'!$S$5,'creteria &amp; stat'!$T$5,IF(X22&lt;&gt;0,'creteria &amp; stat'!$T$6,'creteria &amp; stat'!$T$8))))</f>
        <v>-4</v>
      </c>
      <c r="AA22" s="2">
        <f t="shared" si="4"/>
        <v>-4</v>
      </c>
      <c r="AB22" s="10" t="s">
        <v>127</v>
      </c>
      <c r="AC22" s="19" t="s">
        <v>801</v>
      </c>
      <c r="AD22" s="2">
        <f t="shared" si="5"/>
        <v>6</v>
      </c>
      <c r="AE22" s="2" t="str">
        <f t="shared" si="6"/>
        <v xml:space="preserve">Q2: (a) Good; (b) Good; (c) Good; SUBTOTAL:(5/5). Q3: Good (tier 4) (1/5); </v>
      </c>
    </row>
    <row r="23" spans="1:31" x14ac:dyDescent="0.25">
      <c r="A23" s="4" t="s">
        <v>120</v>
      </c>
      <c r="B23" s="18" t="s">
        <v>121</v>
      </c>
      <c r="C23" s="19" t="s">
        <v>802</v>
      </c>
      <c r="D23" s="3" t="s">
        <v>381</v>
      </c>
      <c r="E23" s="3" t="s">
        <v>312</v>
      </c>
      <c r="F23" s="5" t="s">
        <v>792</v>
      </c>
      <c r="G23" s="3">
        <v>0</v>
      </c>
      <c r="H23" s="3" t="s">
        <v>382</v>
      </c>
      <c r="I23" s="3" t="s">
        <v>312</v>
      </c>
      <c r="J23" s="5" t="s">
        <v>792</v>
      </c>
      <c r="K23" s="3">
        <v>0</v>
      </c>
      <c r="L23" s="3" t="s">
        <v>383</v>
      </c>
      <c r="M23" s="3" t="s">
        <v>312</v>
      </c>
      <c r="N23" s="5" t="s">
        <v>792</v>
      </c>
      <c r="O23" s="3">
        <v>0</v>
      </c>
      <c r="P23" s="3" t="str">
        <f t="shared" si="0"/>
        <v xml:space="preserve">(a) Good; (b) Good; (c) Good; </v>
      </c>
      <c r="Q23" s="3" t="str">
        <f t="shared" si="1"/>
        <v>Q2: (a) Good; (b) Good; (c) Good; SUBTOTAL:</v>
      </c>
      <c r="R23" s="3" t="str">
        <f t="shared" si="2"/>
        <v>(5/5)</v>
      </c>
      <c r="S23" s="3" t="s">
        <v>384</v>
      </c>
      <c r="U23" s="3" t="s">
        <v>753</v>
      </c>
      <c r="V23" s="17" t="s">
        <v>810</v>
      </c>
      <c r="W23" s="3">
        <v>28411.23</v>
      </c>
      <c r="X23" s="14">
        <f t="shared" si="3"/>
        <v>28411.23</v>
      </c>
      <c r="Y23" s="2">
        <f>IF(X23&gt;='creteria &amp; stat'!$S$3,'creteria &amp; stat'!$T$3,IF(X23&gt;='creteria &amp; stat'!$S$4,'creteria &amp; stat'!$T$4,IF(X23&gt;'creteria &amp; stat'!$S$5,'creteria &amp; stat'!$T$5,IF(X23&lt;&gt;0,'creteria &amp; stat'!$T$6,'creteria &amp; stat'!$T$8))))</f>
        <v>-2</v>
      </c>
      <c r="AA23" s="2">
        <f t="shared" si="4"/>
        <v>-2</v>
      </c>
      <c r="AB23" s="10" t="s">
        <v>121</v>
      </c>
      <c r="AC23" s="19" t="s">
        <v>802</v>
      </c>
      <c r="AD23" s="2">
        <f t="shared" si="5"/>
        <v>8</v>
      </c>
      <c r="AE23" s="2" t="str">
        <f t="shared" si="6"/>
        <v xml:space="preserve">Q2: (a) Good; (b) Good; (c) Good; SUBTOTAL:(5/5). Q3: Good (tier 2) (3/5); </v>
      </c>
    </row>
    <row r="24" spans="1:31" x14ac:dyDescent="0.25">
      <c r="A24" s="4" t="s">
        <v>164</v>
      </c>
      <c r="B24" s="18" t="s">
        <v>165</v>
      </c>
      <c r="C24" s="19" t="s">
        <v>801</v>
      </c>
      <c r="D24" s="3" t="s">
        <v>385</v>
      </c>
      <c r="E24" s="3" t="s">
        <v>312</v>
      </c>
      <c r="F24" s="5" t="s">
        <v>792</v>
      </c>
      <c r="G24" s="3">
        <v>0</v>
      </c>
      <c r="H24" s="3" t="s">
        <v>356</v>
      </c>
      <c r="I24" s="3" t="s">
        <v>312</v>
      </c>
      <c r="J24" s="5" t="s">
        <v>792</v>
      </c>
      <c r="K24" s="3">
        <v>0</v>
      </c>
      <c r="L24" s="3" t="s">
        <v>341</v>
      </c>
      <c r="M24" s="3" t="s">
        <v>312</v>
      </c>
      <c r="N24" s="5" t="s">
        <v>792</v>
      </c>
      <c r="O24" s="3">
        <v>0</v>
      </c>
      <c r="P24" s="3" t="str">
        <f t="shared" si="0"/>
        <v xml:space="preserve">(a) Good; (b) Good; (c) Good; </v>
      </c>
      <c r="Q24" s="3" t="str">
        <f t="shared" si="1"/>
        <v>Q2: (a) Good; (b) Good; (c) Good; SUBTOTAL:</v>
      </c>
      <c r="R24" s="3" t="str">
        <f t="shared" si="2"/>
        <v>(5/5)</v>
      </c>
      <c r="S24" s="3" t="s">
        <v>386</v>
      </c>
      <c r="U24" s="3"/>
      <c r="V24" s="17" t="s">
        <v>810</v>
      </c>
      <c r="W24" s="3">
        <v>88603.45</v>
      </c>
      <c r="X24" s="14">
        <f t="shared" si="3"/>
        <v>88603.45</v>
      </c>
      <c r="Y24" s="2">
        <f>IF(X24&gt;='creteria &amp; stat'!$S$3,'creteria &amp; stat'!$T$3,IF(X24&gt;='creteria &amp; stat'!$S$4,'creteria &amp; stat'!$T$4,IF(X24&gt;'creteria &amp; stat'!$S$5,'creteria &amp; stat'!$T$5,IF(X24&lt;&gt;0,'creteria &amp; stat'!$T$6,'creteria &amp; stat'!$T$8))))</f>
        <v>-2</v>
      </c>
      <c r="AA24" s="2">
        <f t="shared" si="4"/>
        <v>-2</v>
      </c>
      <c r="AB24" s="10" t="s">
        <v>165</v>
      </c>
      <c r="AC24" s="19" t="s">
        <v>801</v>
      </c>
      <c r="AD24" s="2">
        <f t="shared" si="5"/>
        <v>8</v>
      </c>
      <c r="AE24" s="2" t="str">
        <f t="shared" si="6"/>
        <v xml:space="preserve">Q2: (a) Good; (b) Good; (c) Good; SUBTOTAL:(5/5). Q3: Good (tier 2) (3/5); </v>
      </c>
    </row>
    <row r="25" spans="1:31" x14ac:dyDescent="0.25">
      <c r="A25" s="4" t="s">
        <v>144</v>
      </c>
      <c r="B25" s="18" t="s">
        <v>145</v>
      </c>
      <c r="C25" s="19" t="s">
        <v>799</v>
      </c>
      <c r="D25" s="3" t="s">
        <v>387</v>
      </c>
      <c r="E25" s="3" t="s">
        <v>312</v>
      </c>
      <c r="F25" s="5" t="s">
        <v>792</v>
      </c>
      <c r="G25" s="3">
        <v>0</v>
      </c>
      <c r="H25" s="3" t="s">
        <v>388</v>
      </c>
      <c r="I25" s="3" t="s">
        <v>312</v>
      </c>
      <c r="J25" s="5" t="s">
        <v>792</v>
      </c>
      <c r="K25" s="3">
        <v>0</v>
      </c>
      <c r="L25" s="3" t="s">
        <v>389</v>
      </c>
      <c r="M25" s="3" t="s">
        <v>312</v>
      </c>
      <c r="N25" s="5" t="s">
        <v>792</v>
      </c>
      <c r="O25" s="3">
        <v>0</v>
      </c>
      <c r="P25" s="3" t="str">
        <f t="shared" si="0"/>
        <v xml:space="preserve">(a) Good; (b) Good; (c) Good; </v>
      </c>
      <c r="Q25" s="3" t="str">
        <f t="shared" si="1"/>
        <v>Q2: (a) Good; (b) Good; (c) Good; SUBTOTAL:</v>
      </c>
      <c r="R25" s="3" t="str">
        <f t="shared" si="2"/>
        <v>(5/5)</v>
      </c>
      <c r="S25" s="3" t="s">
        <v>390</v>
      </c>
      <c r="U25" s="3" t="s">
        <v>753</v>
      </c>
      <c r="V25" s="2" t="s">
        <v>795</v>
      </c>
      <c r="W25" s="3">
        <v>0.14000000000000001</v>
      </c>
      <c r="X25" s="14">
        <f t="shared" si="3"/>
        <v>0.14000000000000001</v>
      </c>
      <c r="Y25" s="2">
        <f>IF(X25&gt;='creteria &amp; stat'!$S$3,'creteria &amp; stat'!$T$3,IF(X25&gt;='creteria &amp; stat'!$S$4,'creteria &amp; stat'!$T$4,IF(X25&gt;'creteria &amp; stat'!$S$5,'creteria &amp; stat'!$T$5,IF(X25&lt;&gt;0,'creteria &amp; stat'!$T$6,'creteria &amp; stat'!$T$8))))</f>
        <v>-4</v>
      </c>
      <c r="AA25" s="2">
        <f t="shared" si="4"/>
        <v>-4</v>
      </c>
      <c r="AB25" s="10" t="s">
        <v>145</v>
      </c>
      <c r="AC25" s="19" t="s">
        <v>799</v>
      </c>
      <c r="AD25" s="2">
        <f t="shared" si="5"/>
        <v>6</v>
      </c>
      <c r="AE25" s="2" t="str">
        <f t="shared" si="6"/>
        <v xml:space="preserve">Q2: (a) Good; (b) Good; (c) Good; SUBTOTAL:(5/5). Q3: Good (tier 4) (1/5); </v>
      </c>
    </row>
    <row r="26" spans="1:31" x14ac:dyDescent="0.25">
      <c r="A26" s="4" t="s">
        <v>182</v>
      </c>
      <c r="B26" s="18" t="s">
        <v>183</v>
      </c>
      <c r="C26" s="19" t="s">
        <v>801</v>
      </c>
      <c r="D26" s="3" t="s">
        <v>317</v>
      </c>
      <c r="E26" s="3" t="s">
        <v>312</v>
      </c>
      <c r="F26" s="5" t="s">
        <v>792</v>
      </c>
      <c r="G26" s="3">
        <v>0</v>
      </c>
      <c r="H26" s="3" t="s">
        <v>391</v>
      </c>
      <c r="I26" s="3" t="s">
        <v>312</v>
      </c>
      <c r="J26" s="5" t="s">
        <v>792</v>
      </c>
      <c r="K26" s="3">
        <v>0</v>
      </c>
      <c r="L26" s="3" t="s">
        <v>392</v>
      </c>
      <c r="M26" s="3" t="s">
        <v>312</v>
      </c>
      <c r="N26" s="5" t="s">
        <v>792</v>
      </c>
      <c r="O26" s="3">
        <v>0</v>
      </c>
      <c r="P26" s="3" t="str">
        <f t="shared" si="0"/>
        <v xml:space="preserve">(a) Good; (b) Good; (c) Good; </v>
      </c>
      <c r="Q26" s="3" t="str">
        <f t="shared" si="1"/>
        <v>Q2: (a) Good; (b) Good; (c) Good; SUBTOTAL:</v>
      </c>
      <c r="R26" s="3" t="str">
        <f t="shared" si="2"/>
        <v>(5/5)</v>
      </c>
      <c r="S26" s="3" t="s">
        <v>393</v>
      </c>
      <c r="U26" s="3" t="s">
        <v>753</v>
      </c>
      <c r="V26" s="17" t="s">
        <v>809</v>
      </c>
      <c r="W26" s="3">
        <v>8988.3799999999992</v>
      </c>
      <c r="X26" s="14">
        <f t="shared" si="3"/>
        <v>8988.3799999999992</v>
      </c>
      <c r="Y26" s="2">
        <f>IF(X26&gt;='creteria &amp; stat'!$S$3,'creteria &amp; stat'!$T$3,IF(X26&gt;='creteria &amp; stat'!$S$4,'creteria &amp; stat'!$T$4,IF(X26&gt;'creteria &amp; stat'!$S$5,'creteria &amp; stat'!$T$5,IF(X26&lt;&gt;0,'creteria &amp; stat'!$T$6,'creteria &amp; stat'!$T$8))))</f>
        <v>-3</v>
      </c>
      <c r="AA26" s="2">
        <f t="shared" si="4"/>
        <v>-3</v>
      </c>
      <c r="AB26" s="10" t="s">
        <v>183</v>
      </c>
      <c r="AC26" s="19" t="s">
        <v>801</v>
      </c>
      <c r="AD26" s="2">
        <f t="shared" si="5"/>
        <v>7</v>
      </c>
      <c r="AE26" s="2" t="str">
        <f t="shared" si="6"/>
        <v xml:space="preserve">Q2: (a) Good; (b) Good; (c) Good; SUBTOTAL:(5/5). Q3: Good (tier 3) (2/5); </v>
      </c>
    </row>
    <row r="27" spans="1:31" x14ac:dyDescent="0.25">
      <c r="A27" s="4" t="s">
        <v>160</v>
      </c>
      <c r="B27" s="18" t="s">
        <v>161</v>
      </c>
      <c r="C27" s="19" t="s">
        <v>801</v>
      </c>
      <c r="D27" s="3" t="s">
        <v>317</v>
      </c>
      <c r="E27" s="3" t="s">
        <v>312</v>
      </c>
      <c r="F27" s="5" t="s">
        <v>792</v>
      </c>
      <c r="G27" s="3">
        <v>0</v>
      </c>
      <c r="H27" s="3" t="s">
        <v>394</v>
      </c>
      <c r="I27" s="3" t="s">
        <v>312</v>
      </c>
      <c r="J27" s="5" t="s">
        <v>792</v>
      </c>
      <c r="K27" s="3">
        <v>0</v>
      </c>
      <c r="L27" s="3" t="s">
        <v>395</v>
      </c>
      <c r="M27" s="3" t="s">
        <v>312</v>
      </c>
      <c r="N27" s="5" t="s">
        <v>792</v>
      </c>
      <c r="O27" s="3">
        <v>0</v>
      </c>
      <c r="P27" s="3" t="str">
        <f t="shared" si="0"/>
        <v xml:space="preserve">(a) Good; (b) Good; (c) Good; </v>
      </c>
      <c r="Q27" s="3" t="str">
        <f t="shared" si="1"/>
        <v>Q2: (a) Good; (b) Good; (c) Good; SUBTOTAL:</v>
      </c>
      <c r="R27" s="3" t="str">
        <f t="shared" si="2"/>
        <v>(5/5)</v>
      </c>
      <c r="S27" s="3" t="s">
        <v>396</v>
      </c>
      <c r="U27" s="3"/>
      <c r="V27" s="17" t="s">
        <v>810</v>
      </c>
      <c r="W27" s="3">
        <v>159474.31</v>
      </c>
      <c r="X27" s="14">
        <f t="shared" si="3"/>
        <v>159474.31</v>
      </c>
      <c r="Y27" s="2">
        <f>IF(X27&gt;='creteria &amp; stat'!$S$3,'creteria &amp; stat'!$T$3,IF(X27&gt;='creteria &amp; stat'!$S$4,'creteria &amp; stat'!$T$4,IF(X27&gt;'creteria &amp; stat'!$S$5,'creteria &amp; stat'!$T$5,IF(X27&lt;&gt;0,'creteria &amp; stat'!$T$6,'creteria &amp; stat'!$T$8))))</f>
        <v>-2</v>
      </c>
      <c r="AA27" s="2">
        <f t="shared" si="4"/>
        <v>-2</v>
      </c>
      <c r="AB27" s="10" t="s">
        <v>161</v>
      </c>
      <c r="AC27" s="19" t="s">
        <v>801</v>
      </c>
      <c r="AD27" s="2">
        <f t="shared" si="5"/>
        <v>8</v>
      </c>
      <c r="AE27" s="2" t="str">
        <f t="shared" si="6"/>
        <v xml:space="preserve">Q2: (a) Good; (b) Good; (c) Good; SUBTOTAL:(5/5). Q3: Good (tier 2) (3/5); </v>
      </c>
    </row>
    <row r="28" spans="1:31" x14ac:dyDescent="0.25">
      <c r="A28" s="4" t="s">
        <v>178</v>
      </c>
      <c r="B28" s="18" t="s">
        <v>179</v>
      </c>
      <c r="C28" s="19" t="s">
        <v>801</v>
      </c>
      <c r="D28" s="3" t="s">
        <v>317</v>
      </c>
      <c r="E28" s="3" t="s">
        <v>312</v>
      </c>
      <c r="F28" s="5" t="s">
        <v>792</v>
      </c>
      <c r="G28" s="3">
        <v>0</v>
      </c>
      <c r="H28" s="3" t="s">
        <v>397</v>
      </c>
      <c r="I28" s="3" t="s">
        <v>312</v>
      </c>
      <c r="J28" s="5" t="s">
        <v>792</v>
      </c>
      <c r="K28" s="3">
        <v>0</v>
      </c>
      <c r="L28" s="3" t="s">
        <v>398</v>
      </c>
      <c r="M28" s="3" t="s">
        <v>312</v>
      </c>
      <c r="N28" s="5" t="s">
        <v>792</v>
      </c>
      <c r="O28" s="3">
        <v>0</v>
      </c>
      <c r="P28" s="3" t="str">
        <f t="shared" si="0"/>
        <v xml:space="preserve">(a) Good; (b) Good; (c) Good; </v>
      </c>
      <c r="Q28" s="3" t="str">
        <f t="shared" si="1"/>
        <v>Q2: (a) Good; (b) Good; (c) Good; SUBTOTAL:</v>
      </c>
      <c r="R28" s="3" t="str">
        <f t="shared" si="2"/>
        <v>(5/5)</v>
      </c>
      <c r="S28" s="3" t="s">
        <v>399</v>
      </c>
      <c r="U28" s="3"/>
      <c r="V28" s="17" t="s">
        <v>810</v>
      </c>
      <c r="W28" s="3">
        <v>168098.2</v>
      </c>
      <c r="X28" s="14">
        <f t="shared" si="3"/>
        <v>168098.2</v>
      </c>
      <c r="Y28" s="2">
        <f>IF(X28&gt;='creteria &amp; stat'!$S$3,'creteria &amp; stat'!$T$3,IF(X28&gt;='creteria &amp; stat'!$S$4,'creteria &amp; stat'!$T$4,IF(X28&gt;'creteria &amp; stat'!$S$5,'creteria &amp; stat'!$T$5,IF(X28&lt;&gt;0,'creteria &amp; stat'!$T$6,'creteria &amp; stat'!$T$8))))</f>
        <v>-2</v>
      </c>
      <c r="AA28" s="2">
        <f t="shared" si="4"/>
        <v>-2</v>
      </c>
      <c r="AB28" s="10" t="s">
        <v>179</v>
      </c>
      <c r="AC28" s="19" t="s">
        <v>801</v>
      </c>
      <c r="AD28" s="2">
        <f t="shared" si="5"/>
        <v>8</v>
      </c>
      <c r="AE28" s="2" t="str">
        <f t="shared" si="6"/>
        <v xml:space="preserve">Q2: (a) Good; (b) Good; (c) Good; SUBTOTAL:(5/5). Q3: Good (tier 2) (3/5); </v>
      </c>
    </row>
    <row r="29" spans="1:31" x14ac:dyDescent="0.25">
      <c r="A29" s="4" t="s">
        <v>74</v>
      </c>
      <c r="B29" s="18" t="s">
        <v>75</v>
      </c>
      <c r="C29" s="19" t="s">
        <v>801</v>
      </c>
      <c r="D29" s="3" t="s">
        <v>324</v>
      </c>
      <c r="E29" s="3" t="s">
        <v>312</v>
      </c>
      <c r="F29" s="5" t="s">
        <v>792</v>
      </c>
      <c r="G29" s="3">
        <v>0</v>
      </c>
      <c r="H29" s="3" t="s">
        <v>400</v>
      </c>
      <c r="I29" s="3" t="s">
        <v>312</v>
      </c>
      <c r="J29" s="5" t="s">
        <v>792</v>
      </c>
      <c r="K29" s="3">
        <v>0</v>
      </c>
      <c r="L29" s="3" t="s">
        <v>401</v>
      </c>
      <c r="M29" s="3" t="s">
        <v>312</v>
      </c>
      <c r="N29" s="5" t="s">
        <v>792</v>
      </c>
      <c r="O29" s="3">
        <v>0</v>
      </c>
      <c r="P29" s="3" t="str">
        <f t="shared" si="0"/>
        <v xml:space="preserve">(a) Good; (b) Good; (c) Good; </v>
      </c>
      <c r="Q29" s="3" t="str">
        <f t="shared" si="1"/>
        <v>Q2: (a) Good; (b) Good; (c) Good; SUBTOTAL:</v>
      </c>
      <c r="R29" s="3" t="str">
        <f t="shared" si="2"/>
        <v>(5/5)</v>
      </c>
      <c r="S29" s="3" t="s">
        <v>402</v>
      </c>
      <c r="U29" s="3" t="s">
        <v>753</v>
      </c>
      <c r="V29" s="17" t="s">
        <v>809</v>
      </c>
      <c r="W29" s="3">
        <v>12935.19</v>
      </c>
      <c r="X29" s="14">
        <f t="shared" si="3"/>
        <v>12935.19</v>
      </c>
      <c r="Y29" s="2">
        <f>IF(X29&gt;='creteria &amp; stat'!$S$3,'creteria &amp; stat'!$T$3,IF(X29&gt;='creteria &amp; stat'!$S$4,'creteria &amp; stat'!$T$4,IF(X29&gt;'creteria &amp; stat'!$S$5,'creteria &amp; stat'!$T$5,IF(X29&lt;&gt;0,'creteria &amp; stat'!$T$6,'creteria &amp; stat'!$T$8))))</f>
        <v>-3</v>
      </c>
      <c r="AA29" s="2">
        <f t="shared" si="4"/>
        <v>-3</v>
      </c>
      <c r="AB29" s="10" t="s">
        <v>75</v>
      </c>
      <c r="AC29" s="19" t="s">
        <v>801</v>
      </c>
      <c r="AD29" s="2">
        <f t="shared" si="5"/>
        <v>7</v>
      </c>
      <c r="AE29" s="2" t="str">
        <f t="shared" si="6"/>
        <v xml:space="preserve">Q2: (a) Good; (b) Good; (c) Good; SUBTOTAL:(5/5). Q3: Good (tier 3) (2/5); </v>
      </c>
    </row>
    <row r="30" spans="1:31" x14ac:dyDescent="0.25">
      <c r="A30" s="4" t="s">
        <v>68</v>
      </c>
      <c r="B30" s="18" t="s">
        <v>69</v>
      </c>
      <c r="C30" s="19" t="s">
        <v>801</v>
      </c>
      <c r="D30" s="3" t="s">
        <v>320</v>
      </c>
      <c r="E30" s="3" t="s">
        <v>312</v>
      </c>
      <c r="F30" s="5" t="s">
        <v>792</v>
      </c>
      <c r="G30" s="3">
        <v>0</v>
      </c>
      <c r="H30" s="3" t="s">
        <v>359</v>
      </c>
      <c r="I30" s="3" t="s">
        <v>312</v>
      </c>
      <c r="J30" s="5" t="s">
        <v>792</v>
      </c>
      <c r="K30" s="3">
        <v>0</v>
      </c>
      <c r="L30" s="3" t="s">
        <v>403</v>
      </c>
      <c r="M30" s="3" t="s">
        <v>312</v>
      </c>
      <c r="N30" s="5" t="s">
        <v>792</v>
      </c>
      <c r="O30" s="3">
        <v>0</v>
      </c>
      <c r="P30" s="3" t="str">
        <f t="shared" si="0"/>
        <v xml:space="preserve">(a) Good; (b) Good; (c) Good; </v>
      </c>
      <c r="Q30" s="3" t="str">
        <f t="shared" si="1"/>
        <v>Q2: (a) Good; (b) Good; (c) Good; SUBTOTAL:</v>
      </c>
      <c r="R30" s="3" t="str">
        <f t="shared" si="2"/>
        <v>(5/5)</v>
      </c>
      <c r="S30" s="3" t="s">
        <v>404</v>
      </c>
      <c r="U30" s="3" t="s">
        <v>753</v>
      </c>
      <c r="V30" s="17" t="s">
        <v>810</v>
      </c>
      <c r="W30" s="3">
        <v>17871.28</v>
      </c>
      <c r="X30" s="14">
        <f t="shared" si="3"/>
        <v>17871.28</v>
      </c>
      <c r="Y30" s="2">
        <f>IF(X30&gt;='creteria &amp; stat'!$S$3,'creteria &amp; stat'!$T$3,IF(X30&gt;='creteria &amp; stat'!$S$4,'creteria &amp; stat'!$T$4,IF(X30&gt;'creteria &amp; stat'!$S$5,'creteria &amp; stat'!$T$5,IF(X30&lt;&gt;0,'creteria &amp; stat'!$T$6,'creteria &amp; stat'!$T$8))))</f>
        <v>-2</v>
      </c>
      <c r="AA30" s="2">
        <f t="shared" si="4"/>
        <v>-2</v>
      </c>
      <c r="AB30" s="10" t="s">
        <v>69</v>
      </c>
      <c r="AC30" s="19" t="s">
        <v>801</v>
      </c>
      <c r="AD30" s="2">
        <f t="shared" si="5"/>
        <v>8</v>
      </c>
      <c r="AE30" s="2" t="str">
        <f t="shared" si="6"/>
        <v xml:space="preserve">Q2: (a) Good; (b) Good; (c) Good; SUBTOTAL:(5/5). Q3: Good (tier 2) (3/5); </v>
      </c>
    </row>
    <row r="31" spans="1:31" x14ac:dyDescent="0.25">
      <c r="A31" s="4" t="s">
        <v>196</v>
      </c>
      <c r="B31" s="18" t="s">
        <v>197</v>
      </c>
      <c r="C31" s="19" t="s">
        <v>799</v>
      </c>
      <c r="D31" s="3" t="s">
        <v>373</v>
      </c>
      <c r="E31" s="3" t="s">
        <v>312</v>
      </c>
      <c r="F31" s="5" t="s">
        <v>792</v>
      </c>
      <c r="G31" s="3">
        <v>0</v>
      </c>
      <c r="H31" s="3" t="s">
        <v>325</v>
      </c>
      <c r="I31" s="3" t="s">
        <v>312</v>
      </c>
      <c r="J31" s="5" t="s">
        <v>792</v>
      </c>
      <c r="K31" s="3">
        <v>0</v>
      </c>
      <c r="L31" s="3" t="s">
        <v>341</v>
      </c>
      <c r="M31" s="3" t="s">
        <v>312</v>
      </c>
      <c r="N31" s="5" t="s">
        <v>792</v>
      </c>
      <c r="O31" s="3">
        <v>0</v>
      </c>
      <c r="P31" s="3" t="str">
        <f t="shared" si="0"/>
        <v xml:space="preserve">(a) Good; (b) Good; (c) Good; </v>
      </c>
      <c r="Q31" s="3" t="str">
        <f t="shared" si="1"/>
        <v>Q2: (a) Good; (b) Good; (c) Good; SUBTOTAL:</v>
      </c>
      <c r="R31" s="3" t="str">
        <f t="shared" si="2"/>
        <v>(5/5)</v>
      </c>
      <c r="S31" s="3" t="s">
        <v>405</v>
      </c>
      <c r="U31" s="3" t="s">
        <v>753</v>
      </c>
      <c r="V31" s="2" t="s">
        <v>795</v>
      </c>
      <c r="W31" s="3">
        <v>8.94</v>
      </c>
      <c r="X31" s="14">
        <f t="shared" si="3"/>
        <v>8.94</v>
      </c>
      <c r="Y31" s="2">
        <f>IF(X31&gt;='creteria &amp; stat'!$S$3,'creteria &amp; stat'!$T$3,IF(X31&gt;='creteria &amp; stat'!$S$4,'creteria &amp; stat'!$T$4,IF(X31&gt;'creteria &amp; stat'!$S$5,'creteria &amp; stat'!$T$5,IF(X31&lt;&gt;0,'creteria &amp; stat'!$T$6,'creteria &amp; stat'!$T$8))))</f>
        <v>-4</v>
      </c>
      <c r="AA31" s="2">
        <f t="shared" si="4"/>
        <v>-4</v>
      </c>
      <c r="AB31" s="10" t="s">
        <v>197</v>
      </c>
      <c r="AC31" s="19" t="s">
        <v>799</v>
      </c>
      <c r="AD31" s="2">
        <f t="shared" si="5"/>
        <v>6</v>
      </c>
      <c r="AE31" s="2" t="str">
        <f t="shared" si="6"/>
        <v xml:space="preserve">Q2: (a) Good; (b) Good; (c) Good; SUBTOTAL:(5/5). Q3: Good (tier 4) (1/5); </v>
      </c>
    </row>
    <row r="32" spans="1:31" x14ac:dyDescent="0.25">
      <c r="A32" s="4" t="s">
        <v>258</v>
      </c>
      <c r="B32" s="18" t="s">
        <v>259</v>
      </c>
      <c r="C32" s="19" t="s">
        <v>801</v>
      </c>
      <c r="D32" s="3" t="s">
        <v>406</v>
      </c>
      <c r="E32" s="3" t="s">
        <v>312</v>
      </c>
      <c r="F32" s="5" t="s">
        <v>792</v>
      </c>
      <c r="G32" s="3">
        <v>0</v>
      </c>
      <c r="H32" s="3" t="s">
        <v>407</v>
      </c>
      <c r="I32" s="3" t="s">
        <v>312</v>
      </c>
      <c r="J32" s="5" t="s">
        <v>792</v>
      </c>
      <c r="K32" s="3">
        <v>0</v>
      </c>
      <c r="L32" s="3" t="s">
        <v>403</v>
      </c>
      <c r="M32" s="3" t="s">
        <v>312</v>
      </c>
      <c r="N32" s="5" t="s">
        <v>792</v>
      </c>
      <c r="O32" s="3">
        <v>0</v>
      </c>
      <c r="P32" s="3" t="str">
        <f t="shared" si="0"/>
        <v xml:space="preserve">(a) Good; (b) Good; (c) Good; </v>
      </c>
      <c r="Q32" s="3" t="str">
        <f t="shared" si="1"/>
        <v>Q2: (a) Good; (b) Good; (c) Good; SUBTOTAL:</v>
      </c>
      <c r="R32" s="3" t="str">
        <f t="shared" si="2"/>
        <v>(5/5)</v>
      </c>
      <c r="S32" s="3" t="s">
        <v>408</v>
      </c>
      <c r="U32" s="3" t="s">
        <v>753</v>
      </c>
      <c r="V32" s="2" t="s">
        <v>795</v>
      </c>
      <c r="W32" s="3">
        <v>24.7</v>
      </c>
      <c r="X32" s="14">
        <f t="shared" si="3"/>
        <v>24.7</v>
      </c>
      <c r="Y32" s="2">
        <f>IF(X32&gt;='creteria &amp; stat'!$S$3,'creteria &amp; stat'!$T$3,IF(X32&gt;='creteria &amp; stat'!$S$4,'creteria &amp; stat'!$T$4,IF(X32&gt;'creteria &amp; stat'!$S$5,'creteria &amp; stat'!$T$5,IF(X32&lt;&gt;0,'creteria &amp; stat'!$T$6,'creteria &amp; stat'!$T$8))))</f>
        <v>-4</v>
      </c>
      <c r="AA32" s="2">
        <f t="shared" si="4"/>
        <v>-4</v>
      </c>
      <c r="AB32" s="10" t="s">
        <v>259</v>
      </c>
      <c r="AC32" s="19" t="s">
        <v>801</v>
      </c>
      <c r="AD32" s="2">
        <f t="shared" si="5"/>
        <v>6</v>
      </c>
      <c r="AE32" s="2" t="str">
        <f t="shared" si="6"/>
        <v xml:space="preserve">Q2: (a) Good; (b) Good; (c) Good; SUBTOTAL:(5/5). Q3: Good (tier 4) (1/5); </v>
      </c>
    </row>
    <row r="33" spans="1:31" x14ac:dyDescent="0.25">
      <c r="A33" s="4" t="s">
        <v>112</v>
      </c>
      <c r="B33" s="18" t="s">
        <v>113</v>
      </c>
      <c r="C33" s="19" t="s">
        <v>801</v>
      </c>
      <c r="D33" s="3" t="s">
        <v>324</v>
      </c>
      <c r="E33" s="3" t="s">
        <v>312</v>
      </c>
      <c r="F33" s="5" t="s">
        <v>792</v>
      </c>
      <c r="G33" s="3">
        <v>0</v>
      </c>
      <c r="H33" s="3" t="s">
        <v>314</v>
      </c>
      <c r="I33" s="3" t="s">
        <v>312</v>
      </c>
      <c r="J33" s="5" t="s">
        <v>792</v>
      </c>
      <c r="K33" s="3">
        <v>0</v>
      </c>
      <c r="L33" s="3" t="s">
        <v>315</v>
      </c>
      <c r="M33" s="3" t="s">
        <v>312</v>
      </c>
      <c r="N33" s="5" t="s">
        <v>792</v>
      </c>
      <c r="O33" s="3">
        <v>0</v>
      </c>
      <c r="P33" s="3" t="str">
        <f t="shared" si="0"/>
        <v xml:space="preserve">(a) Good; (b) Good; (c) Good; </v>
      </c>
      <c r="Q33" s="3" t="str">
        <f t="shared" si="1"/>
        <v>Q2: (a) Good; (b) Good; (c) Good; SUBTOTAL:</v>
      </c>
      <c r="R33" s="3" t="str">
        <f t="shared" si="2"/>
        <v>(5/5)</v>
      </c>
      <c r="S33" s="3" t="s">
        <v>409</v>
      </c>
      <c r="U33" s="3" t="s">
        <v>753</v>
      </c>
      <c r="V33" s="17" t="s">
        <v>810</v>
      </c>
      <c r="W33" s="3">
        <v>25029.77</v>
      </c>
      <c r="X33" s="14">
        <f t="shared" si="3"/>
        <v>25029.77</v>
      </c>
      <c r="Y33" s="2">
        <f>IF(X33&gt;='creteria &amp; stat'!$S$3,'creteria &amp; stat'!$T$3,IF(X33&gt;='creteria &amp; stat'!$S$4,'creteria &amp; stat'!$T$4,IF(X33&gt;'creteria &amp; stat'!$S$5,'creteria &amp; stat'!$T$5,IF(X33&lt;&gt;0,'creteria &amp; stat'!$T$6,'creteria &amp; stat'!$T$8))))</f>
        <v>-2</v>
      </c>
      <c r="AA33" s="2">
        <f t="shared" si="4"/>
        <v>-2</v>
      </c>
      <c r="AB33" s="10" t="s">
        <v>113</v>
      </c>
      <c r="AC33" s="19" t="s">
        <v>801</v>
      </c>
      <c r="AD33" s="2">
        <f t="shared" si="5"/>
        <v>8</v>
      </c>
      <c r="AE33" s="2" t="str">
        <f t="shared" si="6"/>
        <v xml:space="preserve">Q2: (a) Good; (b) Good; (c) Good; SUBTOTAL:(5/5). Q3: Good (tier 2) (3/5); </v>
      </c>
    </row>
    <row r="34" spans="1:31" x14ac:dyDescent="0.25">
      <c r="A34" s="4" t="s">
        <v>110</v>
      </c>
      <c r="B34" s="18" t="s">
        <v>111</v>
      </c>
      <c r="C34" s="19" t="s">
        <v>801</v>
      </c>
      <c r="D34" s="3" t="s">
        <v>324</v>
      </c>
      <c r="E34" s="3" t="s">
        <v>312</v>
      </c>
      <c r="F34" s="5" t="s">
        <v>792</v>
      </c>
      <c r="G34" s="3">
        <v>0</v>
      </c>
      <c r="H34" s="3" t="s">
        <v>356</v>
      </c>
      <c r="I34" s="3" t="s">
        <v>312</v>
      </c>
      <c r="J34" s="5" t="s">
        <v>792</v>
      </c>
      <c r="K34" s="3">
        <v>0</v>
      </c>
      <c r="L34" s="3" t="s">
        <v>341</v>
      </c>
      <c r="M34" s="3" t="s">
        <v>312</v>
      </c>
      <c r="N34" s="5" t="s">
        <v>792</v>
      </c>
      <c r="O34" s="3">
        <v>0</v>
      </c>
      <c r="P34" s="3" t="str">
        <f t="shared" ref="P34:P65" si="7">_xlfn.CONCAT("(a) ",F34,"(b) ",J34,"(c) ",N34)</f>
        <v xml:space="preserve">(a) Good; (b) Good; (c) Good; </v>
      </c>
      <c r="Q34" s="3" t="str">
        <f t="shared" ref="Q34:Q65" si="8">_xlfn.CONCAT("Q2: ",P34,"SUBTOTAL:")</f>
        <v>Q2: (a) Good; (b) Good; (c) Good; SUBTOTAL:</v>
      </c>
      <c r="R34" s="3" t="str">
        <f t="shared" ref="R34:R65" si="9">_xlfn.CONCAT("(",5+O34+K34+G34,"/5)")</f>
        <v>(5/5)</v>
      </c>
      <c r="S34" s="3" t="s">
        <v>410</v>
      </c>
      <c r="U34" s="3" t="s">
        <v>753</v>
      </c>
      <c r="V34" s="17" t="s">
        <v>809</v>
      </c>
      <c r="W34" s="3">
        <v>4880.54</v>
      </c>
      <c r="X34" s="14">
        <f t="shared" ref="X34:X65" si="10">IF(W34="TIMEOUT",1000000,W34)</f>
        <v>4880.54</v>
      </c>
      <c r="Y34" s="2">
        <f>IF(X34&gt;='creteria &amp; stat'!$S$3,'creteria &amp; stat'!$T$3,IF(X34&gt;='creteria &amp; stat'!$S$4,'creteria &amp; stat'!$T$4,IF(X34&gt;'creteria &amp; stat'!$S$5,'creteria &amp; stat'!$T$5,IF(X34&lt;&gt;0,'creteria &amp; stat'!$T$6,'creteria &amp; stat'!$T$8))))</f>
        <v>-3</v>
      </c>
      <c r="AA34" s="2">
        <f t="shared" ref="AA34:AA65" si="11">Y34+Z34</f>
        <v>-3</v>
      </c>
      <c r="AB34" s="10" t="s">
        <v>111</v>
      </c>
      <c r="AC34" s="19" t="s">
        <v>801</v>
      </c>
      <c r="AD34" s="2">
        <f t="shared" ref="AD34:AD65" si="12">G34+K34+O34+AA34+10</f>
        <v>7</v>
      </c>
      <c r="AE34" s="2" t="str">
        <f t="shared" ref="AE34:AE65" si="13">_xlfn.CONCAT(Q34,R34,". Q3: ",V34)</f>
        <v xml:space="preserve">Q2: (a) Good; (b) Good; (c) Good; SUBTOTAL:(5/5). Q3: Good (tier 3) (2/5); </v>
      </c>
    </row>
    <row r="35" spans="1:31" x14ac:dyDescent="0.25">
      <c r="A35" s="4" t="s">
        <v>122</v>
      </c>
      <c r="B35" s="18" t="s">
        <v>123</v>
      </c>
      <c r="C35" s="19" t="s">
        <v>801</v>
      </c>
      <c r="D35" s="3" t="s">
        <v>411</v>
      </c>
      <c r="E35" s="3" t="s">
        <v>312</v>
      </c>
      <c r="F35" s="5" t="s">
        <v>792</v>
      </c>
      <c r="G35" s="3">
        <v>0</v>
      </c>
      <c r="H35" s="3" t="s">
        <v>413</v>
      </c>
      <c r="I35" s="3" t="s">
        <v>312</v>
      </c>
      <c r="J35" s="5" t="s">
        <v>792</v>
      </c>
      <c r="K35" s="3">
        <v>0</v>
      </c>
      <c r="L35" s="3" t="s">
        <v>414</v>
      </c>
      <c r="M35" s="3" t="s">
        <v>312</v>
      </c>
      <c r="N35" s="5" t="s">
        <v>792</v>
      </c>
      <c r="O35" s="3">
        <v>0</v>
      </c>
      <c r="P35" s="3" t="str">
        <f t="shared" si="7"/>
        <v xml:space="preserve">(a) Good; (b) Good; (c) Good; </v>
      </c>
      <c r="Q35" s="3" t="str">
        <f t="shared" si="8"/>
        <v>Q2: (a) Good; (b) Good; (c) Good; SUBTOTAL:</v>
      </c>
      <c r="R35" s="3" t="str">
        <f t="shared" si="9"/>
        <v>(5/5)</v>
      </c>
      <c r="S35" s="3" t="s">
        <v>415</v>
      </c>
      <c r="U35" s="3" t="s">
        <v>753</v>
      </c>
      <c r="V35" s="17" t="s">
        <v>809</v>
      </c>
      <c r="W35" s="3">
        <v>13024.14</v>
      </c>
      <c r="X35" s="14">
        <f t="shared" si="10"/>
        <v>13024.14</v>
      </c>
      <c r="Y35" s="2">
        <f>IF(X35&gt;='creteria &amp; stat'!$S$3,'creteria &amp; stat'!$T$3,IF(X35&gt;='creteria &amp; stat'!$S$4,'creteria &amp; stat'!$T$4,IF(X35&gt;'creteria &amp; stat'!$S$5,'creteria &amp; stat'!$T$5,IF(X35&lt;&gt;0,'creteria &amp; stat'!$T$6,'creteria &amp; stat'!$T$8))))</f>
        <v>-3</v>
      </c>
      <c r="AA35" s="2">
        <f t="shared" si="11"/>
        <v>-3</v>
      </c>
      <c r="AB35" s="10" t="s">
        <v>123</v>
      </c>
      <c r="AC35" s="19" t="s">
        <v>801</v>
      </c>
      <c r="AD35" s="2">
        <f t="shared" si="12"/>
        <v>7</v>
      </c>
      <c r="AE35" s="2" t="str">
        <f t="shared" si="13"/>
        <v xml:space="preserve">Q2: (a) Good; (b) Good; (c) Good; SUBTOTAL:(5/5). Q3: Good (tier 3) (2/5); </v>
      </c>
    </row>
    <row r="36" spans="1:31" x14ac:dyDescent="0.25">
      <c r="A36" s="4" t="s">
        <v>86</v>
      </c>
      <c r="B36" s="18" t="s">
        <v>87</v>
      </c>
      <c r="C36" s="19" t="s">
        <v>799</v>
      </c>
      <c r="D36" s="3" t="s">
        <v>324</v>
      </c>
      <c r="E36" s="3" t="s">
        <v>312</v>
      </c>
      <c r="F36" s="5" t="s">
        <v>792</v>
      </c>
      <c r="G36" s="3">
        <v>0</v>
      </c>
      <c r="H36" s="3" t="s">
        <v>416</v>
      </c>
      <c r="I36" s="3" t="s">
        <v>312</v>
      </c>
      <c r="J36" s="5" t="s">
        <v>792</v>
      </c>
      <c r="K36" s="3">
        <v>0</v>
      </c>
      <c r="L36" s="3" t="s">
        <v>417</v>
      </c>
      <c r="M36" s="3" t="s">
        <v>312</v>
      </c>
      <c r="N36" s="5" t="s">
        <v>792</v>
      </c>
      <c r="O36" s="3">
        <v>0</v>
      </c>
      <c r="P36" s="3" t="str">
        <f t="shared" si="7"/>
        <v xml:space="preserve">(a) Good; (b) Good; (c) Good; </v>
      </c>
      <c r="Q36" s="3" t="str">
        <f t="shared" si="8"/>
        <v>Q2: (a) Good; (b) Good; (c) Good; SUBTOTAL:</v>
      </c>
      <c r="R36" s="3" t="str">
        <f t="shared" si="9"/>
        <v>(5/5)</v>
      </c>
      <c r="S36" s="3" t="s">
        <v>418</v>
      </c>
      <c r="U36" s="3" t="s">
        <v>753</v>
      </c>
      <c r="V36" s="17" t="s">
        <v>810</v>
      </c>
      <c r="W36" s="3">
        <v>17202.66</v>
      </c>
      <c r="X36" s="14">
        <f t="shared" si="10"/>
        <v>17202.66</v>
      </c>
      <c r="Y36" s="2">
        <f>IF(X36&gt;='creteria &amp; stat'!$S$3,'creteria &amp; stat'!$T$3,IF(X36&gt;='creteria &amp; stat'!$S$4,'creteria &amp; stat'!$T$4,IF(X36&gt;'creteria &amp; stat'!$S$5,'creteria &amp; stat'!$T$5,IF(X36&lt;&gt;0,'creteria &amp; stat'!$T$6,'creteria &amp; stat'!$T$8))))</f>
        <v>-2</v>
      </c>
      <c r="AA36" s="2">
        <f t="shared" si="11"/>
        <v>-2</v>
      </c>
      <c r="AB36" s="10" t="s">
        <v>87</v>
      </c>
      <c r="AC36" s="19" t="s">
        <v>799</v>
      </c>
      <c r="AD36" s="2">
        <f t="shared" si="12"/>
        <v>8</v>
      </c>
      <c r="AE36" s="2" t="str">
        <f t="shared" si="13"/>
        <v xml:space="preserve">Q2: (a) Good; (b) Good; (c) Good; SUBTOTAL:(5/5). Q3: Good (tier 2) (3/5); </v>
      </c>
    </row>
    <row r="37" spans="1:31" x14ac:dyDescent="0.25">
      <c r="A37" s="4" t="s">
        <v>262</v>
      </c>
      <c r="B37" s="18" t="s">
        <v>263</v>
      </c>
      <c r="C37" s="19" t="s">
        <v>799</v>
      </c>
      <c r="D37" s="3" t="s">
        <v>419</v>
      </c>
      <c r="E37" s="3" t="s">
        <v>312</v>
      </c>
      <c r="F37" s="5" t="s">
        <v>792</v>
      </c>
      <c r="G37" s="3">
        <v>0</v>
      </c>
      <c r="H37" s="3" t="s">
        <v>420</v>
      </c>
      <c r="I37" s="3" t="s">
        <v>312</v>
      </c>
      <c r="J37" s="5" t="s">
        <v>792</v>
      </c>
      <c r="K37" s="3">
        <v>0</v>
      </c>
      <c r="L37" s="3" t="s">
        <v>421</v>
      </c>
      <c r="M37" s="3" t="s">
        <v>312</v>
      </c>
      <c r="N37" s="5" t="s">
        <v>792</v>
      </c>
      <c r="O37" s="3">
        <v>0</v>
      </c>
      <c r="P37" s="3" t="str">
        <f t="shared" si="7"/>
        <v xml:space="preserve">(a) Good; (b) Good; (c) Good; </v>
      </c>
      <c r="Q37" s="3" t="str">
        <f t="shared" si="8"/>
        <v>Q2: (a) Good; (b) Good; (c) Good; SUBTOTAL:</v>
      </c>
      <c r="R37" s="3" t="str">
        <f t="shared" si="9"/>
        <v>(5/5)</v>
      </c>
      <c r="S37" s="3" t="s">
        <v>422</v>
      </c>
      <c r="U37" s="3" t="s">
        <v>753</v>
      </c>
      <c r="V37" s="17" t="s">
        <v>810</v>
      </c>
      <c r="W37" s="3">
        <v>49276.5</v>
      </c>
      <c r="X37" s="14">
        <f t="shared" si="10"/>
        <v>49276.5</v>
      </c>
      <c r="Y37" s="2">
        <f>IF(X37&gt;='creteria &amp; stat'!$S$3,'creteria &amp; stat'!$T$3,IF(X37&gt;='creteria &amp; stat'!$S$4,'creteria &amp; stat'!$T$4,IF(X37&gt;'creteria &amp; stat'!$S$5,'creteria &amp; stat'!$T$5,IF(X37&lt;&gt;0,'creteria &amp; stat'!$T$6,'creteria &amp; stat'!$T$8))))</f>
        <v>-2</v>
      </c>
      <c r="AA37" s="2">
        <f t="shared" si="11"/>
        <v>-2</v>
      </c>
      <c r="AB37" s="10" t="s">
        <v>263</v>
      </c>
      <c r="AC37" s="19" t="s">
        <v>799</v>
      </c>
      <c r="AD37" s="2">
        <f t="shared" si="12"/>
        <v>8</v>
      </c>
      <c r="AE37" s="2" t="str">
        <f t="shared" si="13"/>
        <v xml:space="preserve">Q2: (a) Good; (b) Good; (c) Good; SUBTOTAL:(5/5). Q3: Good (tier 2) (3/5); </v>
      </c>
    </row>
    <row r="38" spans="1:31" x14ac:dyDescent="0.25">
      <c r="A38" s="4" t="s">
        <v>76</v>
      </c>
      <c r="B38" s="18" t="s">
        <v>77</v>
      </c>
      <c r="C38" s="19" t="s">
        <v>799</v>
      </c>
      <c r="D38" s="3" t="s">
        <v>423</v>
      </c>
      <c r="E38" s="3" t="s">
        <v>312</v>
      </c>
      <c r="F38" s="5" t="s">
        <v>792</v>
      </c>
      <c r="G38" s="3">
        <v>0</v>
      </c>
      <c r="H38" s="3" t="s">
        <v>424</v>
      </c>
      <c r="I38" s="3" t="s">
        <v>312</v>
      </c>
      <c r="J38" s="5" t="s">
        <v>792</v>
      </c>
      <c r="K38" s="3">
        <v>0</v>
      </c>
      <c r="L38" s="3" t="s">
        <v>341</v>
      </c>
      <c r="M38" s="3" t="s">
        <v>312</v>
      </c>
      <c r="N38" s="5" t="s">
        <v>792</v>
      </c>
      <c r="O38" s="3">
        <v>0</v>
      </c>
      <c r="P38" s="3" t="str">
        <f t="shared" si="7"/>
        <v xml:space="preserve">(a) Good; (b) Good; (c) Good; </v>
      </c>
      <c r="Q38" s="3" t="str">
        <f t="shared" si="8"/>
        <v>Q2: (a) Good; (b) Good; (c) Good; SUBTOTAL:</v>
      </c>
      <c r="R38" s="3" t="str">
        <f t="shared" si="9"/>
        <v>(5/5)</v>
      </c>
      <c r="S38" s="3" t="s">
        <v>425</v>
      </c>
      <c r="U38" s="3"/>
      <c r="V38" s="17" t="s">
        <v>810</v>
      </c>
      <c r="W38" s="3">
        <v>465314.55</v>
      </c>
      <c r="X38" s="14">
        <f t="shared" si="10"/>
        <v>465314.55</v>
      </c>
      <c r="Y38" s="2">
        <f>IF(X38&gt;='creteria &amp; stat'!$S$3,'creteria &amp; stat'!$T$3,IF(X38&gt;='creteria &amp; stat'!$S$4,'creteria &amp; stat'!$T$4,IF(X38&gt;'creteria &amp; stat'!$S$5,'creteria &amp; stat'!$T$5,IF(X38&lt;&gt;0,'creteria &amp; stat'!$T$6,'creteria &amp; stat'!$T$8))))</f>
        <v>-2</v>
      </c>
      <c r="AA38" s="2">
        <f t="shared" si="11"/>
        <v>-2</v>
      </c>
      <c r="AB38" s="10" t="s">
        <v>77</v>
      </c>
      <c r="AC38" s="19" t="s">
        <v>799</v>
      </c>
      <c r="AD38" s="2">
        <f t="shared" si="12"/>
        <v>8</v>
      </c>
      <c r="AE38" s="2" t="str">
        <f t="shared" si="13"/>
        <v xml:space="preserve">Q2: (a) Good; (b) Good; (c) Good; SUBTOTAL:(5/5). Q3: Good (tier 2) (3/5); </v>
      </c>
    </row>
    <row r="39" spans="1:31" x14ac:dyDescent="0.25">
      <c r="A39" s="4" t="s">
        <v>180</v>
      </c>
      <c r="B39" s="18" t="s">
        <v>181</v>
      </c>
      <c r="C39" s="19" t="s">
        <v>800</v>
      </c>
      <c r="D39" s="3" t="s">
        <v>426</v>
      </c>
      <c r="E39" s="3" t="s">
        <v>312</v>
      </c>
      <c r="F39" s="5" t="s">
        <v>792</v>
      </c>
      <c r="G39" s="3">
        <v>0</v>
      </c>
      <c r="H39" s="3" t="s">
        <v>427</v>
      </c>
      <c r="I39" s="3" t="s">
        <v>312</v>
      </c>
      <c r="J39" s="5" t="s">
        <v>792</v>
      </c>
      <c r="K39" s="3">
        <v>0</v>
      </c>
      <c r="L39" s="3" t="s">
        <v>428</v>
      </c>
      <c r="M39" s="3" t="s">
        <v>312</v>
      </c>
      <c r="N39" s="5" t="s">
        <v>792</v>
      </c>
      <c r="O39" s="3">
        <v>0</v>
      </c>
      <c r="P39" s="3" t="str">
        <f t="shared" si="7"/>
        <v xml:space="preserve">(a) Good; (b) Good; (c) Good; </v>
      </c>
      <c r="Q39" s="3" t="str">
        <f t="shared" si="8"/>
        <v>Q2: (a) Good; (b) Good; (c) Good; SUBTOTAL:</v>
      </c>
      <c r="R39" s="3" t="str">
        <f t="shared" si="9"/>
        <v>(5/5)</v>
      </c>
      <c r="S39" s="3" t="s">
        <v>429</v>
      </c>
      <c r="U39" s="3" t="s">
        <v>754</v>
      </c>
      <c r="V39" s="2" t="s">
        <v>794</v>
      </c>
      <c r="W39" s="3">
        <v>0</v>
      </c>
      <c r="X39" s="14">
        <f t="shared" si="10"/>
        <v>0</v>
      </c>
      <c r="Y39" s="2">
        <f>IF(X39&gt;='creteria &amp; stat'!$S$3,'creteria &amp; stat'!$T$3,IF(X39&gt;='creteria &amp; stat'!$S$4,'creteria &amp; stat'!$T$4,IF(X39&gt;'creteria &amp; stat'!$S$5,'creteria &amp; stat'!$T$5,IF(X39&lt;&gt;0,'creteria &amp; stat'!$T$6,'creteria &amp; stat'!$T$8))))</f>
        <v>-5</v>
      </c>
      <c r="AA39" s="2">
        <f t="shared" si="11"/>
        <v>-5</v>
      </c>
      <c r="AB39" s="10" t="s">
        <v>181</v>
      </c>
      <c r="AC39" s="19" t="s">
        <v>800</v>
      </c>
      <c r="AD39" s="2">
        <f t="shared" si="12"/>
        <v>5</v>
      </c>
      <c r="AE39" s="2" t="str">
        <f t="shared" si="13"/>
        <v>Q2: (a) Good; (b) Good; (c) Good; SUBTOTAL:(5/5). Q3: Wrong output (0/5);</v>
      </c>
    </row>
    <row r="40" spans="1:31" x14ac:dyDescent="0.25">
      <c r="A40" s="4" t="s">
        <v>30</v>
      </c>
      <c r="B40" s="18" t="s">
        <v>31</v>
      </c>
      <c r="C40" s="19" t="s">
        <v>799</v>
      </c>
      <c r="D40" s="3" t="s">
        <v>430</v>
      </c>
      <c r="E40" s="3" t="s">
        <v>312</v>
      </c>
      <c r="F40" s="5" t="s">
        <v>792</v>
      </c>
      <c r="G40" s="3">
        <v>0</v>
      </c>
      <c r="H40" s="3" t="s">
        <v>431</v>
      </c>
      <c r="I40" s="3" t="s">
        <v>312</v>
      </c>
      <c r="J40" s="5" t="s">
        <v>792</v>
      </c>
      <c r="K40" s="3">
        <v>0</v>
      </c>
      <c r="L40" s="3" t="s">
        <v>432</v>
      </c>
      <c r="M40" s="3" t="s">
        <v>312</v>
      </c>
      <c r="N40" s="5" t="s">
        <v>792</v>
      </c>
      <c r="O40" s="3">
        <v>0</v>
      </c>
      <c r="P40" s="3" t="str">
        <f t="shared" si="7"/>
        <v xml:space="preserve">(a) Good; (b) Good; (c) Good; </v>
      </c>
      <c r="Q40" s="3" t="str">
        <f t="shared" si="8"/>
        <v>Q2: (a) Good; (b) Good; (c) Good; SUBTOTAL:</v>
      </c>
      <c r="R40" s="3" t="str">
        <f t="shared" si="9"/>
        <v>(5/5)</v>
      </c>
      <c r="S40" s="3" t="s">
        <v>433</v>
      </c>
      <c r="U40" s="3" t="s">
        <v>753</v>
      </c>
      <c r="V40" s="17" t="s">
        <v>809</v>
      </c>
      <c r="W40" s="3">
        <v>6972.84</v>
      </c>
      <c r="X40" s="14">
        <f t="shared" si="10"/>
        <v>6972.84</v>
      </c>
      <c r="Y40" s="2">
        <f>IF(X40&gt;='creteria &amp; stat'!$S$3,'creteria &amp; stat'!$T$3,IF(X40&gt;='creteria &amp; stat'!$S$4,'creteria &amp; stat'!$T$4,IF(X40&gt;'creteria &amp; stat'!$S$5,'creteria &amp; stat'!$T$5,IF(X40&lt;&gt;0,'creteria &amp; stat'!$T$6,'creteria &amp; stat'!$T$8))))</f>
        <v>-3</v>
      </c>
      <c r="AA40" s="2">
        <f t="shared" si="11"/>
        <v>-3</v>
      </c>
      <c r="AB40" s="10" t="s">
        <v>31</v>
      </c>
      <c r="AC40" s="19" t="s">
        <v>799</v>
      </c>
      <c r="AD40" s="2">
        <f t="shared" si="12"/>
        <v>7</v>
      </c>
      <c r="AE40" s="2" t="str">
        <f t="shared" si="13"/>
        <v xml:space="preserve">Q2: (a) Good; (b) Good; (c) Good; SUBTOTAL:(5/5). Q3: Good (tier 3) (2/5); </v>
      </c>
    </row>
    <row r="41" spans="1:31" x14ac:dyDescent="0.25">
      <c r="A41" s="4" t="s">
        <v>28</v>
      </c>
      <c r="B41" s="18" t="s">
        <v>29</v>
      </c>
      <c r="C41" s="19" t="s">
        <v>799</v>
      </c>
      <c r="D41" s="3" t="s">
        <v>434</v>
      </c>
      <c r="E41" s="3" t="s">
        <v>312</v>
      </c>
      <c r="F41" s="5" t="s">
        <v>792</v>
      </c>
      <c r="G41" s="3">
        <v>0</v>
      </c>
      <c r="H41" s="3" t="s">
        <v>356</v>
      </c>
      <c r="I41" s="3" t="s">
        <v>312</v>
      </c>
      <c r="J41" s="5" t="s">
        <v>792</v>
      </c>
      <c r="K41" s="3">
        <v>0</v>
      </c>
      <c r="L41" s="3" t="s">
        <v>366</v>
      </c>
      <c r="M41" s="3" t="s">
        <v>312</v>
      </c>
      <c r="N41" s="5" t="s">
        <v>792</v>
      </c>
      <c r="O41" s="3">
        <v>0</v>
      </c>
      <c r="P41" s="3" t="str">
        <f t="shared" si="7"/>
        <v xml:space="preserve">(a) Good; (b) Good; (c) Good; </v>
      </c>
      <c r="Q41" s="3" t="str">
        <f t="shared" si="8"/>
        <v>Q2: (a) Good; (b) Good; (c) Good; SUBTOTAL:</v>
      </c>
      <c r="R41" s="3" t="str">
        <f t="shared" si="9"/>
        <v>(5/5)</v>
      </c>
      <c r="S41" s="3" t="s">
        <v>435</v>
      </c>
      <c r="U41" s="3"/>
      <c r="V41" s="17" t="s">
        <v>810</v>
      </c>
      <c r="W41" s="33">
        <v>19114.490000000002</v>
      </c>
      <c r="X41" s="14">
        <f t="shared" si="10"/>
        <v>19114.490000000002</v>
      </c>
      <c r="Y41" s="2">
        <f>IF(X41&gt;='creteria &amp; stat'!$S$3,'creteria &amp; stat'!$T$3,IF(X41&gt;='creteria &amp; stat'!$S$4,'creteria &amp; stat'!$T$4,IF(X41&gt;'creteria &amp; stat'!$S$5,'creteria &amp; stat'!$T$5,IF(X41&lt;&gt;0,'creteria &amp; stat'!$T$6,'creteria &amp; stat'!$T$8))))</f>
        <v>-2</v>
      </c>
      <c r="AA41" s="2">
        <f t="shared" si="11"/>
        <v>-2</v>
      </c>
      <c r="AB41" s="10" t="s">
        <v>29</v>
      </c>
      <c r="AC41" s="19" t="s">
        <v>799</v>
      </c>
      <c r="AD41" s="2">
        <f t="shared" si="12"/>
        <v>8</v>
      </c>
      <c r="AE41" s="2" t="str">
        <f t="shared" si="13"/>
        <v xml:space="preserve">Q2: (a) Good; (b) Good; (c) Good; SUBTOTAL:(5/5). Q3: Good (tier 2) (3/5); </v>
      </c>
    </row>
    <row r="42" spans="1:31" x14ac:dyDescent="0.25">
      <c r="A42" s="4" t="s">
        <v>124</v>
      </c>
      <c r="B42" s="18" t="s">
        <v>125</v>
      </c>
      <c r="C42" s="19" t="s">
        <v>799</v>
      </c>
      <c r="D42" s="3" t="s">
        <v>337</v>
      </c>
      <c r="E42" s="3" t="s">
        <v>312</v>
      </c>
      <c r="F42" s="5" t="s">
        <v>792</v>
      </c>
      <c r="G42" s="3">
        <v>0</v>
      </c>
      <c r="H42" s="3" t="s">
        <v>436</v>
      </c>
      <c r="I42" s="3" t="s">
        <v>312</v>
      </c>
      <c r="J42" s="5" t="s">
        <v>792</v>
      </c>
      <c r="K42" s="3">
        <v>0</v>
      </c>
      <c r="L42" s="3" t="s">
        <v>437</v>
      </c>
      <c r="M42" s="3" t="s">
        <v>312</v>
      </c>
      <c r="N42" s="5" t="s">
        <v>792</v>
      </c>
      <c r="O42" s="3">
        <v>0</v>
      </c>
      <c r="P42" s="3" t="str">
        <f t="shared" si="7"/>
        <v xml:space="preserve">(a) Good; (b) Good; (c) Good; </v>
      </c>
      <c r="Q42" s="3" t="str">
        <f t="shared" si="8"/>
        <v>Q2: (a) Good; (b) Good; (c) Good; SUBTOTAL:</v>
      </c>
      <c r="R42" s="3" t="str">
        <f t="shared" si="9"/>
        <v>(5/5)</v>
      </c>
      <c r="S42" s="3" t="s">
        <v>438</v>
      </c>
      <c r="U42" s="3"/>
      <c r="V42" s="17" t="s">
        <v>810</v>
      </c>
      <c r="W42" s="3">
        <v>15251.17</v>
      </c>
      <c r="X42" s="14">
        <f t="shared" si="10"/>
        <v>15251.17</v>
      </c>
      <c r="Y42" s="2">
        <f>IF(X42&gt;='creteria &amp; stat'!$S$3,'creteria &amp; stat'!$T$3,IF(X42&gt;='creteria &amp; stat'!$S$4,'creteria &amp; stat'!$T$4,IF(X42&gt;'creteria &amp; stat'!$S$5,'creteria &amp; stat'!$T$5,IF(X42&lt;&gt;0,'creteria &amp; stat'!$T$6,'creteria &amp; stat'!$T$8))))</f>
        <v>-2</v>
      </c>
      <c r="AA42" s="2">
        <f t="shared" si="11"/>
        <v>-2</v>
      </c>
      <c r="AB42" s="10" t="s">
        <v>125</v>
      </c>
      <c r="AC42" s="19" t="s">
        <v>799</v>
      </c>
      <c r="AD42" s="2">
        <f t="shared" si="12"/>
        <v>8</v>
      </c>
      <c r="AE42" s="2" t="str">
        <f t="shared" si="13"/>
        <v xml:space="preserve">Q2: (a) Good; (b) Good; (c) Good; SUBTOTAL:(5/5). Q3: Good (tier 2) (3/5); </v>
      </c>
    </row>
    <row r="43" spans="1:31" x14ac:dyDescent="0.25">
      <c r="A43" s="4" t="s">
        <v>288</v>
      </c>
      <c r="B43" s="18" t="s">
        <v>289</v>
      </c>
      <c r="C43" s="19" t="s">
        <v>799</v>
      </c>
      <c r="D43" s="3" t="s">
        <v>324</v>
      </c>
      <c r="E43" s="3" t="s">
        <v>312</v>
      </c>
      <c r="F43" s="5" t="s">
        <v>792</v>
      </c>
      <c r="G43" s="3">
        <v>0</v>
      </c>
      <c r="H43" s="3" t="s">
        <v>439</v>
      </c>
      <c r="I43" s="3" t="s">
        <v>312</v>
      </c>
      <c r="J43" s="5" t="s">
        <v>792</v>
      </c>
      <c r="K43" s="3">
        <v>0</v>
      </c>
      <c r="L43" s="3" t="s">
        <v>440</v>
      </c>
      <c r="M43" s="3" t="s">
        <v>312</v>
      </c>
      <c r="N43" s="5" t="s">
        <v>792</v>
      </c>
      <c r="O43" s="3">
        <v>0</v>
      </c>
      <c r="P43" s="3" t="str">
        <f t="shared" si="7"/>
        <v xml:space="preserve">(a) Good; (b) Good; (c) Good; </v>
      </c>
      <c r="Q43" s="3" t="str">
        <f t="shared" si="8"/>
        <v>Q2: (a) Good; (b) Good; (c) Good; SUBTOTAL:</v>
      </c>
      <c r="R43" s="3" t="str">
        <f t="shared" si="9"/>
        <v>(5/5)</v>
      </c>
      <c r="S43" s="3" t="s">
        <v>441</v>
      </c>
      <c r="U43" s="3"/>
      <c r="V43" s="17" t="s">
        <v>810</v>
      </c>
      <c r="W43" s="3">
        <v>16499.64</v>
      </c>
      <c r="X43" s="14">
        <f t="shared" si="10"/>
        <v>16499.64</v>
      </c>
      <c r="Y43" s="2">
        <f>IF(X43&gt;='creteria &amp; stat'!$S$3,'creteria &amp; stat'!$T$3,IF(X43&gt;='creteria &amp; stat'!$S$4,'creteria &amp; stat'!$T$4,IF(X43&gt;'creteria &amp; stat'!$S$5,'creteria &amp; stat'!$T$5,IF(X43&lt;&gt;0,'creteria &amp; stat'!$T$6,'creteria &amp; stat'!$T$8))))</f>
        <v>-2</v>
      </c>
      <c r="AA43" s="2">
        <f t="shared" si="11"/>
        <v>-2</v>
      </c>
      <c r="AB43" s="10" t="s">
        <v>289</v>
      </c>
      <c r="AC43" s="19" t="s">
        <v>799</v>
      </c>
      <c r="AD43" s="2">
        <f t="shared" si="12"/>
        <v>8</v>
      </c>
      <c r="AE43" s="2" t="str">
        <f t="shared" si="13"/>
        <v xml:space="preserve">Q2: (a) Good; (b) Good; (c) Good; SUBTOTAL:(5/5). Q3: Good (tier 2) (3/5); </v>
      </c>
    </row>
    <row r="44" spans="1:31" x14ac:dyDescent="0.25">
      <c r="A44" s="6" t="s">
        <v>188</v>
      </c>
      <c r="B44" s="21" t="s">
        <v>189</v>
      </c>
      <c r="C44" s="19" t="s">
        <v>799</v>
      </c>
      <c r="D44" s="3" t="s">
        <v>442</v>
      </c>
      <c r="E44" s="3" t="s">
        <v>443</v>
      </c>
      <c r="F44" s="5" t="s">
        <v>773</v>
      </c>
      <c r="G44" s="3">
        <f>'creteria &amp; stat'!J6</f>
        <v>-1.5</v>
      </c>
      <c r="H44" s="3" t="s">
        <v>444</v>
      </c>
      <c r="I44" s="3" t="s">
        <v>445</v>
      </c>
      <c r="J44" s="5" t="s">
        <v>773</v>
      </c>
      <c r="K44" s="3">
        <f>'creteria &amp; stat'!M6</f>
        <v>-2</v>
      </c>
      <c r="L44" s="3" t="s">
        <v>446</v>
      </c>
      <c r="M44" s="3" t="s">
        <v>445</v>
      </c>
      <c r="N44" s="5" t="s">
        <v>773</v>
      </c>
      <c r="O44" s="3">
        <f>'creteria &amp; stat'!P6</f>
        <v>-1.5</v>
      </c>
      <c r="P44" s="3" t="str">
        <f t="shared" si="7"/>
        <v xml:space="preserve">(a) No answer is given; (b) No answer is given; (c) No answer is given; </v>
      </c>
      <c r="Q44" s="3" t="str">
        <f t="shared" si="8"/>
        <v>Q2: (a) No answer is given; (b) No answer is given; (c) No answer is given; SUBTOTAL:</v>
      </c>
      <c r="R44" s="3" t="str">
        <f t="shared" si="9"/>
        <v>(0/5)</v>
      </c>
      <c r="S44" s="3" t="s">
        <v>447</v>
      </c>
      <c r="U44" s="11" t="s">
        <v>774</v>
      </c>
      <c r="V44" s="11" t="s">
        <v>793</v>
      </c>
      <c r="W44" s="3">
        <v>0</v>
      </c>
      <c r="X44" s="14">
        <f t="shared" si="10"/>
        <v>0</v>
      </c>
      <c r="Y44" s="2">
        <f>IF(X44&gt;='creteria &amp; stat'!$S$3,'creteria &amp; stat'!$T$3,IF(X44&gt;='creteria &amp; stat'!$S$4,'creteria &amp; stat'!$T$4,IF(X44&gt;'creteria &amp; stat'!$S$5,'creteria &amp; stat'!$T$5,IF(X44&lt;&gt;0,'creteria &amp; stat'!$T$6,'creteria &amp; stat'!$T$8))))</f>
        <v>-5</v>
      </c>
      <c r="Z44" s="2">
        <v>0</v>
      </c>
      <c r="AA44" s="2">
        <f t="shared" si="11"/>
        <v>-5</v>
      </c>
      <c r="AB44" s="10" t="s">
        <v>189</v>
      </c>
      <c r="AC44" s="19" t="s">
        <v>799</v>
      </c>
      <c r="AD44" s="2">
        <f t="shared" si="12"/>
        <v>0</v>
      </c>
      <c r="AE44" s="2" t="str">
        <f t="shared" si="13"/>
        <v>Q2: (a) No answer is given; (b) No answer is given; (c) No answer is given; SUBTOTAL:(0/5). Q3: No answer is given (0/5);</v>
      </c>
    </row>
    <row r="45" spans="1:31" x14ac:dyDescent="0.25">
      <c r="A45" s="4" t="s">
        <v>142</v>
      </c>
      <c r="B45" s="18" t="s">
        <v>143</v>
      </c>
      <c r="C45" s="19" t="s">
        <v>799</v>
      </c>
      <c r="D45" s="3" t="s">
        <v>324</v>
      </c>
      <c r="E45" s="3" t="s">
        <v>312</v>
      </c>
      <c r="F45" s="5" t="s">
        <v>792</v>
      </c>
      <c r="G45" s="3">
        <v>0</v>
      </c>
      <c r="H45" s="3" t="s">
        <v>356</v>
      </c>
      <c r="I45" s="3" t="s">
        <v>312</v>
      </c>
      <c r="J45" s="5" t="s">
        <v>792</v>
      </c>
      <c r="K45" s="3">
        <v>0</v>
      </c>
      <c r="L45" s="3" t="s">
        <v>341</v>
      </c>
      <c r="M45" s="3" t="s">
        <v>312</v>
      </c>
      <c r="N45" s="5" t="s">
        <v>792</v>
      </c>
      <c r="O45" s="3">
        <v>0</v>
      </c>
      <c r="P45" s="3" t="str">
        <f t="shared" si="7"/>
        <v xml:space="preserve">(a) Good; (b) Good; (c) Good; </v>
      </c>
      <c r="Q45" s="3" t="str">
        <f t="shared" si="8"/>
        <v>Q2: (a) Good; (b) Good; (c) Good; SUBTOTAL:</v>
      </c>
      <c r="R45" s="3" t="str">
        <f t="shared" si="9"/>
        <v>(5/5)</v>
      </c>
      <c r="S45" s="3" t="s">
        <v>448</v>
      </c>
      <c r="U45" s="3" t="s">
        <v>753</v>
      </c>
      <c r="V45" s="2" t="s">
        <v>795</v>
      </c>
      <c r="W45" s="3">
        <v>5.31</v>
      </c>
      <c r="X45" s="14">
        <f t="shared" si="10"/>
        <v>5.31</v>
      </c>
      <c r="Y45" s="2">
        <f>IF(X45&gt;='creteria &amp; stat'!$S$3,'creteria &amp; stat'!$T$3,IF(X45&gt;='creteria &amp; stat'!$S$4,'creteria &amp; stat'!$T$4,IF(X45&gt;'creteria &amp; stat'!$S$5,'creteria &amp; stat'!$T$5,IF(X45&lt;&gt;0,'creteria &amp; stat'!$T$6,'creteria &amp; stat'!$T$8))))</f>
        <v>-4</v>
      </c>
      <c r="AA45" s="2">
        <f t="shared" si="11"/>
        <v>-4</v>
      </c>
      <c r="AB45" s="10" t="s">
        <v>143</v>
      </c>
      <c r="AC45" s="19" t="s">
        <v>799</v>
      </c>
      <c r="AD45" s="2">
        <f t="shared" si="12"/>
        <v>6</v>
      </c>
      <c r="AE45" s="2" t="str">
        <f t="shared" si="13"/>
        <v xml:space="preserve">Q2: (a) Good; (b) Good; (c) Good; SUBTOTAL:(5/5). Q3: Good (tier 4) (1/5); </v>
      </c>
    </row>
    <row r="46" spans="1:31" x14ac:dyDescent="0.25">
      <c r="A46" s="4" t="s">
        <v>24</v>
      </c>
      <c r="B46" s="18" t="s">
        <v>25</v>
      </c>
      <c r="C46" s="19" t="s">
        <v>799</v>
      </c>
      <c r="D46" s="3" t="s">
        <v>324</v>
      </c>
      <c r="E46" s="3" t="s">
        <v>312</v>
      </c>
      <c r="F46" s="5" t="s">
        <v>792</v>
      </c>
      <c r="G46" s="3">
        <v>0</v>
      </c>
      <c r="H46" s="3" t="s">
        <v>449</v>
      </c>
      <c r="I46" s="3" t="s">
        <v>312</v>
      </c>
      <c r="J46" s="5" t="s">
        <v>792</v>
      </c>
      <c r="K46" s="3">
        <v>0</v>
      </c>
      <c r="L46" s="3" t="s">
        <v>339</v>
      </c>
      <c r="M46" s="3" t="s">
        <v>312</v>
      </c>
      <c r="N46" s="5" t="s">
        <v>792</v>
      </c>
      <c r="O46" s="3">
        <v>0</v>
      </c>
      <c r="P46" s="3" t="str">
        <f t="shared" si="7"/>
        <v xml:space="preserve">(a) Good; (b) Good; (c) Good; </v>
      </c>
      <c r="Q46" s="3" t="str">
        <f t="shared" si="8"/>
        <v>Q2: (a) Good; (b) Good; (c) Good; SUBTOTAL:</v>
      </c>
      <c r="R46" s="3" t="str">
        <f t="shared" si="9"/>
        <v>(5/5)</v>
      </c>
      <c r="S46" s="3" t="s">
        <v>450</v>
      </c>
      <c r="U46" s="3"/>
      <c r="V46" s="17" t="s">
        <v>810</v>
      </c>
      <c r="W46" s="3">
        <v>17627.37</v>
      </c>
      <c r="X46" s="14">
        <f t="shared" si="10"/>
        <v>17627.37</v>
      </c>
      <c r="Y46" s="2">
        <f>IF(X46&gt;='creteria &amp; stat'!$S$3,'creteria &amp; stat'!$T$3,IF(X46&gt;='creteria &amp; stat'!$S$4,'creteria &amp; stat'!$T$4,IF(X46&gt;'creteria &amp; stat'!$S$5,'creteria &amp; stat'!$T$5,IF(X46&lt;&gt;0,'creteria &amp; stat'!$T$6,'creteria &amp; stat'!$T$8))))</f>
        <v>-2</v>
      </c>
      <c r="AA46" s="2">
        <f t="shared" si="11"/>
        <v>-2</v>
      </c>
      <c r="AB46" s="10" t="s">
        <v>25</v>
      </c>
      <c r="AC46" s="19" t="s">
        <v>799</v>
      </c>
      <c r="AD46" s="2">
        <f t="shared" si="12"/>
        <v>8</v>
      </c>
      <c r="AE46" s="2" t="str">
        <f t="shared" si="13"/>
        <v xml:space="preserve">Q2: (a) Good; (b) Good; (c) Good; SUBTOTAL:(5/5). Q3: Good (tier 2) (3/5); </v>
      </c>
    </row>
    <row r="47" spans="1:31" x14ac:dyDescent="0.25">
      <c r="A47" s="4" t="s">
        <v>56</v>
      </c>
      <c r="B47" s="18" t="s">
        <v>57</v>
      </c>
      <c r="C47" s="19" t="s">
        <v>799</v>
      </c>
      <c r="D47" s="3" t="s">
        <v>373</v>
      </c>
      <c r="E47" s="3" t="s">
        <v>312</v>
      </c>
      <c r="F47" s="5" t="s">
        <v>792</v>
      </c>
      <c r="G47" s="3">
        <v>0</v>
      </c>
      <c r="H47" s="3" t="s">
        <v>451</v>
      </c>
      <c r="I47" s="3" t="s">
        <v>312</v>
      </c>
      <c r="J47" s="5" t="s">
        <v>792</v>
      </c>
      <c r="K47" s="3">
        <v>0</v>
      </c>
      <c r="L47" s="3" t="s">
        <v>452</v>
      </c>
      <c r="M47" s="3" t="s">
        <v>312</v>
      </c>
      <c r="N47" s="5" t="s">
        <v>792</v>
      </c>
      <c r="O47" s="3">
        <v>0</v>
      </c>
      <c r="P47" s="3" t="str">
        <f t="shared" si="7"/>
        <v xml:space="preserve">(a) Good; (b) Good; (c) Good; </v>
      </c>
      <c r="Q47" s="3" t="str">
        <f t="shared" si="8"/>
        <v>Q2: (a) Good; (b) Good; (c) Good; SUBTOTAL:</v>
      </c>
      <c r="R47" s="3" t="str">
        <f t="shared" si="9"/>
        <v>(5/5)</v>
      </c>
      <c r="S47" s="3" t="s">
        <v>453</v>
      </c>
      <c r="T47" s="3"/>
      <c r="U47" s="3"/>
      <c r="V47" s="17" t="s">
        <v>810</v>
      </c>
      <c r="W47" s="3">
        <v>45030.33</v>
      </c>
      <c r="X47" s="14">
        <f t="shared" si="10"/>
        <v>45030.33</v>
      </c>
      <c r="Y47" s="2">
        <f>IF(X47&gt;='creteria &amp; stat'!$S$3,'creteria &amp; stat'!$T$3,IF(X47&gt;='creteria &amp; stat'!$S$4,'creteria &amp; stat'!$T$4,IF(X47&gt;'creteria &amp; stat'!$S$5,'creteria &amp; stat'!$T$5,IF(X47&lt;&gt;0,'creteria &amp; stat'!$T$6,'creteria &amp; stat'!$T$8))))</f>
        <v>-2</v>
      </c>
      <c r="AA47" s="2">
        <f t="shared" si="11"/>
        <v>-2</v>
      </c>
      <c r="AB47" s="10" t="s">
        <v>57</v>
      </c>
      <c r="AC47" s="19" t="s">
        <v>799</v>
      </c>
      <c r="AD47" s="2">
        <f t="shared" si="12"/>
        <v>8</v>
      </c>
      <c r="AE47" s="2" t="str">
        <f t="shared" si="13"/>
        <v xml:space="preserve">Q2: (a) Good; (b) Good; (c) Good; SUBTOTAL:(5/5). Q3: Good (tier 2) (3/5); </v>
      </c>
    </row>
    <row r="48" spans="1:31" x14ac:dyDescent="0.25">
      <c r="A48" s="4" t="s">
        <v>78</v>
      </c>
      <c r="B48" s="18" t="s">
        <v>79</v>
      </c>
      <c r="C48" s="19" t="s">
        <v>799</v>
      </c>
      <c r="D48" s="3" t="s">
        <v>317</v>
      </c>
      <c r="E48" s="3" t="s">
        <v>312</v>
      </c>
      <c r="F48" s="5" t="s">
        <v>792</v>
      </c>
      <c r="G48" s="3">
        <v>0</v>
      </c>
      <c r="H48" s="3" t="s">
        <v>356</v>
      </c>
      <c r="I48" s="3" t="s">
        <v>312</v>
      </c>
      <c r="J48" s="5" t="s">
        <v>792</v>
      </c>
      <c r="K48" s="3">
        <v>0</v>
      </c>
      <c r="L48" s="3" t="s">
        <v>315</v>
      </c>
      <c r="M48" s="3" t="s">
        <v>312</v>
      </c>
      <c r="N48" s="5" t="s">
        <v>792</v>
      </c>
      <c r="O48" s="3">
        <v>0</v>
      </c>
      <c r="P48" s="3" t="str">
        <f t="shared" si="7"/>
        <v xml:space="preserve">(a) Good; (b) Good; (c) Good; </v>
      </c>
      <c r="Q48" s="3" t="str">
        <f t="shared" si="8"/>
        <v>Q2: (a) Good; (b) Good; (c) Good; SUBTOTAL:</v>
      </c>
      <c r="R48" s="3" t="str">
        <f t="shared" si="9"/>
        <v>(5/5)</v>
      </c>
      <c r="S48" s="3" t="s">
        <v>454</v>
      </c>
      <c r="T48" s="3"/>
      <c r="U48" s="3"/>
      <c r="V48" s="17" t="s">
        <v>809</v>
      </c>
      <c r="W48" s="3">
        <v>8070.9</v>
      </c>
      <c r="X48" s="14">
        <f t="shared" si="10"/>
        <v>8070.9</v>
      </c>
      <c r="Y48" s="2">
        <f>IF(X48&gt;='creteria &amp; stat'!$S$3,'creteria &amp; stat'!$T$3,IF(X48&gt;='creteria &amp; stat'!$S$4,'creteria &amp; stat'!$T$4,IF(X48&gt;'creteria &amp; stat'!$S$5,'creteria &amp; stat'!$T$5,IF(X48&lt;&gt;0,'creteria &amp; stat'!$T$6,'creteria &amp; stat'!$T$8))))</f>
        <v>-3</v>
      </c>
      <c r="AA48" s="2">
        <f t="shared" si="11"/>
        <v>-3</v>
      </c>
      <c r="AB48" s="10" t="s">
        <v>79</v>
      </c>
      <c r="AC48" s="19" t="s">
        <v>799</v>
      </c>
      <c r="AD48" s="2">
        <f t="shared" si="12"/>
        <v>7</v>
      </c>
      <c r="AE48" s="2" t="str">
        <f t="shared" si="13"/>
        <v xml:space="preserve">Q2: (a) Good; (b) Good; (c) Good; SUBTOTAL:(5/5). Q3: Good (tier 3) (2/5); </v>
      </c>
    </row>
    <row r="49" spans="1:31" x14ac:dyDescent="0.25">
      <c r="A49" s="4" t="s">
        <v>194</v>
      </c>
      <c r="B49" s="18" t="s">
        <v>195</v>
      </c>
      <c r="C49" s="19" t="s">
        <v>799</v>
      </c>
      <c r="D49" s="3" t="s">
        <v>455</v>
      </c>
      <c r="E49" s="3" t="s">
        <v>312</v>
      </c>
      <c r="F49" s="5" t="s">
        <v>792</v>
      </c>
      <c r="G49" s="3">
        <v>0</v>
      </c>
      <c r="H49" s="3" t="s">
        <v>456</v>
      </c>
      <c r="I49" s="3" t="s">
        <v>312</v>
      </c>
      <c r="J49" s="5" t="s">
        <v>792</v>
      </c>
      <c r="K49" s="3">
        <v>0</v>
      </c>
      <c r="L49" s="3" t="s">
        <v>457</v>
      </c>
      <c r="M49" s="3" t="s">
        <v>312</v>
      </c>
      <c r="N49" s="5" t="s">
        <v>792</v>
      </c>
      <c r="O49" s="3">
        <v>0</v>
      </c>
      <c r="P49" s="3" t="str">
        <f t="shared" si="7"/>
        <v xml:space="preserve">(a) Good; (b) Good; (c) Good; </v>
      </c>
      <c r="Q49" s="3" t="str">
        <f t="shared" si="8"/>
        <v>Q2: (a) Good; (b) Good; (c) Good; SUBTOTAL:</v>
      </c>
      <c r="R49" s="3" t="str">
        <f t="shared" si="9"/>
        <v>(5/5)</v>
      </c>
      <c r="S49" s="3" t="s">
        <v>458</v>
      </c>
      <c r="T49" s="3"/>
      <c r="U49" s="3"/>
      <c r="V49" s="17" t="s">
        <v>810</v>
      </c>
      <c r="W49" s="3">
        <v>214678.68</v>
      </c>
      <c r="X49" s="14">
        <f t="shared" si="10"/>
        <v>214678.68</v>
      </c>
      <c r="Y49" s="2">
        <f>IF(X49&gt;='creteria &amp; stat'!$S$3,'creteria &amp; stat'!$T$3,IF(X49&gt;='creteria &amp; stat'!$S$4,'creteria &amp; stat'!$T$4,IF(X49&gt;'creteria &amp; stat'!$S$5,'creteria &amp; stat'!$T$5,IF(X49&lt;&gt;0,'creteria &amp; stat'!$T$6,'creteria &amp; stat'!$T$8))))</f>
        <v>-2</v>
      </c>
      <c r="AA49" s="2">
        <f t="shared" si="11"/>
        <v>-2</v>
      </c>
      <c r="AB49" s="10" t="s">
        <v>195</v>
      </c>
      <c r="AC49" s="19" t="s">
        <v>799</v>
      </c>
      <c r="AD49" s="2">
        <f t="shared" si="12"/>
        <v>8</v>
      </c>
      <c r="AE49" s="2" t="str">
        <f t="shared" si="13"/>
        <v xml:space="preserve">Q2: (a) Good; (b) Good; (c) Good; SUBTOTAL:(5/5). Q3: Good (tier 2) (3/5); </v>
      </c>
    </row>
    <row r="50" spans="1:31" x14ac:dyDescent="0.25">
      <c r="A50" s="4" t="s">
        <v>8</v>
      </c>
      <c r="B50" s="18" t="s">
        <v>9</v>
      </c>
      <c r="C50" s="19" t="s">
        <v>799</v>
      </c>
      <c r="D50" s="3" t="s">
        <v>459</v>
      </c>
      <c r="E50" s="3" t="s">
        <v>312</v>
      </c>
      <c r="F50" s="5" t="s">
        <v>792</v>
      </c>
      <c r="G50" s="3">
        <v>0</v>
      </c>
      <c r="H50" s="3" t="s">
        <v>460</v>
      </c>
      <c r="I50" s="3" t="s">
        <v>312</v>
      </c>
      <c r="J50" s="5" t="s">
        <v>792</v>
      </c>
      <c r="K50" s="3">
        <v>0</v>
      </c>
      <c r="L50" s="3" t="s">
        <v>461</v>
      </c>
      <c r="M50" s="3" t="s">
        <v>312</v>
      </c>
      <c r="N50" s="5" t="s">
        <v>792</v>
      </c>
      <c r="O50" s="3">
        <v>0</v>
      </c>
      <c r="P50" s="3" t="str">
        <f t="shared" si="7"/>
        <v xml:space="preserve">(a) Good; (b) Good; (c) Good; </v>
      </c>
      <c r="Q50" s="3" t="str">
        <f t="shared" si="8"/>
        <v>Q2: (a) Good; (b) Good; (c) Good; SUBTOTAL:</v>
      </c>
      <c r="R50" s="3" t="str">
        <f t="shared" si="9"/>
        <v>(5/5)</v>
      </c>
      <c r="S50" s="3" t="s">
        <v>462</v>
      </c>
      <c r="T50" s="3" t="s">
        <v>346</v>
      </c>
      <c r="U50" s="3"/>
      <c r="V50" s="17" t="s">
        <v>810</v>
      </c>
      <c r="W50" s="3">
        <v>25687.95</v>
      </c>
      <c r="X50" s="14">
        <f t="shared" si="10"/>
        <v>25687.95</v>
      </c>
      <c r="Y50" s="2">
        <f>IF(X50&gt;='creteria &amp; stat'!$S$3,'creteria &amp; stat'!$T$3,IF(X50&gt;='creteria &amp; stat'!$S$4,'creteria &amp; stat'!$T$4,IF(X50&gt;'creteria &amp; stat'!$S$5,'creteria &amp; stat'!$T$5,IF(X50&lt;&gt;0,'creteria &amp; stat'!$T$6,'creteria &amp; stat'!$T$8))))</f>
        <v>-2</v>
      </c>
      <c r="AA50" s="2">
        <f t="shared" si="11"/>
        <v>-2</v>
      </c>
      <c r="AB50" s="10" t="s">
        <v>9</v>
      </c>
      <c r="AC50" s="19" t="s">
        <v>799</v>
      </c>
      <c r="AD50" s="2">
        <f t="shared" si="12"/>
        <v>8</v>
      </c>
      <c r="AE50" s="2" t="str">
        <f t="shared" si="13"/>
        <v xml:space="preserve">Q2: (a) Good; (b) Good; (c) Good; SUBTOTAL:(5/5). Q3: Good (tier 2) (3/5); </v>
      </c>
    </row>
    <row r="51" spans="1:31" x14ac:dyDescent="0.25">
      <c r="A51" s="4" t="s">
        <v>148</v>
      </c>
      <c r="B51" s="18" t="s">
        <v>149</v>
      </c>
      <c r="C51" s="19" t="s">
        <v>799</v>
      </c>
      <c r="D51" s="3" t="s">
        <v>324</v>
      </c>
      <c r="E51" s="3" t="s">
        <v>312</v>
      </c>
      <c r="F51" s="5" t="s">
        <v>792</v>
      </c>
      <c r="G51" s="3">
        <v>0</v>
      </c>
      <c r="H51" s="3" t="s">
        <v>463</v>
      </c>
      <c r="I51" s="3" t="s">
        <v>312</v>
      </c>
      <c r="J51" s="5" t="s">
        <v>792</v>
      </c>
      <c r="K51" s="3">
        <v>0</v>
      </c>
      <c r="L51" s="3" t="s">
        <v>464</v>
      </c>
      <c r="M51" s="3" t="s">
        <v>312</v>
      </c>
      <c r="N51" s="5" t="s">
        <v>792</v>
      </c>
      <c r="O51" s="3">
        <v>0</v>
      </c>
      <c r="P51" s="3" t="str">
        <f t="shared" si="7"/>
        <v xml:space="preserve">(a) Good; (b) Good; (c) Good; </v>
      </c>
      <c r="Q51" s="3" t="str">
        <f t="shared" si="8"/>
        <v>Q2: (a) Good; (b) Good; (c) Good; SUBTOTAL:</v>
      </c>
      <c r="R51" s="3" t="str">
        <f t="shared" si="9"/>
        <v>(5/5)</v>
      </c>
      <c r="S51" s="3" t="s">
        <v>465</v>
      </c>
      <c r="T51" s="3"/>
      <c r="U51" s="3" t="s">
        <v>753</v>
      </c>
      <c r="V51" s="2" t="s">
        <v>795</v>
      </c>
      <c r="W51" s="3">
        <v>271.24</v>
      </c>
      <c r="X51" s="14">
        <f t="shared" si="10"/>
        <v>271.24</v>
      </c>
      <c r="Y51" s="2">
        <f>IF(X51&gt;='creteria &amp; stat'!$S$3,'creteria &amp; stat'!$T$3,IF(X51&gt;='creteria &amp; stat'!$S$4,'creteria &amp; stat'!$T$4,IF(X51&gt;'creteria &amp; stat'!$S$5,'creteria &amp; stat'!$T$5,IF(X51&lt;&gt;0,'creteria &amp; stat'!$T$6,'creteria &amp; stat'!$T$8))))</f>
        <v>-4</v>
      </c>
      <c r="AA51" s="2">
        <f t="shared" si="11"/>
        <v>-4</v>
      </c>
      <c r="AB51" s="10" t="s">
        <v>149</v>
      </c>
      <c r="AC51" s="19" t="s">
        <v>799</v>
      </c>
      <c r="AD51" s="2">
        <f t="shared" si="12"/>
        <v>6</v>
      </c>
      <c r="AE51" s="2" t="str">
        <f t="shared" si="13"/>
        <v xml:space="preserve">Q2: (a) Good; (b) Good; (c) Good; SUBTOTAL:(5/5). Q3: Good (tier 4) (1/5); </v>
      </c>
    </row>
    <row r="52" spans="1:31" x14ac:dyDescent="0.25">
      <c r="A52" s="4" t="s">
        <v>290</v>
      </c>
      <c r="B52" s="18" t="s">
        <v>291</v>
      </c>
      <c r="C52" s="19" t="s">
        <v>799</v>
      </c>
      <c r="D52" s="3" t="s">
        <v>466</v>
      </c>
      <c r="E52" s="3" t="s">
        <v>312</v>
      </c>
      <c r="F52" s="5" t="s">
        <v>792</v>
      </c>
      <c r="G52" s="3">
        <v>0</v>
      </c>
      <c r="H52" s="3" t="s">
        <v>467</v>
      </c>
      <c r="I52" s="3" t="s">
        <v>312</v>
      </c>
      <c r="J52" s="5" t="s">
        <v>792</v>
      </c>
      <c r="K52" s="3">
        <v>0</v>
      </c>
      <c r="L52" s="3" t="s">
        <v>468</v>
      </c>
      <c r="M52" s="3" t="s">
        <v>312</v>
      </c>
      <c r="N52" s="5" t="s">
        <v>792</v>
      </c>
      <c r="O52" s="3">
        <v>0</v>
      </c>
      <c r="P52" s="3" t="str">
        <f t="shared" si="7"/>
        <v xml:space="preserve">(a) Good; (b) Good; (c) Good; </v>
      </c>
      <c r="Q52" s="3" t="str">
        <f t="shared" si="8"/>
        <v>Q2: (a) Good; (b) Good; (c) Good; SUBTOTAL:</v>
      </c>
      <c r="R52" s="3" t="str">
        <f t="shared" si="9"/>
        <v>(5/5)</v>
      </c>
      <c r="S52" s="3" t="s">
        <v>469</v>
      </c>
      <c r="T52" s="3"/>
      <c r="U52" s="3" t="s">
        <v>753</v>
      </c>
      <c r="V52" s="2" t="s">
        <v>795</v>
      </c>
      <c r="W52" s="3">
        <v>10.06</v>
      </c>
      <c r="X52" s="14">
        <f t="shared" si="10"/>
        <v>10.06</v>
      </c>
      <c r="Y52" s="2">
        <f>IF(X52&gt;='creteria &amp; stat'!$S$3,'creteria &amp; stat'!$T$3,IF(X52&gt;='creteria &amp; stat'!$S$4,'creteria &amp; stat'!$T$4,IF(X52&gt;'creteria &amp; stat'!$S$5,'creteria &amp; stat'!$T$5,IF(X52&lt;&gt;0,'creteria &amp; stat'!$T$6,'creteria &amp; stat'!$T$8))))</f>
        <v>-4</v>
      </c>
      <c r="AA52" s="2">
        <f t="shared" si="11"/>
        <v>-4</v>
      </c>
      <c r="AB52" s="10" t="s">
        <v>291</v>
      </c>
      <c r="AC52" s="19" t="s">
        <v>799</v>
      </c>
      <c r="AD52" s="2">
        <f t="shared" si="12"/>
        <v>6</v>
      </c>
      <c r="AE52" s="2" t="str">
        <f t="shared" si="13"/>
        <v xml:space="preserve">Q2: (a) Good; (b) Good; (c) Good; SUBTOTAL:(5/5). Q3: Good (tier 4) (1/5); </v>
      </c>
    </row>
    <row r="53" spans="1:31" x14ac:dyDescent="0.25">
      <c r="A53" s="4" t="s">
        <v>200</v>
      </c>
      <c r="B53" s="18" t="s">
        <v>201</v>
      </c>
      <c r="C53" s="19" t="s">
        <v>799</v>
      </c>
      <c r="D53" s="3" t="s">
        <v>470</v>
      </c>
      <c r="E53" s="3" t="s">
        <v>312</v>
      </c>
      <c r="F53" s="5" t="s">
        <v>792</v>
      </c>
      <c r="G53" s="3">
        <v>0</v>
      </c>
      <c r="H53" s="3" t="s">
        <v>356</v>
      </c>
      <c r="I53" s="3" t="s">
        <v>312</v>
      </c>
      <c r="J53" s="5" t="s">
        <v>792</v>
      </c>
      <c r="K53" s="3">
        <v>0</v>
      </c>
      <c r="L53" s="3" t="s">
        <v>315</v>
      </c>
      <c r="M53" s="3" t="s">
        <v>312</v>
      </c>
      <c r="N53" s="5" t="s">
        <v>792</v>
      </c>
      <c r="O53" s="3">
        <v>0</v>
      </c>
      <c r="P53" s="3" t="str">
        <f t="shared" si="7"/>
        <v xml:space="preserve">(a) Good; (b) Good; (c) Good; </v>
      </c>
      <c r="Q53" s="3" t="str">
        <f t="shared" si="8"/>
        <v>Q2: (a) Good; (b) Good; (c) Good; SUBTOTAL:</v>
      </c>
      <c r="R53" s="3" t="str">
        <f t="shared" si="9"/>
        <v>(5/5)</v>
      </c>
      <c r="S53" s="3" t="s">
        <v>471</v>
      </c>
      <c r="T53" s="3" t="s">
        <v>412</v>
      </c>
      <c r="U53" s="3" t="s">
        <v>753</v>
      </c>
      <c r="V53" s="2" t="s">
        <v>795</v>
      </c>
      <c r="W53" s="3">
        <v>5.46</v>
      </c>
      <c r="X53" s="14">
        <f t="shared" si="10"/>
        <v>5.46</v>
      </c>
      <c r="Y53" s="2">
        <f>IF(X53&gt;='creteria &amp; stat'!$S$3,'creteria &amp; stat'!$T$3,IF(X53&gt;='creteria &amp; stat'!$S$4,'creteria &amp; stat'!$T$4,IF(X53&gt;'creteria &amp; stat'!$S$5,'creteria &amp; stat'!$T$5,IF(X53&lt;&gt;0,'creteria &amp; stat'!$T$6,'creteria &amp; stat'!$T$8))))</f>
        <v>-4</v>
      </c>
      <c r="AA53" s="2">
        <f t="shared" si="11"/>
        <v>-4</v>
      </c>
      <c r="AB53" s="10" t="s">
        <v>749</v>
      </c>
      <c r="AC53" s="19" t="s">
        <v>799</v>
      </c>
      <c r="AD53" s="2">
        <f t="shared" si="12"/>
        <v>6</v>
      </c>
      <c r="AE53" s="2" t="str">
        <f t="shared" si="13"/>
        <v xml:space="preserve">Q2: (a) Good; (b) Good; (c) Good; SUBTOTAL:(5/5). Q3: Good (tier 4) (1/5); </v>
      </c>
    </row>
    <row r="54" spans="1:31" x14ac:dyDescent="0.25">
      <c r="A54" s="4" t="s">
        <v>226</v>
      </c>
      <c r="B54" s="18" t="s">
        <v>227</v>
      </c>
      <c r="C54" s="19" t="s">
        <v>799</v>
      </c>
      <c r="D54" s="3" t="s">
        <v>317</v>
      </c>
      <c r="E54" s="3" t="s">
        <v>312</v>
      </c>
      <c r="F54" s="5" t="s">
        <v>792</v>
      </c>
      <c r="G54" s="3">
        <v>0</v>
      </c>
      <c r="H54" s="3" t="s">
        <v>472</v>
      </c>
      <c r="I54" s="3" t="s">
        <v>312</v>
      </c>
      <c r="J54" s="5" t="s">
        <v>792</v>
      </c>
      <c r="K54" s="3">
        <v>0</v>
      </c>
      <c r="L54" s="3" t="s">
        <v>357</v>
      </c>
      <c r="M54" s="3" t="s">
        <v>312</v>
      </c>
      <c r="N54" s="5" t="s">
        <v>792</v>
      </c>
      <c r="O54" s="3">
        <v>0</v>
      </c>
      <c r="P54" s="3" t="str">
        <f t="shared" si="7"/>
        <v xml:space="preserve">(a) Good; (b) Good; (c) Good; </v>
      </c>
      <c r="Q54" s="3" t="str">
        <f t="shared" si="8"/>
        <v>Q2: (a) Good; (b) Good; (c) Good; SUBTOTAL:</v>
      </c>
      <c r="R54" s="3" t="str">
        <f t="shared" si="9"/>
        <v>(5/5)</v>
      </c>
      <c r="S54" s="3" t="s">
        <v>473</v>
      </c>
      <c r="T54" s="3"/>
      <c r="U54" s="3"/>
      <c r="V54" s="17" t="s">
        <v>810</v>
      </c>
      <c r="W54" s="3">
        <v>162979.1</v>
      </c>
      <c r="X54" s="14">
        <f t="shared" si="10"/>
        <v>162979.1</v>
      </c>
      <c r="Y54" s="2">
        <f>IF(X54&gt;='creteria &amp; stat'!$S$3,'creteria &amp; stat'!$T$3,IF(X54&gt;='creteria &amp; stat'!$S$4,'creteria &amp; stat'!$T$4,IF(X54&gt;'creteria &amp; stat'!$S$5,'creteria &amp; stat'!$T$5,IF(X54&lt;&gt;0,'creteria &amp; stat'!$T$6,'creteria &amp; stat'!$T$8))))</f>
        <v>-2</v>
      </c>
      <c r="AA54" s="2">
        <f t="shared" si="11"/>
        <v>-2</v>
      </c>
      <c r="AB54" s="10" t="s">
        <v>227</v>
      </c>
      <c r="AC54" s="19" t="s">
        <v>799</v>
      </c>
      <c r="AD54" s="2">
        <f t="shared" si="12"/>
        <v>8</v>
      </c>
      <c r="AE54" s="2" t="str">
        <f t="shared" si="13"/>
        <v xml:space="preserve">Q2: (a) Good; (b) Good; (c) Good; SUBTOTAL:(5/5). Q3: Good (tier 2) (3/5); </v>
      </c>
    </row>
    <row r="55" spans="1:31" x14ac:dyDescent="0.25">
      <c r="A55" s="4" t="s">
        <v>254</v>
      </c>
      <c r="B55" s="18" t="s">
        <v>255</v>
      </c>
      <c r="C55" s="19" t="s">
        <v>799</v>
      </c>
      <c r="D55" s="3" t="s">
        <v>324</v>
      </c>
      <c r="E55" s="3" t="s">
        <v>312</v>
      </c>
      <c r="F55" s="5" t="s">
        <v>792</v>
      </c>
      <c r="G55" s="3">
        <v>0</v>
      </c>
      <c r="H55" s="3" t="s">
        <v>474</v>
      </c>
      <c r="I55" s="3" t="s">
        <v>312</v>
      </c>
      <c r="J55" s="5" t="s">
        <v>792</v>
      </c>
      <c r="K55" s="3">
        <v>0</v>
      </c>
      <c r="L55" s="3" t="s">
        <v>475</v>
      </c>
      <c r="M55" s="3" t="s">
        <v>312</v>
      </c>
      <c r="N55" s="5" t="s">
        <v>792</v>
      </c>
      <c r="O55" s="3">
        <v>0</v>
      </c>
      <c r="P55" s="3" t="str">
        <f t="shared" si="7"/>
        <v xml:space="preserve">(a) Good; (b) Good; (c) Good; </v>
      </c>
      <c r="Q55" s="3" t="str">
        <f t="shared" si="8"/>
        <v>Q2: (a) Good; (b) Good; (c) Good; SUBTOTAL:</v>
      </c>
      <c r="R55" s="3" t="str">
        <f t="shared" si="9"/>
        <v>(5/5)</v>
      </c>
      <c r="S55" s="3" t="s">
        <v>476</v>
      </c>
      <c r="T55" s="3"/>
      <c r="U55" s="3" t="s">
        <v>755</v>
      </c>
      <c r="V55" s="17" t="s">
        <v>808</v>
      </c>
      <c r="W55" s="2">
        <v>6601.22</v>
      </c>
      <c r="X55" s="14">
        <f t="shared" si="10"/>
        <v>6601.22</v>
      </c>
      <c r="Y55" s="2">
        <f>IF(X55&gt;='creteria &amp; stat'!$S$3,'creteria &amp; stat'!$T$3,IF(X55&gt;='creteria &amp; stat'!$S$4,'creteria &amp; stat'!$T$4,IF(X55&gt;'creteria &amp; stat'!$S$5,'creteria &amp; stat'!$T$5,IF(X55&lt;&gt;0,'creteria &amp; stat'!$T$6,'creteria &amp; stat'!$T$8))))</f>
        <v>-3</v>
      </c>
      <c r="Z55" s="2">
        <v>-1</v>
      </c>
      <c r="AA55" s="2">
        <f t="shared" si="11"/>
        <v>-4</v>
      </c>
      <c r="AB55" s="10" t="s">
        <v>255</v>
      </c>
      <c r="AC55" s="19" t="s">
        <v>799</v>
      </c>
      <c r="AD55" s="2">
        <f t="shared" si="12"/>
        <v>6</v>
      </c>
      <c r="AE55" s="2" t="str">
        <f t="shared" si="13"/>
        <v>Q2: (a) Good; (b) Good; (c) Good; SUBTOTAL:(5/5). Q3: Good (tier 3) (2/5); Extra columns detected (-1.0);</v>
      </c>
    </row>
    <row r="56" spans="1:31" x14ac:dyDescent="0.25">
      <c r="A56" s="4" t="s">
        <v>116</v>
      </c>
      <c r="B56" s="18" t="s">
        <v>117</v>
      </c>
      <c r="C56" s="19" t="s">
        <v>799</v>
      </c>
      <c r="D56" s="3" t="s">
        <v>477</v>
      </c>
      <c r="E56" s="3" t="s">
        <v>312</v>
      </c>
      <c r="F56" s="5" t="s">
        <v>792</v>
      </c>
      <c r="G56" s="3">
        <v>0</v>
      </c>
      <c r="H56" s="3" t="s">
        <v>478</v>
      </c>
      <c r="I56" s="3" t="s">
        <v>312</v>
      </c>
      <c r="J56" s="5" t="s">
        <v>792</v>
      </c>
      <c r="K56" s="3">
        <v>0</v>
      </c>
      <c r="L56" s="3" t="s">
        <v>479</v>
      </c>
      <c r="M56" s="3" t="s">
        <v>312</v>
      </c>
      <c r="N56" s="5" t="s">
        <v>792</v>
      </c>
      <c r="O56" s="3">
        <v>0</v>
      </c>
      <c r="P56" s="3" t="str">
        <f t="shared" si="7"/>
        <v xml:space="preserve">(a) Good; (b) Good; (c) Good; </v>
      </c>
      <c r="Q56" s="3" t="str">
        <f t="shared" si="8"/>
        <v>Q2: (a) Good; (b) Good; (c) Good; SUBTOTAL:</v>
      </c>
      <c r="R56" s="3" t="str">
        <f t="shared" si="9"/>
        <v>(5/5)</v>
      </c>
      <c r="S56" s="3" t="s">
        <v>480</v>
      </c>
      <c r="T56" s="3"/>
      <c r="U56" s="3"/>
      <c r="V56" s="17" t="s">
        <v>809</v>
      </c>
      <c r="W56" s="2">
        <v>1601.09</v>
      </c>
      <c r="X56" s="14">
        <f t="shared" si="10"/>
        <v>1601.09</v>
      </c>
      <c r="Y56" s="2">
        <f>IF(X56&gt;='creteria &amp; stat'!$S$3,'creteria &amp; stat'!$T$3,IF(X56&gt;='creteria &amp; stat'!$S$4,'creteria &amp; stat'!$T$4,IF(X56&gt;'creteria &amp; stat'!$S$5,'creteria &amp; stat'!$T$5,IF(X56&lt;&gt;0,'creteria &amp; stat'!$T$6,'creteria &amp; stat'!$T$8))))</f>
        <v>-3</v>
      </c>
      <c r="AA56" s="2">
        <f t="shared" si="11"/>
        <v>-3</v>
      </c>
      <c r="AB56" s="10" t="s">
        <v>117</v>
      </c>
      <c r="AC56" s="19" t="s">
        <v>799</v>
      </c>
      <c r="AD56" s="2">
        <f t="shared" si="12"/>
        <v>7</v>
      </c>
      <c r="AE56" s="2" t="str">
        <f t="shared" si="13"/>
        <v xml:space="preserve">Q2: (a) Good; (b) Good; (c) Good; SUBTOTAL:(5/5). Q3: Good (tier 3) (2/5); </v>
      </c>
    </row>
    <row r="57" spans="1:31" x14ac:dyDescent="0.25">
      <c r="A57" s="4" t="s">
        <v>242</v>
      </c>
      <c r="B57" s="18" t="s">
        <v>243</v>
      </c>
      <c r="C57" s="19" t="s">
        <v>799</v>
      </c>
      <c r="D57" s="3" t="s">
        <v>481</v>
      </c>
      <c r="E57" s="3" t="s">
        <v>312</v>
      </c>
      <c r="F57" s="5" t="s">
        <v>792</v>
      </c>
      <c r="G57" s="3">
        <v>0</v>
      </c>
      <c r="H57" s="3" t="s">
        <v>482</v>
      </c>
      <c r="I57" s="3" t="s">
        <v>312</v>
      </c>
      <c r="J57" s="5" t="s">
        <v>792</v>
      </c>
      <c r="K57" s="3">
        <v>0</v>
      </c>
      <c r="L57" s="3" t="s">
        <v>475</v>
      </c>
      <c r="M57" s="3" t="s">
        <v>312</v>
      </c>
      <c r="N57" s="5" t="s">
        <v>792</v>
      </c>
      <c r="O57" s="3">
        <v>0</v>
      </c>
      <c r="P57" s="3" t="str">
        <f t="shared" si="7"/>
        <v xml:space="preserve">(a) Good; (b) Good; (c) Good; </v>
      </c>
      <c r="Q57" s="3" t="str">
        <f t="shared" si="8"/>
        <v>Q2: (a) Good; (b) Good; (c) Good; SUBTOTAL:</v>
      </c>
      <c r="R57" s="3" t="str">
        <f t="shared" si="9"/>
        <v>(5/5)</v>
      </c>
      <c r="S57" s="3" t="s">
        <v>483</v>
      </c>
      <c r="T57" s="3"/>
      <c r="U57" s="3" t="s">
        <v>753</v>
      </c>
      <c r="V57" s="2" t="s">
        <v>795</v>
      </c>
      <c r="W57" s="3">
        <v>9.56</v>
      </c>
      <c r="X57" s="14">
        <f t="shared" si="10"/>
        <v>9.56</v>
      </c>
      <c r="Y57" s="2">
        <f>IF(X57&gt;='creteria &amp; stat'!$S$3,'creteria &amp; stat'!$T$3,IF(X57&gt;='creteria &amp; stat'!$S$4,'creteria &amp; stat'!$T$4,IF(X57&gt;'creteria &amp; stat'!$S$5,'creteria &amp; stat'!$T$5,IF(X57&lt;&gt;0,'creteria &amp; stat'!$T$6,'creteria &amp; stat'!$T$8))))</f>
        <v>-4</v>
      </c>
      <c r="AA57" s="2">
        <f t="shared" si="11"/>
        <v>-4</v>
      </c>
      <c r="AB57" s="10" t="s">
        <v>243</v>
      </c>
      <c r="AC57" s="19" t="s">
        <v>799</v>
      </c>
      <c r="AD57" s="2">
        <f t="shared" si="12"/>
        <v>6</v>
      </c>
      <c r="AE57" s="2" t="str">
        <f t="shared" si="13"/>
        <v xml:space="preserve">Q2: (a) Good; (b) Good; (c) Good; SUBTOTAL:(5/5). Q3: Good (tier 4) (1/5); </v>
      </c>
    </row>
    <row r="58" spans="1:31" x14ac:dyDescent="0.25">
      <c r="A58" s="4" t="s">
        <v>216</v>
      </c>
      <c r="B58" s="18" t="s">
        <v>217</v>
      </c>
      <c r="C58" s="19" t="s">
        <v>799</v>
      </c>
      <c r="D58" s="3" t="s">
        <v>484</v>
      </c>
      <c r="E58" s="3" t="s">
        <v>312</v>
      </c>
      <c r="F58" s="5" t="s">
        <v>792</v>
      </c>
      <c r="G58" s="3">
        <v>0</v>
      </c>
      <c r="H58" s="3" t="s">
        <v>356</v>
      </c>
      <c r="I58" s="3" t="s">
        <v>312</v>
      </c>
      <c r="J58" s="5" t="s">
        <v>792</v>
      </c>
      <c r="K58" s="3">
        <v>0</v>
      </c>
      <c r="L58" s="3" t="s">
        <v>485</v>
      </c>
      <c r="M58" s="3" t="s">
        <v>312</v>
      </c>
      <c r="N58" s="5" t="s">
        <v>792</v>
      </c>
      <c r="O58" s="3">
        <v>0</v>
      </c>
      <c r="P58" s="3" t="str">
        <f t="shared" si="7"/>
        <v xml:space="preserve">(a) Good; (b) Good; (c) Good; </v>
      </c>
      <c r="Q58" s="3" t="str">
        <f t="shared" si="8"/>
        <v>Q2: (a) Good; (b) Good; (c) Good; SUBTOTAL:</v>
      </c>
      <c r="R58" s="3" t="str">
        <f t="shared" si="9"/>
        <v>(5/5)</v>
      </c>
      <c r="S58" s="3" t="s">
        <v>486</v>
      </c>
      <c r="T58" s="3"/>
      <c r="U58" s="3"/>
      <c r="V58" s="17" t="s">
        <v>810</v>
      </c>
      <c r="W58" s="3">
        <v>30085.23</v>
      </c>
      <c r="X58" s="14">
        <f t="shared" si="10"/>
        <v>30085.23</v>
      </c>
      <c r="Y58" s="2">
        <f>IF(X58&gt;='creteria &amp; stat'!$S$3,'creteria &amp; stat'!$T$3,IF(X58&gt;='creteria &amp; stat'!$S$4,'creteria &amp; stat'!$T$4,IF(X58&gt;'creteria &amp; stat'!$S$5,'creteria &amp; stat'!$T$5,IF(X58&lt;&gt;0,'creteria &amp; stat'!$T$6,'creteria &amp; stat'!$T$8))))</f>
        <v>-2</v>
      </c>
      <c r="AA58" s="2">
        <f t="shared" si="11"/>
        <v>-2</v>
      </c>
      <c r="AB58" s="10" t="s">
        <v>217</v>
      </c>
      <c r="AC58" s="19" t="s">
        <v>799</v>
      </c>
      <c r="AD58" s="2">
        <f t="shared" si="12"/>
        <v>8</v>
      </c>
      <c r="AE58" s="2" t="str">
        <f t="shared" si="13"/>
        <v xml:space="preserve">Q2: (a) Good; (b) Good; (c) Good; SUBTOTAL:(5/5). Q3: Good (tier 2) (3/5); </v>
      </c>
    </row>
    <row r="59" spans="1:31" x14ac:dyDescent="0.25">
      <c r="A59" s="4" t="s">
        <v>14</v>
      </c>
      <c r="B59" s="18" t="s">
        <v>15</v>
      </c>
      <c r="C59" s="19" t="s">
        <v>799</v>
      </c>
      <c r="D59" s="3" t="s">
        <v>487</v>
      </c>
      <c r="E59" s="3" t="s">
        <v>312</v>
      </c>
      <c r="F59" s="5" t="s">
        <v>792</v>
      </c>
      <c r="G59" s="3">
        <v>0</v>
      </c>
      <c r="H59" s="3" t="s">
        <v>488</v>
      </c>
      <c r="I59" s="3" t="s">
        <v>312</v>
      </c>
      <c r="J59" s="5" t="s">
        <v>792</v>
      </c>
      <c r="K59" s="3">
        <v>0</v>
      </c>
      <c r="L59" s="3" t="s">
        <v>489</v>
      </c>
      <c r="M59" s="3" t="s">
        <v>312</v>
      </c>
      <c r="N59" s="5" t="s">
        <v>792</v>
      </c>
      <c r="O59" s="3">
        <v>0</v>
      </c>
      <c r="P59" s="3" t="str">
        <f t="shared" si="7"/>
        <v xml:space="preserve">(a) Good; (b) Good; (c) Good; </v>
      </c>
      <c r="Q59" s="3" t="str">
        <f t="shared" si="8"/>
        <v>Q2: (a) Good; (b) Good; (c) Good; SUBTOTAL:</v>
      </c>
      <c r="R59" s="3" t="str">
        <f t="shared" si="9"/>
        <v>(5/5)</v>
      </c>
      <c r="S59" s="3" t="s">
        <v>490</v>
      </c>
      <c r="T59" s="3" t="s">
        <v>346</v>
      </c>
      <c r="U59" s="3"/>
      <c r="V59" s="17" t="s">
        <v>810</v>
      </c>
      <c r="W59" s="3">
        <v>343412.19</v>
      </c>
      <c r="X59" s="14">
        <f t="shared" si="10"/>
        <v>343412.19</v>
      </c>
      <c r="Y59" s="2">
        <f>IF(X59&gt;='creteria &amp; stat'!$S$3,'creteria &amp; stat'!$T$3,IF(X59&gt;='creteria &amp; stat'!$S$4,'creteria &amp; stat'!$T$4,IF(X59&gt;'creteria &amp; stat'!$S$5,'creteria &amp; stat'!$T$5,IF(X59&lt;&gt;0,'creteria &amp; stat'!$T$6,'creteria &amp; stat'!$T$8))))</f>
        <v>-2</v>
      </c>
      <c r="AA59" s="2">
        <f t="shared" si="11"/>
        <v>-2</v>
      </c>
      <c r="AB59" s="10" t="s">
        <v>15</v>
      </c>
      <c r="AC59" s="19" t="s">
        <v>799</v>
      </c>
      <c r="AD59" s="2">
        <f t="shared" si="12"/>
        <v>8</v>
      </c>
      <c r="AE59" s="2" t="str">
        <f t="shared" si="13"/>
        <v xml:space="preserve">Q2: (a) Good; (b) Good; (c) Good; SUBTOTAL:(5/5). Q3: Good (tier 2) (3/5); </v>
      </c>
    </row>
    <row r="60" spans="1:31" x14ac:dyDescent="0.25">
      <c r="A60" s="4" t="s">
        <v>58</v>
      </c>
      <c r="B60" s="18" t="s">
        <v>59</v>
      </c>
      <c r="C60" s="19" t="s">
        <v>799</v>
      </c>
      <c r="D60" s="3" t="s">
        <v>324</v>
      </c>
      <c r="E60" s="3" t="s">
        <v>312</v>
      </c>
      <c r="F60" s="5" t="s">
        <v>792</v>
      </c>
      <c r="G60" s="3">
        <v>0</v>
      </c>
      <c r="H60" s="3" t="s">
        <v>491</v>
      </c>
      <c r="I60" s="3" t="s">
        <v>312</v>
      </c>
      <c r="J60" s="5" t="s">
        <v>792</v>
      </c>
      <c r="K60" s="3">
        <v>0</v>
      </c>
      <c r="L60" s="3" t="s">
        <v>332</v>
      </c>
      <c r="M60" s="3" t="s">
        <v>312</v>
      </c>
      <c r="N60" s="5" t="s">
        <v>792</v>
      </c>
      <c r="O60" s="3">
        <v>0</v>
      </c>
      <c r="P60" s="3" t="str">
        <f t="shared" si="7"/>
        <v xml:space="preserve">(a) Good; (b) Good; (c) Good; </v>
      </c>
      <c r="Q60" s="3" t="str">
        <f t="shared" si="8"/>
        <v>Q2: (a) Good; (b) Good; (c) Good; SUBTOTAL:</v>
      </c>
      <c r="R60" s="3" t="str">
        <f t="shared" si="9"/>
        <v>(5/5)</v>
      </c>
      <c r="S60" s="3" t="s">
        <v>492</v>
      </c>
      <c r="T60" s="3"/>
      <c r="U60" s="3"/>
      <c r="V60" s="17" t="s">
        <v>810</v>
      </c>
      <c r="W60" s="3">
        <v>361706.67</v>
      </c>
      <c r="X60" s="14">
        <f t="shared" si="10"/>
        <v>361706.67</v>
      </c>
      <c r="Y60" s="2">
        <f>IF(X60&gt;='creteria &amp; stat'!$S$3,'creteria &amp; stat'!$T$3,IF(X60&gt;='creteria &amp; stat'!$S$4,'creteria &amp; stat'!$T$4,IF(X60&gt;'creteria &amp; stat'!$S$5,'creteria &amp; stat'!$T$5,IF(X60&lt;&gt;0,'creteria &amp; stat'!$T$6,'creteria &amp; stat'!$T$8))))</f>
        <v>-2</v>
      </c>
      <c r="AA60" s="2">
        <f t="shared" si="11"/>
        <v>-2</v>
      </c>
      <c r="AB60" s="10" t="s">
        <v>59</v>
      </c>
      <c r="AC60" s="19" t="s">
        <v>799</v>
      </c>
      <c r="AD60" s="2">
        <f t="shared" si="12"/>
        <v>8</v>
      </c>
      <c r="AE60" s="2" t="str">
        <f t="shared" si="13"/>
        <v xml:space="preserve">Q2: (a) Good; (b) Good; (c) Good; SUBTOTAL:(5/5). Q3: Good (tier 2) (3/5); </v>
      </c>
    </row>
    <row r="61" spans="1:31" x14ac:dyDescent="0.25">
      <c r="A61" s="4" t="s">
        <v>154</v>
      </c>
      <c r="B61" s="18" t="s">
        <v>155</v>
      </c>
      <c r="C61" s="19" t="s">
        <v>799</v>
      </c>
      <c r="D61" s="3" t="s">
        <v>324</v>
      </c>
      <c r="E61" s="3" t="s">
        <v>312</v>
      </c>
      <c r="F61" s="5" t="s">
        <v>792</v>
      </c>
      <c r="G61" s="3">
        <v>0</v>
      </c>
      <c r="H61" s="3" t="s">
        <v>493</v>
      </c>
      <c r="I61" s="3" t="s">
        <v>312</v>
      </c>
      <c r="J61" s="5" t="s">
        <v>792</v>
      </c>
      <c r="K61" s="3">
        <v>0</v>
      </c>
      <c r="L61" s="3" t="s">
        <v>494</v>
      </c>
      <c r="M61" s="3" t="s">
        <v>312</v>
      </c>
      <c r="N61" s="5" t="s">
        <v>792</v>
      </c>
      <c r="O61" s="3">
        <v>0</v>
      </c>
      <c r="P61" s="3" t="str">
        <f t="shared" si="7"/>
        <v xml:space="preserve">(a) Good; (b) Good; (c) Good; </v>
      </c>
      <c r="Q61" s="3" t="str">
        <f t="shared" si="8"/>
        <v>Q2: (a) Good; (b) Good; (c) Good; SUBTOTAL:</v>
      </c>
      <c r="R61" s="3" t="str">
        <f t="shared" si="9"/>
        <v>(5/5)</v>
      </c>
      <c r="S61" s="3" t="s">
        <v>495</v>
      </c>
      <c r="T61" s="3"/>
      <c r="U61" s="3" t="s">
        <v>756</v>
      </c>
      <c r="V61" s="2" t="s">
        <v>795</v>
      </c>
      <c r="W61" s="3">
        <v>0.44</v>
      </c>
      <c r="X61" s="14">
        <f t="shared" si="10"/>
        <v>0.44</v>
      </c>
      <c r="Y61" s="2">
        <f>IF(X61&gt;='creteria &amp; stat'!$S$3,'creteria &amp; stat'!$T$3,IF(X61&gt;='creteria &amp; stat'!$S$4,'creteria &amp; stat'!$T$4,IF(X61&gt;'creteria &amp; stat'!$S$5,'creteria &amp; stat'!$T$5,IF(X61&lt;&gt;0,'creteria &amp; stat'!$T$6,'creteria &amp; stat'!$T$8))))</f>
        <v>-4</v>
      </c>
      <c r="AA61" s="2">
        <f t="shared" si="11"/>
        <v>-4</v>
      </c>
      <c r="AB61" s="10" t="s">
        <v>155</v>
      </c>
      <c r="AC61" s="19" t="s">
        <v>799</v>
      </c>
      <c r="AD61" s="2">
        <f t="shared" si="12"/>
        <v>6</v>
      </c>
      <c r="AE61" s="2" t="str">
        <f t="shared" si="13"/>
        <v xml:space="preserve">Q2: (a) Good; (b) Good; (c) Good; SUBTOTAL:(5/5). Q3: Good (tier 4) (1/5); </v>
      </c>
    </row>
    <row r="62" spans="1:31" x14ac:dyDescent="0.25">
      <c r="A62" s="4" t="s">
        <v>304</v>
      </c>
      <c r="B62" s="18" t="s">
        <v>305</v>
      </c>
      <c r="C62" s="19" t="s">
        <v>799</v>
      </c>
      <c r="D62" s="3" t="s">
        <v>496</v>
      </c>
      <c r="E62" s="3" t="s">
        <v>312</v>
      </c>
      <c r="F62" s="5" t="s">
        <v>792</v>
      </c>
      <c r="G62" s="3">
        <v>0</v>
      </c>
      <c r="H62" s="3" t="s">
        <v>497</v>
      </c>
      <c r="I62" s="3" t="s">
        <v>312</v>
      </c>
      <c r="J62" s="5" t="s">
        <v>792</v>
      </c>
      <c r="K62" s="3">
        <v>0</v>
      </c>
      <c r="L62" s="3" t="s">
        <v>498</v>
      </c>
      <c r="M62" s="3" t="s">
        <v>312</v>
      </c>
      <c r="N62" s="5" t="s">
        <v>792</v>
      </c>
      <c r="O62" s="3">
        <v>0</v>
      </c>
      <c r="P62" s="3" t="str">
        <f t="shared" si="7"/>
        <v xml:space="preserve">(a) Good; (b) Good; (c) Good; </v>
      </c>
      <c r="Q62" s="3" t="str">
        <f t="shared" si="8"/>
        <v>Q2: (a) Good; (b) Good; (c) Good; SUBTOTAL:</v>
      </c>
      <c r="R62" s="3" t="str">
        <f t="shared" si="9"/>
        <v>(5/5)</v>
      </c>
      <c r="S62" s="3" t="s">
        <v>499</v>
      </c>
      <c r="T62" s="3" t="s">
        <v>342</v>
      </c>
      <c r="U62" s="3"/>
      <c r="V62" s="2" t="s">
        <v>795</v>
      </c>
      <c r="W62" s="3">
        <v>0.56000000000000005</v>
      </c>
      <c r="X62" s="14">
        <f t="shared" si="10"/>
        <v>0.56000000000000005</v>
      </c>
      <c r="Y62" s="2">
        <f>IF(X62&gt;='creteria &amp; stat'!$S$3,'creteria &amp; stat'!$T$3,IF(X62&gt;='creteria &amp; stat'!$S$4,'creteria &amp; stat'!$T$4,IF(X62&gt;'creteria &amp; stat'!$S$5,'creteria &amp; stat'!$T$5,IF(X62&lt;&gt;0,'creteria &amp; stat'!$T$6,'creteria &amp; stat'!$T$8))))</f>
        <v>-4</v>
      </c>
      <c r="AA62" s="2">
        <f t="shared" si="11"/>
        <v>-4</v>
      </c>
      <c r="AB62" s="10" t="s">
        <v>305</v>
      </c>
      <c r="AC62" s="19" t="s">
        <v>799</v>
      </c>
      <c r="AD62" s="2">
        <f t="shared" si="12"/>
        <v>6</v>
      </c>
      <c r="AE62" s="2" t="str">
        <f t="shared" si="13"/>
        <v xml:space="preserve">Q2: (a) Good; (b) Good; (c) Good; SUBTOTAL:(5/5). Q3: Good (tier 4) (1/5); </v>
      </c>
    </row>
    <row r="63" spans="1:31" x14ac:dyDescent="0.25">
      <c r="A63" s="4" t="s">
        <v>272</v>
      </c>
      <c r="B63" s="18" t="s">
        <v>273</v>
      </c>
      <c r="C63" s="19" t="s">
        <v>799</v>
      </c>
      <c r="D63" s="3" t="s">
        <v>324</v>
      </c>
      <c r="E63" s="3" t="s">
        <v>312</v>
      </c>
      <c r="F63" s="5" t="s">
        <v>792</v>
      </c>
      <c r="G63" s="3">
        <v>0</v>
      </c>
      <c r="H63" s="3" t="s">
        <v>500</v>
      </c>
      <c r="I63" s="3" t="s">
        <v>312</v>
      </c>
      <c r="J63" s="5" t="s">
        <v>792</v>
      </c>
      <c r="K63" s="3">
        <v>0</v>
      </c>
      <c r="L63" s="3" t="s">
        <v>501</v>
      </c>
      <c r="M63" s="3" t="s">
        <v>312</v>
      </c>
      <c r="N63" s="5" t="s">
        <v>792</v>
      </c>
      <c r="O63" s="3">
        <v>0</v>
      </c>
      <c r="P63" s="3" t="str">
        <f t="shared" si="7"/>
        <v xml:space="preserve">(a) Good; (b) Good; (c) Good; </v>
      </c>
      <c r="Q63" s="3" t="str">
        <f t="shared" si="8"/>
        <v>Q2: (a) Good; (b) Good; (c) Good; SUBTOTAL:</v>
      </c>
      <c r="R63" s="3" t="str">
        <f t="shared" si="9"/>
        <v>(5/5)</v>
      </c>
      <c r="S63" s="3" t="s">
        <v>502</v>
      </c>
      <c r="T63" s="3"/>
      <c r="U63" s="3" t="s">
        <v>753</v>
      </c>
      <c r="V63" s="2" t="s">
        <v>795</v>
      </c>
      <c r="W63" s="3">
        <v>9.9700000000000006</v>
      </c>
      <c r="X63" s="14">
        <f t="shared" si="10"/>
        <v>9.9700000000000006</v>
      </c>
      <c r="Y63" s="2">
        <f>IF(X63&gt;='creteria &amp; stat'!$S$3,'creteria &amp; stat'!$T$3,IF(X63&gt;='creteria &amp; stat'!$S$4,'creteria &amp; stat'!$T$4,IF(X63&gt;'creteria &amp; stat'!$S$5,'creteria &amp; stat'!$T$5,IF(X63&lt;&gt;0,'creteria &amp; stat'!$T$6,'creteria &amp; stat'!$T$8))))</f>
        <v>-4</v>
      </c>
      <c r="AA63" s="2">
        <f t="shared" si="11"/>
        <v>-4</v>
      </c>
      <c r="AB63" s="10" t="s">
        <v>273</v>
      </c>
      <c r="AC63" s="19" t="s">
        <v>799</v>
      </c>
      <c r="AD63" s="2">
        <f t="shared" si="12"/>
        <v>6</v>
      </c>
      <c r="AE63" s="2" t="str">
        <f t="shared" si="13"/>
        <v xml:space="preserve">Q2: (a) Good; (b) Good; (c) Good; SUBTOTAL:(5/5). Q3: Good (tier 4) (1/5); </v>
      </c>
    </row>
    <row r="64" spans="1:31" x14ac:dyDescent="0.25">
      <c r="A64" s="4" t="s">
        <v>286</v>
      </c>
      <c r="B64" s="18" t="s">
        <v>287</v>
      </c>
      <c r="C64" s="19" t="s">
        <v>799</v>
      </c>
      <c r="D64" s="3" t="s">
        <v>503</v>
      </c>
      <c r="E64" s="3" t="s">
        <v>312</v>
      </c>
      <c r="F64" s="5" t="s">
        <v>792</v>
      </c>
      <c r="G64" s="3">
        <v>0</v>
      </c>
      <c r="H64" s="3" t="s">
        <v>331</v>
      </c>
      <c r="I64" s="3" t="s">
        <v>312</v>
      </c>
      <c r="J64" s="5" t="s">
        <v>792</v>
      </c>
      <c r="K64" s="3">
        <v>0</v>
      </c>
      <c r="L64" s="3" t="s">
        <v>504</v>
      </c>
      <c r="M64" s="3" t="s">
        <v>312</v>
      </c>
      <c r="N64" s="5" t="s">
        <v>792</v>
      </c>
      <c r="O64" s="3">
        <v>0</v>
      </c>
      <c r="P64" s="3" t="str">
        <f t="shared" si="7"/>
        <v xml:space="preserve">(a) Good; (b) Good; (c) Good; </v>
      </c>
      <c r="Q64" s="3" t="str">
        <f t="shared" si="8"/>
        <v>Q2: (a) Good; (b) Good; (c) Good; SUBTOTAL:</v>
      </c>
      <c r="R64" s="3" t="str">
        <f t="shared" si="9"/>
        <v>(5/5)</v>
      </c>
      <c r="S64" s="3" t="s">
        <v>505</v>
      </c>
      <c r="T64" s="3"/>
      <c r="U64" s="3"/>
      <c r="V64" s="17" t="s">
        <v>809</v>
      </c>
      <c r="W64" s="3">
        <v>6843.56</v>
      </c>
      <c r="X64" s="14">
        <f t="shared" si="10"/>
        <v>6843.56</v>
      </c>
      <c r="Y64" s="2">
        <f>IF(X64&gt;='creteria &amp; stat'!$S$3,'creteria &amp; stat'!$T$3,IF(X64&gt;='creteria &amp; stat'!$S$4,'creteria &amp; stat'!$T$4,IF(X64&gt;'creteria &amp; stat'!$S$5,'creteria &amp; stat'!$T$5,IF(X64&lt;&gt;0,'creteria &amp; stat'!$T$6,'creteria &amp; stat'!$T$8))))</f>
        <v>-3</v>
      </c>
      <c r="AA64" s="2">
        <f t="shared" si="11"/>
        <v>-3</v>
      </c>
      <c r="AB64" s="10" t="s">
        <v>287</v>
      </c>
      <c r="AC64" s="19" t="s">
        <v>799</v>
      </c>
      <c r="AD64" s="2">
        <f t="shared" si="12"/>
        <v>7</v>
      </c>
      <c r="AE64" s="2" t="str">
        <f t="shared" si="13"/>
        <v xml:space="preserve">Q2: (a) Good; (b) Good; (c) Good; SUBTOTAL:(5/5). Q3: Good (tier 3) (2/5); </v>
      </c>
    </row>
    <row r="65" spans="1:31" x14ac:dyDescent="0.25">
      <c r="A65" s="4" t="s">
        <v>210</v>
      </c>
      <c r="B65" s="18" t="s">
        <v>211</v>
      </c>
      <c r="C65" s="19" t="s">
        <v>799</v>
      </c>
      <c r="D65" s="3" t="s">
        <v>324</v>
      </c>
      <c r="E65" s="3" t="s">
        <v>312</v>
      </c>
      <c r="F65" s="5" t="s">
        <v>792</v>
      </c>
      <c r="G65" s="3">
        <v>0</v>
      </c>
      <c r="H65" s="3" t="s">
        <v>314</v>
      </c>
      <c r="I65" s="3" t="s">
        <v>312</v>
      </c>
      <c r="J65" s="5" t="s">
        <v>792</v>
      </c>
      <c r="K65" s="3">
        <v>0</v>
      </c>
      <c r="L65" s="3" t="s">
        <v>341</v>
      </c>
      <c r="M65" s="3" t="s">
        <v>312</v>
      </c>
      <c r="N65" s="5" t="s">
        <v>792</v>
      </c>
      <c r="O65" s="3">
        <v>0</v>
      </c>
      <c r="P65" s="3" t="str">
        <f t="shared" si="7"/>
        <v xml:space="preserve">(a) Good; (b) Good; (c) Good; </v>
      </c>
      <c r="Q65" s="3" t="str">
        <f t="shared" si="8"/>
        <v>Q2: (a) Good; (b) Good; (c) Good; SUBTOTAL:</v>
      </c>
      <c r="R65" s="3" t="str">
        <f t="shared" si="9"/>
        <v>(5/5)</v>
      </c>
      <c r="S65" s="3" t="s">
        <v>506</v>
      </c>
      <c r="T65" s="3"/>
      <c r="U65" s="3" t="s">
        <v>753</v>
      </c>
      <c r="V65" s="2" t="s">
        <v>795</v>
      </c>
      <c r="W65" s="3">
        <v>8.25</v>
      </c>
      <c r="X65" s="14">
        <f t="shared" si="10"/>
        <v>8.25</v>
      </c>
      <c r="Y65" s="2">
        <f>IF(X65&gt;='creteria &amp; stat'!$S$3,'creteria &amp; stat'!$T$3,IF(X65&gt;='creteria &amp; stat'!$S$4,'creteria &amp; stat'!$T$4,IF(X65&gt;'creteria &amp; stat'!$S$5,'creteria &amp; stat'!$T$5,IF(X65&lt;&gt;0,'creteria &amp; stat'!$T$6,'creteria &amp; stat'!$T$8))))</f>
        <v>-4</v>
      </c>
      <c r="AA65" s="2">
        <f t="shared" si="11"/>
        <v>-4</v>
      </c>
      <c r="AB65" s="10" t="s">
        <v>211</v>
      </c>
      <c r="AC65" s="19" t="s">
        <v>799</v>
      </c>
      <c r="AD65" s="2">
        <f t="shared" si="12"/>
        <v>6</v>
      </c>
      <c r="AE65" s="2" t="str">
        <f t="shared" si="13"/>
        <v xml:space="preserve">Q2: (a) Good; (b) Good; (c) Good; SUBTOTAL:(5/5). Q3: Good (tier 4) (1/5); </v>
      </c>
    </row>
    <row r="66" spans="1:31" x14ac:dyDescent="0.25">
      <c r="A66" s="4" t="s">
        <v>280</v>
      </c>
      <c r="B66" s="18" t="s">
        <v>281</v>
      </c>
      <c r="C66" s="19" t="s">
        <v>799</v>
      </c>
      <c r="D66" s="3" t="s">
        <v>507</v>
      </c>
      <c r="E66" s="3" t="s">
        <v>312</v>
      </c>
      <c r="F66" s="5" t="s">
        <v>792</v>
      </c>
      <c r="G66" s="3">
        <v>0</v>
      </c>
      <c r="H66" s="3" t="s">
        <v>508</v>
      </c>
      <c r="I66" s="3" t="s">
        <v>312</v>
      </c>
      <c r="J66" s="5" t="s">
        <v>792</v>
      </c>
      <c r="K66" s="3">
        <v>0</v>
      </c>
      <c r="L66" s="3" t="s">
        <v>509</v>
      </c>
      <c r="M66" s="3" t="s">
        <v>312</v>
      </c>
      <c r="N66" s="5" t="s">
        <v>792</v>
      </c>
      <c r="O66" s="3">
        <v>0</v>
      </c>
      <c r="P66" s="3" t="str">
        <f t="shared" ref="P66:P97" si="14">_xlfn.CONCAT("(a) ",F66,"(b) ",J66,"(c) ",N66)</f>
        <v xml:space="preserve">(a) Good; (b) Good; (c) Good; </v>
      </c>
      <c r="Q66" s="3" t="str">
        <f t="shared" ref="Q66:Q97" si="15">_xlfn.CONCAT("Q2: ",P66,"SUBTOTAL:")</f>
        <v>Q2: (a) Good; (b) Good; (c) Good; SUBTOTAL:</v>
      </c>
      <c r="R66" s="3" t="str">
        <f t="shared" ref="R66:R97" si="16">_xlfn.CONCAT("(",5+O66+K66+G66,"/5)")</f>
        <v>(5/5)</v>
      </c>
      <c r="S66" s="3" t="s">
        <v>510</v>
      </c>
      <c r="T66" s="3"/>
      <c r="U66" s="3"/>
      <c r="V66" s="17" t="s">
        <v>810</v>
      </c>
      <c r="W66" s="3">
        <v>24051.9</v>
      </c>
      <c r="X66" s="14">
        <f t="shared" ref="X66:X97" si="17">IF(W66="TIMEOUT",1000000,W66)</f>
        <v>24051.9</v>
      </c>
      <c r="Y66" s="2">
        <f>IF(X66&gt;='creteria &amp; stat'!$S$3,'creteria &amp; stat'!$T$3,IF(X66&gt;='creteria &amp; stat'!$S$4,'creteria &amp; stat'!$T$4,IF(X66&gt;'creteria &amp; stat'!$S$5,'creteria &amp; stat'!$T$5,IF(X66&lt;&gt;0,'creteria &amp; stat'!$T$6,'creteria &amp; stat'!$T$8))))</f>
        <v>-2</v>
      </c>
      <c r="AA66" s="2">
        <f t="shared" ref="AA66:AA97" si="18">Y66+Z66</f>
        <v>-2</v>
      </c>
      <c r="AB66" s="10" t="s">
        <v>281</v>
      </c>
      <c r="AC66" s="19" t="s">
        <v>799</v>
      </c>
      <c r="AD66" s="2">
        <f t="shared" ref="AD66:AD97" si="19">G66+K66+O66+AA66+10</f>
        <v>8</v>
      </c>
      <c r="AE66" s="2" t="str">
        <f t="shared" ref="AE66:AE97" si="20">_xlfn.CONCAT(Q66,R66,". Q3: ",V66)</f>
        <v xml:space="preserve">Q2: (a) Good; (b) Good; (c) Good; SUBTOTAL:(5/5). Q3: Good (tier 2) (3/5); </v>
      </c>
    </row>
    <row r="67" spans="1:31" x14ac:dyDescent="0.25">
      <c r="A67" s="4" t="s">
        <v>20</v>
      </c>
      <c r="B67" s="18" t="s">
        <v>21</v>
      </c>
      <c r="C67" s="19" t="s">
        <v>799</v>
      </c>
      <c r="D67" s="3" t="s">
        <v>511</v>
      </c>
      <c r="E67" s="3" t="s">
        <v>312</v>
      </c>
      <c r="F67" s="5" t="s">
        <v>792</v>
      </c>
      <c r="G67" s="3">
        <v>0</v>
      </c>
      <c r="H67" s="3" t="s">
        <v>512</v>
      </c>
      <c r="I67" s="3" t="s">
        <v>312</v>
      </c>
      <c r="J67" s="5" t="s">
        <v>792</v>
      </c>
      <c r="K67" s="3">
        <v>0</v>
      </c>
      <c r="L67" s="3" t="s">
        <v>513</v>
      </c>
      <c r="M67" s="3" t="s">
        <v>312</v>
      </c>
      <c r="N67" s="5" t="s">
        <v>792</v>
      </c>
      <c r="O67" s="3">
        <v>0</v>
      </c>
      <c r="P67" s="3" t="str">
        <f t="shared" si="14"/>
        <v xml:space="preserve">(a) Good; (b) Good; (c) Good; </v>
      </c>
      <c r="Q67" s="3" t="str">
        <f t="shared" si="15"/>
        <v>Q2: (a) Good; (b) Good; (c) Good; SUBTOTAL:</v>
      </c>
      <c r="R67" s="3" t="str">
        <f t="shared" si="16"/>
        <v>(5/5)</v>
      </c>
      <c r="S67" s="3" t="s">
        <v>514</v>
      </c>
      <c r="T67" s="3" t="s">
        <v>346</v>
      </c>
      <c r="U67" s="3"/>
      <c r="V67" s="17" t="s">
        <v>810</v>
      </c>
      <c r="W67" s="3">
        <v>532615.99</v>
      </c>
      <c r="X67" s="14">
        <f t="shared" si="17"/>
        <v>532615.99</v>
      </c>
      <c r="Y67" s="2">
        <f>IF(X67&gt;='creteria &amp; stat'!$S$3,'creteria &amp; stat'!$T$3,IF(X67&gt;='creteria &amp; stat'!$S$4,'creteria &amp; stat'!$T$4,IF(X67&gt;'creteria &amp; stat'!$S$5,'creteria &amp; stat'!$T$5,IF(X67&lt;&gt;0,'creteria &amp; stat'!$T$6,'creteria &amp; stat'!$T$8))))</f>
        <v>-2</v>
      </c>
      <c r="AA67" s="2">
        <f t="shared" si="18"/>
        <v>-2</v>
      </c>
      <c r="AB67" s="10" t="s">
        <v>21</v>
      </c>
      <c r="AC67" s="19" t="s">
        <v>799</v>
      </c>
      <c r="AD67" s="2">
        <f t="shared" si="19"/>
        <v>8</v>
      </c>
      <c r="AE67" s="2" t="str">
        <f t="shared" si="20"/>
        <v xml:space="preserve">Q2: (a) Good; (b) Good; (c) Good; SUBTOTAL:(5/5). Q3: Good (tier 2) (3/5); </v>
      </c>
    </row>
    <row r="68" spans="1:31" x14ac:dyDescent="0.25">
      <c r="A68" s="4" t="s">
        <v>62</v>
      </c>
      <c r="B68" s="18" t="s">
        <v>63</v>
      </c>
      <c r="C68" s="19" t="s">
        <v>799</v>
      </c>
      <c r="D68" s="3" t="s">
        <v>324</v>
      </c>
      <c r="E68" s="3" t="s">
        <v>312</v>
      </c>
      <c r="F68" s="5" t="s">
        <v>792</v>
      </c>
      <c r="G68" s="3">
        <v>0</v>
      </c>
      <c r="H68" s="3" t="s">
        <v>515</v>
      </c>
      <c r="I68" s="3" t="s">
        <v>312</v>
      </c>
      <c r="J68" s="5" t="s">
        <v>792</v>
      </c>
      <c r="K68" s="3">
        <v>0</v>
      </c>
      <c r="L68" s="3" t="s">
        <v>516</v>
      </c>
      <c r="M68" s="3" t="s">
        <v>312</v>
      </c>
      <c r="N68" s="5" t="s">
        <v>792</v>
      </c>
      <c r="O68" s="3">
        <v>0</v>
      </c>
      <c r="P68" s="3" t="str">
        <f t="shared" si="14"/>
        <v xml:space="preserve">(a) Good; (b) Good; (c) Good; </v>
      </c>
      <c r="Q68" s="3" t="str">
        <f t="shared" si="15"/>
        <v>Q2: (a) Good; (b) Good; (c) Good; SUBTOTAL:</v>
      </c>
      <c r="R68" s="3" t="str">
        <f t="shared" si="16"/>
        <v>(5/5)</v>
      </c>
      <c r="S68" s="3" t="s">
        <v>517</v>
      </c>
      <c r="T68" s="3" t="s">
        <v>412</v>
      </c>
      <c r="U68" s="3"/>
      <c r="V68" s="17" t="s">
        <v>810</v>
      </c>
      <c r="W68" s="3">
        <v>251975.82</v>
      </c>
      <c r="X68" s="14">
        <f t="shared" si="17"/>
        <v>251975.82</v>
      </c>
      <c r="Y68" s="2">
        <f>IF(X68&gt;='creteria &amp; stat'!$S$3,'creteria &amp; stat'!$T$3,IF(X68&gt;='creteria &amp; stat'!$S$4,'creteria &amp; stat'!$T$4,IF(X68&gt;'creteria &amp; stat'!$S$5,'creteria &amp; stat'!$T$5,IF(X68&lt;&gt;0,'creteria &amp; stat'!$T$6,'creteria &amp; stat'!$T$8))))</f>
        <v>-2</v>
      </c>
      <c r="AA68" s="2">
        <f t="shared" si="18"/>
        <v>-2</v>
      </c>
      <c r="AB68" s="10" t="s">
        <v>63</v>
      </c>
      <c r="AC68" s="19" t="s">
        <v>799</v>
      </c>
      <c r="AD68" s="2">
        <f t="shared" si="19"/>
        <v>8</v>
      </c>
      <c r="AE68" s="2" t="str">
        <f t="shared" si="20"/>
        <v xml:space="preserve">Q2: (a) Good; (b) Good; (c) Good; SUBTOTAL:(5/5). Q3: Good (tier 2) (3/5); </v>
      </c>
    </row>
    <row r="69" spans="1:31" x14ac:dyDescent="0.25">
      <c r="A69" s="4" t="s">
        <v>252</v>
      </c>
      <c r="B69" s="18" t="s">
        <v>253</v>
      </c>
      <c r="C69" s="19" t="s">
        <v>799</v>
      </c>
      <c r="D69" s="3" t="s">
        <v>324</v>
      </c>
      <c r="E69" s="3" t="s">
        <v>312</v>
      </c>
      <c r="F69" s="5" t="s">
        <v>792</v>
      </c>
      <c r="G69" s="3">
        <v>0</v>
      </c>
      <c r="H69" s="3" t="s">
        <v>518</v>
      </c>
      <c r="I69" s="3" t="s">
        <v>312</v>
      </c>
      <c r="J69" s="5" t="s">
        <v>792</v>
      </c>
      <c r="K69" s="3">
        <v>0</v>
      </c>
      <c r="L69" s="3" t="s">
        <v>519</v>
      </c>
      <c r="M69" s="3" t="s">
        <v>312</v>
      </c>
      <c r="N69" s="5" t="s">
        <v>792</v>
      </c>
      <c r="O69" s="3">
        <v>0</v>
      </c>
      <c r="P69" s="3" t="str">
        <f t="shared" si="14"/>
        <v xml:space="preserve">(a) Good; (b) Good; (c) Good; </v>
      </c>
      <c r="Q69" s="3" t="str">
        <f t="shared" si="15"/>
        <v>Q2: (a) Good; (b) Good; (c) Good; SUBTOTAL:</v>
      </c>
      <c r="R69" s="3" t="str">
        <f t="shared" si="16"/>
        <v>(5/5)</v>
      </c>
      <c r="S69" s="3" t="s">
        <v>520</v>
      </c>
      <c r="T69" s="3"/>
      <c r="U69" s="3"/>
      <c r="V69" s="17" t="s">
        <v>809</v>
      </c>
      <c r="W69" s="3">
        <v>7247.06</v>
      </c>
      <c r="X69" s="14">
        <f t="shared" si="17"/>
        <v>7247.06</v>
      </c>
      <c r="Y69" s="2">
        <f>IF(X69&gt;='creteria &amp; stat'!$S$3,'creteria &amp; stat'!$T$3,IF(X69&gt;='creteria &amp; stat'!$S$4,'creteria &amp; stat'!$T$4,IF(X69&gt;'creteria &amp; stat'!$S$5,'creteria &amp; stat'!$T$5,IF(X69&lt;&gt;0,'creteria &amp; stat'!$T$6,'creteria &amp; stat'!$T$8))))</f>
        <v>-3</v>
      </c>
      <c r="AA69" s="2">
        <f t="shared" si="18"/>
        <v>-3</v>
      </c>
      <c r="AB69" s="10" t="s">
        <v>253</v>
      </c>
      <c r="AC69" s="19" t="s">
        <v>799</v>
      </c>
      <c r="AD69" s="2">
        <f t="shared" si="19"/>
        <v>7</v>
      </c>
      <c r="AE69" s="2" t="str">
        <f t="shared" si="20"/>
        <v xml:space="preserve">Q2: (a) Good; (b) Good; (c) Good; SUBTOTAL:(5/5). Q3: Good (tier 3) (2/5); </v>
      </c>
    </row>
    <row r="70" spans="1:31" s="28" customFormat="1" x14ac:dyDescent="0.25">
      <c r="A70" s="23" t="s">
        <v>6</v>
      </c>
      <c r="B70" s="24" t="s">
        <v>7</v>
      </c>
      <c r="C70" s="25" t="s">
        <v>799</v>
      </c>
      <c r="D70" s="26" t="s">
        <v>324</v>
      </c>
      <c r="E70" s="26" t="s">
        <v>312</v>
      </c>
      <c r="F70" s="27" t="s">
        <v>792</v>
      </c>
      <c r="G70" s="26">
        <v>0</v>
      </c>
      <c r="H70" s="26" t="s">
        <v>521</v>
      </c>
      <c r="I70" s="26" t="s">
        <v>312</v>
      </c>
      <c r="J70" s="27" t="s">
        <v>792</v>
      </c>
      <c r="K70" s="26">
        <v>0</v>
      </c>
      <c r="L70" s="26" t="s">
        <v>522</v>
      </c>
      <c r="M70" s="26" t="s">
        <v>312</v>
      </c>
      <c r="N70" s="27" t="s">
        <v>792</v>
      </c>
      <c r="O70" s="26">
        <v>0</v>
      </c>
      <c r="P70" s="26" t="str">
        <f t="shared" si="14"/>
        <v xml:space="preserve">(a) Good; (b) Good; (c) Good; </v>
      </c>
      <c r="Q70" s="26" t="str">
        <f t="shared" si="15"/>
        <v>Q2: (a) Good; (b) Good; (c) Good; SUBTOTAL:</v>
      </c>
      <c r="R70" s="26" t="str">
        <f t="shared" si="16"/>
        <v>(5/5)</v>
      </c>
      <c r="S70" s="26" t="s">
        <v>523</v>
      </c>
      <c r="T70" s="26" t="s">
        <v>524</v>
      </c>
      <c r="U70" s="26"/>
      <c r="V70" s="28" t="s">
        <v>810</v>
      </c>
      <c r="W70" s="26">
        <v>105135.07</v>
      </c>
      <c r="X70" s="29">
        <f t="shared" si="17"/>
        <v>105135.07</v>
      </c>
      <c r="Y70" s="28">
        <f>IF(X70&gt;='creteria &amp; stat'!$S$3,'creteria &amp; stat'!$T$3,IF(X70&gt;='creteria &amp; stat'!$S$4,'creteria &amp; stat'!$T$4,IF(X70&gt;'creteria &amp; stat'!$S$5,'creteria &amp; stat'!$T$5,IF(X70&lt;&gt;0,'creteria &amp; stat'!$T$6,'creteria &amp; stat'!$T$8))))</f>
        <v>-2</v>
      </c>
      <c r="AA70" s="28">
        <f t="shared" si="18"/>
        <v>-2</v>
      </c>
      <c r="AB70" s="30" t="s">
        <v>7</v>
      </c>
      <c r="AC70" s="25" t="s">
        <v>799</v>
      </c>
      <c r="AD70" s="28">
        <f t="shared" si="19"/>
        <v>8</v>
      </c>
      <c r="AE70" s="28" t="str">
        <f t="shared" si="20"/>
        <v xml:space="preserve">Q2: (a) Good; (b) Good; (c) Good; SUBTOTAL:(5/5). Q3: Good (tier 2) (3/5); </v>
      </c>
    </row>
    <row r="71" spans="1:31" x14ac:dyDescent="0.25">
      <c r="A71" s="4" t="s">
        <v>52</v>
      </c>
      <c r="B71" s="18" t="s">
        <v>53</v>
      </c>
      <c r="C71" s="19" t="s">
        <v>799</v>
      </c>
      <c r="D71" s="3" t="s">
        <v>324</v>
      </c>
      <c r="E71" s="3" t="s">
        <v>312</v>
      </c>
      <c r="F71" s="5" t="s">
        <v>792</v>
      </c>
      <c r="G71" s="3">
        <v>0</v>
      </c>
      <c r="H71" s="3" t="s">
        <v>525</v>
      </c>
      <c r="I71" s="3" t="s">
        <v>312</v>
      </c>
      <c r="J71" s="5" t="s">
        <v>792</v>
      </c>
      <c r="K71" s="3">
        <v>0</v>
      </c>
      <c r="L71" s="3" t="s">
        <v>526</v>
      </c>
      <c r="M71" s="3" t="s">
        <v>312</v>
      </c>
      <c r="N71" s="5" t="s">
        <v>792</v>
      </c>
      <c r="O71" s="3">
        <v>0</v>
      </c>
      <c r="P71" s="3" t="str">
        <f t="shared" si="14"/>
        <v xml:space="preserve">(a) Good; (b) Good; (c) Good; </v>
      </c>
      <c r="Q71" s="3" t="str">
        <f t="shared" si="15"/>
        <v>Q2: (a) Good; (b) Good; (c) Good; SUBTOTAL:</v>
      </c>
      <c r="R71" s="3" t="str">
        <f t="shared" si="16"/>
        <v>(5/5)</v>
      </c>
      <c r="S71" s="3" t="s">
        <v>527</v>
      </c>
      <c r="T71" s="3"/>
      <c r="U71" s="3"/>
      <c r="V71" s="2" t="s">
        <v>795</v>
      </c>
      <c r="W71" s="3">
        <v>20.94</v>
      </c>
      <c r="X71" s="14">
        <f t="shared" si="17"/>
        <v>20.94</v>
      </c>
      <c r="Y71" s="2">
        <f>IF(X71&gt;='creteria &amp; stat'!$S$3,'creteria &amp; stat'!$T$3,IF(X71&gt;='creteria &amp; stat'!$S$4,'creteria &amp; stat'!$T$4,IF(X71&gt;'creteria &amp; stat'!$S$5,'creteria &amp; stat'!$T$5,IF(X71&lt;&gt;0,'creteria &amp; stat'!$T$6,'creteria &amp; stat'!$T$8))))</f>
        <v>-4</v>
      </c>
      <c r="AA71" s="2">
        <f t="shared" si="18"/>
        <v>-4</v>
      </c>
      <c r="AB71" s="10" t="s">
        <v>53</v>
      </c>
      <c r="AC71" s="19" t="s">
        <v>799</v>
      </c>
      <c r="AD71" s="2">
        <f t="shared" si="19"/>
        <v>6</v>
      </c>
      <c r="AE71" s="2" t="str">
        <f t="shared" si="20"/>
        <v xml:space="preserve">Q2: (a) Good; (b) Good; (c) Good; SUBTOTAL:(5/5). Q3: Good (tier 4) (1/5); </v>
      </c>
    </row>
    <row r="72" spans="1:31" x14ac:dyDescent="0.25">
      <c r="A72" s="4" t="s">
        <v>42</v>
      </c>
      <c r="B72" s="18" t="s">
        <v>43</v>
      </c>
      <c r="C72" s="19" t="s">
        <v>799</v>
      </c>
      <c r="D72" s="3" t="s">
        <v>324</v>
      </c>
      <c r="E72" s="3" t="s">
        <v>312</v>
      </c>
      <c r="F72" s="5" t="s">
        <v>792</v>
      </c>
      <c r="G72" s="3">
        <v>0</v>
      </c>
      <c r="H72" s="3" t="s">
        <v>528</v>
      </c>
      <c r="I72" s="3" t="s">
        <v>312</v>
      </c>
      <c r="J72" s="5" t="s">
        <v>792</v>
      </c>
      <c r="K72" s="3">
        <v>0</v>
      </c>
      <c r="L72" s="3" t="s">
        <v>339</v>
      </c>
      <c r="M72" s="3" t="s">
        <v>312</v>
      </c>
      <c r="N72" s="5" t="s">
        <v>792</v>
      </c>
      <c r="O72" s="3">
        <v>0</v>
      </c>
      <c r="P72" s="3" t="str">
        <f t="shared" si="14"/>
        <v xml:space="preserve">(a) Good; (b) Good; (c) Good; </v>
      </c>
      <c r="Q72" s="3" t="str">
        <f t="shared" si="15"/>
        <v>Q2: (a) Good; (b) Good; (c) Good; SUBTOTAL:</v>
      </c>
      <c r="R72" s="3" t="str">
        <f t="shared" si="16"/>
        <v>(5/5)</v>
      </c>
      <c r="S72" s="3" t="s">
        <v>529</v>
      </c>
      <c r="T72" s="3"/>
      <c r="U72" s="3"/>
      <c r="V72" s="17" t="s">
        <v>809</v>
      </c>
      <c r="W72" s="3">
        <v>5813.11</v>
      </c>
      <c r="X72" s="14">
        <f t="shared" si="17"/>
        <v>5813.11</v>
      </c>
      <c r="Y72" s="2">
        <f>IF(X72&gt;='creteria &amp; stat'!$S$3,'creteria &amp; stat'!$T$3,IF(X72&gt;='creteria &amp; stat'!$S$4,'creteria &amp; stat'!$T$4,IF(X72&gt;'creteria &amp; stat'!$S$5,'creteria &amp; stat'!$T$5,IF(X72&lt;&gt;0,'creteria &amp; stat'!$T$6,'creteria &amp; stat'!$T$8))))</f>
        <v>-3</v>
      </c>
      <c r="AA72" s="2">
        <f t="shared" si="18"/>
        <v>-3</v>
      </c>
      <c r="AB72" s="10" t="s">
        <v>43</v>
      </c>
      <c r="AC72" s="19" t="s">
        <v>799</v>
      </c>
      <c r="AD72" s="2">
        <f t="shared" si="19"/>
        <v>7</v>
      </c>
      <c r="AE72" s="2" t="str">
        <f t="shared" si="20"/>
        <v xml:space="preserve">Q2: (a) Good; (b) Good; (c) Good; SUBTOTAL:(5/5). Q3: Good (tier 3) (2/5); </v>
      </c>
    </row>
    <row r="73" spans="1:31" x14ac:dyDescent="0.25">
      <c r="A73" s="4" t="s">
        <v>176</v>
      </c>
      <c r="B73" s="18" t="s">
        <v>177</v>
      </c>
      <c r="C73" s="19" t="s">
        <v>799</v>
      </c>
      <c r="D73" s="3" t="s">
        <v>530</v>
      </c>
      <c r="E73" s="3" t="s">
        <v>312</v>
      </c>
      <c r="F73" s="5" t="s">
        <v>792</v>
      </c>
      <c r="G73" s="3">
        <v>0</v>
      </c>
      <c r="H73" s="3" t="s">
        <v>356</v>
      </c>
      <c r="I73" s="3" t="s">
        <v>312</v>
      </c>
      <c r="J73" s="5" t="s">
        <v>792</v>
      </c>
      <c r="K73" s="3">
        <v>0</v>
      </c>
      <c r="L73" s="3" t="s">
        <v>531</v>
      </c>
      <c r="M73" s="3" t="s">
        <v>312</v>
      </c>
      <c r="N73" s="5" t="s">
        <v>792</v>
      </c>
      <c r="O73" s="3">
        <v>0</v>
      </c>
      <c r="P73" s="3" t="str">
        <f t="shared" si="14"/>
        <v xml:space="preserve">(a) Good; (b) Good; (c) Good; </v>
      </c>
      <c r="Q73" s="3" t="str">
        <f t="shared" si="15"/>
        <v>Q2: (a) Good; (b) Good; (c) Good; SUBTOTAL:</v>
      </c>
      <c r="R73" s="3" t="str">
        <f t="shared" si="16"/>
        <v>(5/5)</v>
      </c>
      <c r="S73" s="3" t="s">
        <v>532</v>
      </c>
      <c r="T73" s="3"/>
      <c r="U73" s="3" t="s">
        <v>753</v>
      </c>
      <c r="V73" s="2" t="s">
        <v>795</v>
      </c>
      <c r="W73" s="33">
        <v>14.12</v>
      </c>
      <c r="X73" s="14">
        <f t="shared" si="17"/>
        <v>14.12</v>
      </c>
      <c r="Y73" s="2">
        <f>IF(X73&gt;='creteria &amp; stat'!$S$3,'creteria &amp; stat'!$T$3,IF(X73&gt;='creteria &amp; stat'!$S$4,'creteria &amp; stat'!$T$4,IF(X73&gt;'creteria &amp; stat'!$S$5,'creteria &amp; stat'!$T$5,IF(X73&lt;&gt;0,'creteria &amp; stat'!$T$6,'creteria &amp; stat'!$T$8))))</f>
        <v>-4</v>
      </c>
      <c r="AA73" s="2">
        <f t="shared" si="18"/>
        <v>-4</v>
      </c>
      <c r="AB73" s="10" t="s">
        <v>177</v>
      </c>
      <c r="AC73" s="19" t="s">
        <v>799</v>
      </c>
      <c r="AD73" s="2">
        <f t="shared" si="19"/>
        <v>6</v>
      </c>
      <c r="AE73" s="2" t="str">
        <f t="shared" si="20"/>
        <v xml:space="preserve">Q2: (a) Good; (b) Good; (c) Good; SUBTOTAL:(5/5). Q3: Good (tier 4) (1/5); </v>
      </c>
    </row>
    <row r="74" spans="1:31" x14ac:dyDescent="0.25">
      <c r="A74" s="4" t="s">
        <v>60</v>
      </c>
      <c r="B74" s="18" t="s">
        <v>61</v>
      </c>
      <c r="C74" s="19" t="s">
        <v>799</v>
      </c>
      <c r="D74" s="3" t="s">
        <v>324</v>
      </c>
      <c r="E74" s="3" t="s">
        <v>312</v>
      </c>
      <c r="F74" s="5" t="s">
        <v>792</v>
      </c>
      <c r="G74" s="3">
        <v>0</v>
      </c>
      <c r="H74" s="3" t="s">
        <v>356</v>
      </c>
      <c r="I74" s="3" t="s">
        <v>312</v>
      </c>
      <c r="J74" s="5" t="s">
        <v>792</v>
      </c>
      <c r="K74" s="3">
        <v>0</v>
      </c>
      <c r="L74" s="3" t="s">
        <v>315</v>
      </c>
      <c r="M74" s="3" t="s">
        <v>312</v>
      </c>
      <c r="N74" s="5" t="s">
        <v>792</v>
      </c>
      <c r="O74" s="3">
        <v>0</v>
      </c>
      <c r="P74" s="3" t="str">
        <f t="shared" si="14"/>
        <v xml:space="preserve">(a) Good; (b) Good; (c) Good; </v>
      </c>
      <c r="Q74" s="3" t="str">
        <f t="shared" si="15"/>
        <v>Q2: (a) Good; (b) Good; (c) Good; SUBTOTAL:</v>
      </c>
      <c r="R74" s="3" t="str">
        <f t="shared" si="16"/>
        <v>(5/5)</v>
      </c>
      <c r="S74" s="3" t="s">
        <v>533</v>
      </c>
      <c r="T74" s="3"/>
      <c r="U74" s="3" t="s">
        <v>753</v>
      </c>
      <c r="V74" s="2" t="s">
        <v>795</v>
      </c>
      <c r="W74" s="3">
        <v>9.7899999999999991</v>
      </c>
      <c r="X74" s="14">
        <f t="shared" si="17"/>
        <v>9.7899999999999991</v>
      </c>
      <c r="Y74" s="2">
        <f>IF(X74&gt;='creteria &amp; stat'!$S$3,'creteria &amp; stat'!$T$3,IF(X74&gt;='creteria &amp; stat'!$S$4,'creteria &amp; stat'!$T$4,IF(X74&gt;'creteria &amp; stat'!$S$5,'creteria &amp; stat'!$T$5,IF(X74&lt;&gt;0,'creteria &amp; stat'!$T$6,'creteria &amp; stat'!$T$8))))</f>
        <v>-4</v>
      </c>
      <c r="AA74" s="2">
        <f t="shared" si="18"/>
        <v>-4</v>
      </c>
      <c r="AB74" s="10" t="s">
        <v>61</v>
      </c>
      <c r="AC74" s="19" t="s">
        <v>799</v>
      </c>
      <c r="AD74" s="2">
        <f t="shared" si="19"/>
        <v>6</v>
      </c>
      <c r="AE74" s="2" t="str">
        <f t="shared" si="20"/>
        <v xml:space="preserve">Q2: (a) Good; (b) Good; (c) Good; SUBTOTAL:(5/5). Q3: Good (tier 4) (1/5); </v>
      </c>
    </row>
    <row r="75" spans="1:31" x14ac:dyDescent="0.25">
      <c r="A75" s="4" t="s">
        <v>38</v>
      </c>
      <c r="B75" s="18" t="s">
        <v>39</v>
      </c>
      <c r="C75" s="19" t="s">
        <v>799</v>
      </c>
      <c r="D75" s="3" t="s">
        <v>534</v>
      </c>
      <c r="E75" s="3" t="s">
        <v>312</v>
      </c>
      <c r="F75" s="5" t="s">
        <v>792</v>
      </c>
      <c r="G75" s="3">
        <v>0</v>
      </c>
      <c r="H75" s="3" t="s">
        <v>535</v>
      </c>
      <c r="I75" s="3" t="s">
        <v>312</v>
      </c>
      <c r="J75" s="5" t="s">
        <v>792</v>
      </c>
      <c r="K75" s="3">
        <v>0</v>
      </c>
      <c r="L75" s="3" t="s">
        <v>536</v>
      </c>
      <c r="M75" s="3" t="s">
        <v>312</v>
      </c>
      <c r="N75" s="5" t="s">
        <v>792</v>
      </c>
      <c r="O75" s="3">
        <v>0</v>
      </c>
      <c r="P75" s="3" t="str">
        <f t="shared" si="14"/>
        <v xml:space="preserve">(a) Good; (b) Good; (c) Good; </v>
      </c>
      <c r="Q75" s="3" t="str">
        <f t="shared" si="15"/>
        <v>Q2: (a) Good; (b) Good; (c) Good; SUBTOTAL:</v>
      </c>
      <c r="R75" s="3" t="str">
        <f t="shared" si="16"/>
        <v>(5/5)</v>
      </c>
      <c r="S75" s="3" t="s">
        <v>537</v>
      </c>
      <c r="T75" s="3"/>
      <c r="U75" s="3" t="s">
        <v>753</v>
      </c>
      <c r="V75" s="2" t="s">
        <v>795</v>
      </c>
      <c r="W75" s="3">
        <v>28.52</v>
      </c>
      <c r="X75" s="14">
        <f t="shared" si="17"/>
        <v>28.52</v>
      </c>
      <c r="Y75" s="2">
        <f>IF(X75&gt;='creteria &amp; stat'!$S$3,'creteria &amp; stat'!$T$3,IF(X75&gt;='creteria &amp; stat'!$S$4,'creteria &amp; stat'!$T$4,IF(X75&gt;'creteria &amp; stat'!$S$5,'creteria &amp; stat'!$T$5,IF(X75&lt;&gt;0,'creteria &amp; stat'!$T$6,'creteria &amp; stat'!$T$8))))</f>
        <v>-4</v>
      </c>
      <c r="AA75" s="2">
        <f t="shared" si="18"/>
        <v>-4</v>
      </c>
      <c r="AB75" s="10" t="s">
        <v>39</v>
      </c>
      <c r="AC75" s="19" t="s">
        <v>799</v>
      </c>
      <c r="AD75" s="2">
        <f t="shared" si="19"/>
        <v>6</v>
      </c>
      <c r="AE75" s="2" t="str">
        <f t="shared" si="20"/>
        <v xml:space="preserve">Q2: (a) Good; (b) Good; (c) Good; SUBTOTAL:(5/5). Q3: Good (tier 4) (1/5); </v>
      </c>
    </row>
    <row r="76" spans="1:31" x14ac:dyDescent="0.25">
      <c r="A76" s="4" t="s">
        <v>40</v>
      </c>
      <c r="B76" s="18" t="s">
        <v>41</v>
      </c>
      <c r="C76" s="19" t="s">
        <v>799</v>
      </c>
      <c r="D76" s="3" t="s">
        <v>538</v>
      </c>
      <c r="E76" s="3" t="s">
        <v>312</v>
      </c>
      <c r="F76" s="5" t="s">
        <v>792</v>
      </c>
      <c r="G76" s="3">
        <v>0</v>
      </c>
      <c r="H76" s="3" t="s">
        <v>539</v>
      </c>
      <c r="I76" s="3" t="s">
        <v>312</v>
      </c>
      <c r="J76" s="5" t="s">
        <v>792</v>
      </c>
      <c r="K76" s="3">
        <v>0</v>
      </c>
      <c r="L76" s="3" t="s">
        <v>540</v>
      </c>
      <c r="M76" s="3" t="s">
        <v>312</v>
      </c>
      <c r="N76" s="5" t="s">
        <v>792</v>
      </c>
      <c r="O76" s="3">
        <v>0</v>
      </c>
      <c r="P76" s="3" t="str">
        <f t="shared" si="14"/>
        <v xml:space="preserve">(a) Good; (b) Good; (c) Good; </v>
      </c>
      <c r="Q76" s="3" t="str">
        <f t="shared" si="15"/>
        <v>Q2: (a) Good; (b) Good; (c) Good; SUBTOTAL:</v>
      </c>
      <c r="R76" s="3" t="str">
        <f t="shared" si="16"/>
        <v>(5/5)</v>
      </c>
      <c r="S76" s="3" t="s">
        <v>541</v>
      </c>
      <c r="T76" s="3" t="s">
        <v>346</v>
      </c>
      <c r="U76" s="3"/>
      <c r="V76" s="17" t="s">
        <v>809</v>
      </c>
      <c r="W76" s="3">
        <v>12482.52</v>
      </c>
      <c r="X76" s="14">
        <f t="shared" si="17"/>
        <v>12482.52</v>
      </c>
      <c r="Y76" s="2">
        <f>IF(X76&gt;='creteria &amp; stat'!$S$3,'creteria &amp; stat'!$T$3,IF(X76&gt;='creteria &amp; stat'!$S$4,'creteria &amp; stat'!$T$4,IF(X76&gt;'creteria &amp; stat'!$S$5,'creteria &amp; stat'!$T$5,IF(X76&lt;&gt;0,'creteria &amp; stat'!$T$6,'creteria &amp; stat'!$T$8))))</f>
        <v>-3</v>
      </c>
      <c r="AA76" s="2">
        <f t="shared" si="18"/>
        <v>-3</v>
      </c>
      <c r="AB76" s="10" t="s">
        <v>41</v>
      </c>
      <c r="AC76" s="19" t="s">
        <v>799</v>
      </c>
      <c r="AD76" s="2">
        <f t="shared" si="19"/>
        <v>7</v>
      </c>
      <c r="AE76" s="2" t="str">
        <f t="shared" si="20"/>
        <v xml:space="preserve">Q2: (a) Good; (b) Good; (c) Good; SUBTOTAL:(5/5). Q3: Good (tier 3) (2/5); </v>
      </c>
    </row>
    <row r="77" spans="1:31" x14ac:dyDescent="0.25">
      <c r="A77" s="4" t="s">
        <v>102</v>
      </c>
      <c r="B77" s="18" t="s">
        <v>103</v>
      </c>
      <c r="C77" s="19" t="s">
        <v>799</v>
      </c>
      <c r="D77" s="3" t="s">
        <v>324</v>
      </c>
      <c r="E77" s="3" t="s">
        <v>312</v>
      </c>
      <c r="F77" s="5" t="s">
        <v>792</v>
      </c>
      <c r="G77" s="3">
        <v>0</v>
      </c>
      <c r="H77" s="3" t="s">
        <v>456</v>
      </c>
      <c r="I77" s="3" t="s">
        <v>312</v>
      </c>
      <c r="J77" s="5" t="s">
        <v>792</v>
      </c>
      <c r="K77" s="3">
        <v>0</v>
      </c>
      <c r="L77" s="3" t="s">
        <v>542</v>
      </c>
      <c r="M77" s="3" t="s">
        <v>312</v>
      </c>
      <c r="N77" s="5" t="s">
        <v>792</v>
      </c>
      <c r="O77" s="3">
        <v>0</v>
      </c>
      <c r="P77" s="3" t="str">
        <f t="shared" si="14"/>
        <v xml:space="preserve">(a) Good; (b) Good; (c) Good; </v>
      </c>
      <c r="Q77" s="3" t="str">
        <f t="shared" si="15"/>
        <v>Q2: (a) Good; (b) Good; (c) Good; SUBTOTAL:</v>
      </c>
      <c r="R77" s="3" t="str">
        <f t="shared" si="16"/>
        <v>(5/5)</v>
      </c>
      <c r="S77" s="3" t="s">
        <v>543</v>
      </c>
      <c r="T77" s="3"/>
      <c r="U77" s="3" t="s">
        <v>753</v>
      </c>
      <c r="V77" s="2" t="s">
        <v>795</v>
      </c>
      <c r="W77" s="3">
        <v>21.1</v>
      </c>
      <c r="X77" s="14">
        <f t="shared" si="17"/>
        <v>21.1</v>
      </c>
      <c r="Y77" s="2">
        <f>IF(X77&gt;='creteria &amp; stat'!$S$3,'creteria &amp; stat'!$T$3,IF(X77&gt;='creteria &amp; stat'!$S$4,'creteria &amp; stat'!$T$4,IF(X77&gt;'creteria &amp; stat'!$S$5,'creteria &amp; stat'!$T$5,IF(X77&lt;&gt;0,'creteria &amp; stat'!$T$6,'creteria &amp; stat'!$T$8))))</f>
        <v>-4</v>
      </c>
      <c r="AA77" s="2">
        <f t="shared" si="18"/>
        <v>-4</v>
      </c>
      <c r="AB77" s="10" t="s">
        <v>103</v>
      </c>
      <c r="AC77" s="19" t="s">
        <v>799</v>
      </c>
      <c r="AD77" s="2">
        <f t="shared" si="19"/>
        <v>6</v>
      </c>
      <c r="AE77" s="2" t="str">
        <f t="shared" si="20"/>
        <v xml:space="preserve">Q2: (a) Good; (b) Good; (c) Good; SUBTOTAL:(5/5). Q3: Good (tier 4) (1/5); </v>
      </c>
    </row>
    <row r="78" spans="1:31" x14ac:dyDescent="0.25">
      <c r="A78" s="4" t="s">
        <v>202</v>
      </c>
      <c r="B78" s="18" t="s">
        <v>203</v>
      </c>
      <c r="C78" s="19" t="s">
        <v>799</v>
      </c>
      <c r="D78" s="3" t="s">
        <v>544</v>
      </c>
      <c r="E78" s="3" t="s">
        <v>312</v>
      </c>
      <c r="F78" s="5" t="s">
        <v>792</v>
      </c>
      <c r="G78" s="3">
        <v>0</v>
      </c>
      <c r="H78" s="3" t="s">
        <v>545</v>
      </c>
      <c r="I78" s="3" t="s">
        <v>312</v>
      </c>
      <c r="J78" s="5" t="s">
        <v>792</v>
      </c>
      <c r="K78" s="3">
        <v>0</v>
      </c>
      <c r="L78" s="3" t="s">
        <v>546</v>
      </c>
      <c r="M78" s="3" t="s">
        <v>312</v>
      </c>
      <c r="N78" s="5" t="s">
        <v>792</v>
      </c>
      <c r="O78" s="3">
        <v>0</v>
      </c>
      <c r="P78" s="3" t="str">
        <f t="shared" si="14"/>
        <v xml:space="preserve">(a) Good; (b) Good; (c) Good; </v>
      </c>
      <c r="Q78" s="3" t="str">
        <f t="shared" si="15"/>
        <v>Q2: (a) Good; (b) Good; (c) Good; SUBTOTAL:</v>
      </c>
      <c r="R78" s="3" t="str">
        <f t="shared" si="16"/>
        <v>(5/5)</v>
      </c>
      <c r="S78" s="3" t="s">
        <v>547</v>
      </c>
      <c r="T78" s="3" t="s">
        <v>346</v>
      </c>
      <c r="U78" s="3"/>
      <c r="V78" s="17" t="s">
        <v>810</v>
      </c>
      <c r="W78" s="3">
        <v>34589.730000000003</v>
      </c>
      <c r="X78" s="14">
        <f t="shared" si="17"/>
        <v>34589.730000000003</v>
      </c>
      <c r="Y78" s="2">
        <f>IF(X78&gt;='creteria &amp; stat'!$S$3,'creteria &amp; stat'!$T$3,IF(X78&gt;='creteria &amp; stat'!$S$4,'creteria &amp; stat'!$T$4,IF(X78&gt;'creteria &amp; stat'!$S$5,'creteria &amp; stat'!$T$5,IF(X78&lt;&gt;0,'creteria &amp; stat'!$T$6,'creteria &amp; stat'!$T$8))))</f>
        <v>-2</v>
      </c>
      <c r="AA78" s="2">
        <f t="shared" si="18"/>
        <v>-2</v>
      </c>
      <c r="AB78" s="10" t="s">
        <v>203</v>
      </c>
      <c r="AC78" s="19" t="s">
        <v>799</v>
      </c>
      <c r="AD78" s="2">
        <f t="shared" si="19"/>
        <v>8</v>
      </c>
      <c r="AE78" s="2" t="str">
        <f t="shared" si="20"/>
        <v xml:space="preserve">Q2: (a) Good; (b) Good; (c) Good; SUBTOTAL:(5/5). Q3: Good (tier 2) (3/5); </v>
      </c>
    </row>
    <row r="79" spans="1:31" x14ac:dyDescent="0.25">
      <c r="A79" s="4" t="s">
        <v>66</v>
      </c>
      <c r="B79" s="18" t="s">
        <v>67</v>
      </c>
      <c r="C79" s="19" t="s">
        <v>799</v>
      </c>
      <c r="D79" s="3" t="s">
        <v>548</v>
      </c>
      <c r="E79" s="3" t="s">
        <v>443</v>
      </c>
      <c r="F79" s="5" t="s">
        <v>746</v>
      </c>
      <c r="G79" s="3">
        <f>'creteria &amp; stat'!J5</f>
        <v>-1</v>
      </c>
      <c r="H79" s="3" t="s">
        <v>549</v>
      </c>
      <c r="I79" s="3" t="s">
        <v>550</v>
      </c>
      <c r="J79" s="5" t="s">
        <v>746</v>
      </c>
      <c r="K79" s="3">
        <f>'creteria &amp; stat'!M5</f>
        <v>-1.5</v>
      </c>
      <c r="L79" s="3" t="s">
        <v>551</v>
      </c>
      <c r="M79" s="3" t="s">
        <v>445</v>
      </c>
      <c r="N79" s="5" t="s">
        <v>746</v>
      </c>
      <c r="O79" s="3">
        <f>'creteria &amp; stat'!P5</f>
        <v>-1</v>
      </c>
      <c r="P79" s="3" t="str">
        <f t="shared" si="14"/>
        <v>(a) Wrong output;(b) Wrong output;(c) Wrong output;</v>
      </c>
      <c r="Q79" s="3" t="str">
        <f t="shared" si="15"/>
        <v>Q2: (a) Wrong output;(b) Wrong output;(c) Wrong output;SUBTOTAL:</v>
      </c>
      <c r="R79" s="3" t="str">
        <f t="shared" si="16"/>
        <v>(1.5/5)</v>
      </c>
      <c r="S79" s="3" t="s">
        <v>552</v>
      </c>
      <c r="T79" s="3" t="s">
        <v>346</v>
      </c>
      <c r="U79" s="3"/>
      <c r="V79" s="17" t="s">
        <v>811</v>
      </c>
      <c r="W79" s="3" t="s">
        <v>752</v>
      </c>
      <c r="X79" s="14">
        <f t="shared" si="17"/>
        <v>1000000</v>
      </c>
      <c r="Y79" s="2">
        <f>IF(X79&gt;='creteria &amp; stat'!$S$3,'creteria &amp; stat'!$T$3,IF(X79&gt;='creteria &amp; stat'!$S$4,'creteria &amp; stat'!$T$4,IF(X79&gt;'creteria &amp; stat'!$S$5,'creteria &amp; stat'!$T$5,IF(X79&lt;&gt;0,'creteria &amp; stat'!$T$6,'creteria &amp; stat'!$T$8))))</f>
        <v>0</v>
      </c>
      <c r="AA79" s="2">
        <f t="shared" si="18"/>
        <v>0</v>
      </c>
      <c r="AB79" s="10" t="s">
        <v>67</v>
      </c>
      <c r="AC79" s="19" t="s">
        <v>799</v>
      </c>
      <c r="AD79" s="2">
        <f t="shared" si="19"/>
        <v>6.5</v>
      </c>
      <c r="AE79" s="2" t="str">
        <f t="shared" si="20"/>
        <v xml:space="preserve">Q2: (a) Wrong output;(b) Wrong output;(c) Wrong output;SUBTOTAL:(1.5/5). Q3: Good (tier 1) (5/5); </v>
      </c>
    </row>
    <row r="80" spans="1:31" x14ac:dyDescent="0.25">
      <c r="A80" s="4" t="s">
        <v>250</v>
      </c>
      <c r="B80" s="18" t="s">
        <v>251</v>
      </c>
      <c r="C80" s="19" t="s">
        <v>799</v>
      </c>
      <c r="D80" s="3" t="s">
        <v>324</v>
      </c>
      <c r="E80" s="3" t="s">
        <v>312</v>
      </c>
      <c r="F80" s="5" t="s">
        <v>792</v>
      </c>
      <c r="G80" s="3">
        <v>0</v>
      </c>
      <c r="H80" s="3" t="s">
        <v>424</v>
      </c>
      <c r="I80" s="3" t="s">
        <v>312</v>
      </c>
      <c r="J80" s="5" t="s">
        <v>792</v>
      </c>
      <c r="K80" s="3">
        <v>0</v>
      </c>
      <c r="L80" s="3" t="s">
        <v>553</v>
      </c>
      <c r="M80" s="3" t="s">
        <v>312</v>
      </c>
      <c r="N80" s="5" t="s">
        <v>792</v>
      </c>
      <c r="O80" s="3">
        <v>0</v>
      </c>
      <c r="P80" s="3" t="str">
        <f t="shared" si="14"/>
        <v xml:space="preserve">(a) Good; (b) Good; (c) Good; </v>
      </c>
      <c r="Q80" s="3" t="str">
        <f t="shared" si="15"/>
        <v>Q2: (a) Good; (b) Good; (c) Good; SUBTOTAL:</v>
      </c>
      <c r="R80" s="3" t="str">
        <f t="shared" si="16"/>
        <v>(5/5)</v>
      </c>
      <c r="S80" s="3" t="s">
        <v>554</v>
      </c>
      <c r="T80" s="3"/>
      <c r="U80" s="3"/>
      <c r="V80" s="17" t="s">
        <v>809</v>
      </c>
      <c r="W80" s="3">
        <v>5838.03</v>
      </c>
      <c r="X80" s="14">
        <f t="shared" si="17"/>
        <v>5838.03</v>
      </c>
      <c r="Y80" s="2">
        <f>IF(X80&gt;='creteria &amp; stat'!$S$3,'creteria &amp; stat'!$T$3,IF(X80&gt;='creteria &amp; stat'!$S$4,'creteria &amp; stat'!$T$4,IF(X80&gt;'creteria &amp; stat'!$S$5,'creteria &amp; stat'!$T$5,IF(X80&lt;&gt;0,'creteria &amp; stat'!$T$6,'creteria &amp; stat'!$T$8))))</f>
        <v>-3</v>
      </c>
      <c r="AA80" s="2">
        <f t="shared" si="18"/>
        <v>-3</v>
      </c>
      <c r="AB80" s="10" t="s">
        <v>251</v>
      </c>
      <c r="AC80" s="19" t="s">
        <v>799</v>
      </c>
      <c r="AD80" s="2">
        <f t="shared" si="19"/>
        <v>7</v>
      </c>
      <c r="AE80" s="2" t="str">
        <f t="shared" si="20"/>
        <v xml:space="preserve">Q2: (a) Good; (b) Good; (c) Good; SUBTOTAL:(5/5). Q3: Good (tier 3) (2/5); </v>
      </c>
    </row>
    <row r="81" spans="1:31" x14ac:dyDescent="0.25">
      <c r="A81" s="4" t="s">
        <v>46</v>
      </c>
      <c r="B81" s="18" t="s">
        <v>47</v>
      </c>
      <c r="C81" s="19" t="s">
        <v>799</v>
      </c>
      <c r="D81" s="3" t="s">
        <v>555</v>
      </c>
      <c r="E81" s="3" t="s">
        <v>312</v>
      </c>
      <c r="F81" s="5" t="s">
        <v>792</v>
      </c>
      <c r="G81" s="3">
        <v>0</v>
      </c>
      <c r="H81" s="3" t="s">
        <v>556</v>
      </c>
      <c r="I81" s="3" t="s">
        <v>312</v>
      </c>
      <c r="J81" s="5" t="s">
        <v>792</v>
      </c>
      <c r="K81" s="3">
        <v>0</v>
      </c>
      <c r="L81" s="3" t="s">
        <v>557</v>
      </c>
      <c r="M81" s="3" t="s">
        <v>312</v>
      </c>
      <c r="N81" s="5" t="s">
        <v>792</v>
      </c>
      <c r="O81" s="3">
        <v>0</v>
      </c>
      <c r="P81" s="3" t="str">
        <f t="shared" si="14"/>
        <v xml:space="preserve">(a) Good; (b) Good; (c) Good; </v>
      </c>
      <c r="Q81" s="3" t="str">
        <f t="shared" si="15"/>
        <v>Q2: (a) Good; (b) Good; (c) Good; SUBTOTAL:</v>
      </c>
      <c r="R81" s="3" t="str">
        <f t="shared" si="16"/>
        <v>(5/5)</v>
      </c>
      <c r="S81" s="3" t="s">
        <v>558</v>
      </c>
      <c r="T81" s="3"/>
      <c r="U81" s="3"/>
      <c r="V81" s="17" t="s">
        <v>811</v>
      </c>
      <c r="W81" s="3" t="s">
        <v>752</v>
      </c>
      <c r="X81" s="14">
        <f t="shared" si="17"/>
        <v>1000000</v>
      </c>
      <c r="Y81" s="2">
        <f>IF(X81&gt;='creteria &amp; stat'!$S$3,'creteria &amp; stat'!$T$3,IF(X81&gt;='creteria &amp; stat'!$S$4,'creteria &amp; stat'!$T$4,IF(X81&gt;'creteria &amp; stat'!$S$5,'creteria &amp; stat'!$T$5,IF(X81&lt;&gt;0,'creteria &amp; stat'!$T$6,'creteria &amp; stat'!$T$8))))</f>
        <v>0</v>
      </c>
      <c r="AA81" s="2">
        <f t="shared" si="18"/>
        <v>0</v>
      </c>
      <c r="AB81" s="10" t="s">
        <v>47</v>
      </c>
      <c r="AC81" s="19" t="s">
        <v>799</v>
      </c>
      <c r="AD81" s="2">
        <f t="shared" si="19"/>
        <v>10</v>
      </c>
      <c r="AE81" s="2" t="str">
        <f t="shared" si="20"/>
        <v xml:space="preserve">Q2: (a) Good; (b) Good; (c) Good; SUBTOTAL:(5/5). Q3: Good (tier 1) (5/5); </v>
      </c>
    </row>
    <row r="82" spans="1:31" x14ac:dyDescent="0.25">
      <c r="A82" s="4" t="s">
        <v>146</v>
      </c>
      <c r="B82" s="18" t="s">
        <v>147</v>
      </c>
      <c r="C82" s="19" t="s">
        <v>799</v>
      </c>
      <c r="D82" s="3" t="s">
        <v>559</v>
      </c>
      <c r="E82" s="3" t="s">
        <v>312</v>
      </c>
      <c r="F82" s="5" t="s">
        <v>792</v>
      </c>
      <c r="G82" s="3">
        <v>0</v>
      </c>
      <c r="H82" s="3" t="s">
        <v>560</v>
      </c>
      <c r="I82" s="3" t="s">
        <v>312</v>
      </c>
      <c r="J82" s="5" t="s">
        <v>792</v>
      </c>
      <c r="K82" s="3">
        <v>0</v>
      </c>
      <c r="L82" s="3" t="s">
        <v>341</v>
      </c>
      <c r="M82" s="3" t="s">
        <v>312</v>
      </c>
      <c r="N82" s="5" t="s">
        <v>792</v>
      </c>
      <c r="O82" s="3">
        <v>0</v>
      </c>
      <c r="P82" s="3" t="str">
        <f t="shared" si="14"/>
        <v xml:space="preserve">(a) Good; (b) Good; (c) Good; </v>
      </c>
      <c r="Q82" s="3" t="str">
        <f t="shared" si="15"/>
        <v>Q2: (a) Good; (b) Good; (c) Good; SUBTOTAL:</v>
      </c>
      <c r="R82" s="3" t="str">
        <f t="shared" si="16"/>
        <v>(5/5)</v>
      </c>
      <c r="S82" s="3" t="s">
        <v>561</v>
      </c>
      <c r="T82" s="3"/>
      <c r="U82" s="3"/>
      <c r="V82" s="17" t="s">
        <v>810</v>
      </c>
      <c r="W82" s="3">
        <v>31138.11</v>
      </c>
      <c r="X82" s="14">
        <f t="shared" si="17"/>
        <v>31138.11</v>
      </c>
      <c r="Y82" s="2">
        <f>IF(X82&gt;='creteria &amp; stat'!$S$3,'creteria &amp; stat'!$T$3,IF(X82&gt;='creteria &amp; stat'!$S$4,'creteria &amp; stat'!$T$4,IF(X82&gt;'creteria &amp; stat'!$S$5,'creteria &amp; stat'!$T$5,IF(X82&lt;&gt;0,'creteria &amp; stat'!$T$6,'creteria &amp; stat'!$T$8))))</f>
        <v>-2</v>
      </c>
      <c r="AA82" s="2">
        <f t="shared" si="18"/>
        <v>-2</v>
      </c>
      <c r="AB82" s="10" t="s">
        <v>147</v>
      </c>
      <c r="AC82" s="19" t="s">
        <v>799</v>
      </c>
      <c r="AD82" s="2">
        <f t="shared" si="19"/>
        <v>8</v>
      </c>
      <c r="AE82" s="2" t="str">
        <f t="shared" si="20"/>
        <v xml:space="preserve">Q2: (a) Good; (b) Good; (c) Good; SUBTOTAL:(5/5). Q3: Good (tier 2) (3/5); </v>
      </c>
    </row>
    <row r="83" spans="1:31" x14ac:dyDescent="0.25">
      <c r="A83" s="4" t="s">
        <v>232</v>
      </c>
      <c r="B83" s="18" t="s">
        <v>233</v>
      </c>
      <c r="C83" s="19" t="s">
        <v>799</v>
      </c>
      <c r="D83" s="3" t="s">
        <v>317</v>
      </c>
      <c r="E83" s="3" t="s">
        <v>312</v>
      </c>
      <c r="F83" s="5" t="s">
        <v>792</v>
      </c>
      <c r="G83" s="3">
        <v>0</v>
      </c>
      <c r="H83" s="3" t="s">
        <v>314</v>
      </c>
      <c r="I83" s="3" t="s">
        <v>312</v>
      </c>
      <c r="J83" s="5" t="s">
        <v>792</v>
      </c>
      <c r="K83" s="3">
        <v>0</v>
      </c>
      <c r="L83" s="3" t="s">
        <v>562</v>
      </c>
      <c r="M83" s="3" t="s">
        <v>312</v>
      </c>
      <c r="N83" s="5" t="s">
        <v>792</v>
      </c>
      <c r="O83" s="3">
        <v>0</v>
      </c>
      <c r="P83" s="3" t="str">
        <f t="shared" si="14"/>
        <v xml:space="preserve">(a) Good; (b) Good; (c) Good; </v>
      </c>
      <c r="Q83" s="3" t="str">
        <f t="shared" si="15"/>
        <v>Q2: (a) Good; (b) Good; (c) Good; SUBTOTAL:</v>
      </c>
      <c r="R83" s="3" t="str">
        <f t="shared" si="16"/>
        <v>(5/5)</v>
      </c>
      <c r="S83" s="3" t="s">
        <v>563</v>
      </c>
      <c r="T83" s="3"/>
      <c r="U83" s="3" t="s">
        <v>753</v>
      </c>
      <c r="V83" s="2" t="s">
        <v>795</v>
      </c>
      <c r="W83" s="3">
        <v>30.15</v>
      </c>
      <c r="X83" s="14">
        <f t="shared" si="17"/>
        <v>30.15</v>
      </c>
      <c r="Y83" s="2">
        <f>IF(X83&gt;='creteria &amp; stat'!$S$3,'creteria &amp; stat'!$T$3,IF(X83&gt;='creteria &amp; stat'!$S$4,'creteria &amp; stat'!$T$4,IF(X83&gt;'creteria &amp; stat'!$S$5,'creteria &amp; stat'!$T$5,IF(X83&lt;&gt;0,'creteria &amp; stat'!$T$6,'creteria &amp; stat'!$T$8))))</f>
        <v>-4</v>
      </c>
      <c r="AA83" s="2">
        <f t="shared" si="18"/>
        <v>-4</v>
      </c>
      <c r="AB83" s="10" t="s">
        <v>233</v>
      </c>
      <c r="AC83" s="19" t="s">
        <v>799</v>
      </c>
      <c r="AD83" s="2">
        <f t="shared" si="19"/>
        <v>6</v>
      </c>
      <c r="AE83" s="2" t="str">
        <f t="shared" si="20"/>
        <v xml:space="preserve">Q2: (a) Good; (b) Good; (c) Good; SUBTOTAL:(5/5). Q3: Good (tier 4) (1/5); </v>
      </c>
    </row>
    <row r="84" spans="1:31" x14ac:dyDescent="0.25">
      <c r="A84" s="4" t="s">
        <v>136</v>
      </c>
      <c r="B84" s="18" t="s">
        <v>137</v>
      </c>
      <c r="C84" s="19" t="s">
        <v>799</v>
      </c>
      <c r="D84" s="3" t="s">
        <v>564</v>
      </c>
      <c r="E84" s="3" t="s">
        <v>312</v>
      </c>
      <c r="F84" s="5" t="s">
        <v>792</v>
      </c>
      <c r="G84" s="3">
        <v>0</v>
      </c>
      <c r="H84" s="3" t="s">
        <v>528</v>
      </c>
      <c r="I84" s="3" t="s">
        <v>312</v>
      </c>
      <c r="J84" s="5" t="s">
        <v>792</v>
      </c>
      <c r="K84" s="3">
        <v>0</v>
      </c>
      <c r="L84" s="3" t="s">
        <v>357</v>
      </c>
      <c r="M84" s="3" t="s">
        <v>312</v>
      </c>
      <c r="N84" s="5" t="s">
        <v>792</v>
      </c>
      <c r="O84" s="3">
        <v>0</v>
      </c>
      <c r="P84" s="3" t="str">
        <f t="shared" si="14"/>
        <v xml:space="preserve">(a) Good; (b) Good; (c) Good; </v>
      </c>
      <c r="Q84" s="3" t="str">
        <f t="shared" si="15"/>
        <v>Q2: (a) Good; (b) Good; (c) Good; SUBTOTAL:</v>
      </c>
      <c r="R84" s="3" t="str">
        <f t="shared" si="16"/>
        <v>(5/5)</v>
      </c>
      <c r="S84" s="3" t="s">
        <v>565</v>
      </c>
      <c r="T84" s="3"/>
      <c r="U84" s="3" t="s">
        <v>753</v>
      </c>
      <c r="V84" s="2" t="s">
        <v>795</v>
      </c>
      <c r="W84" s="3">
        <v>11.46</v>
      </c>
      <c r="X84" s="14">
        <f t="shared" si="17"/>
        <v>11.46</v>
      </c>
      <c r="Y84" s="2">
        <f>IF(X84&gt;='creteria &amp; stat'!$S$3,'creteria &amp; stat'!$T$3,IF(X84&gt;='creteria &amp; stat'!$S$4,'creteria &amp; stat'!$T$4,IF(X84&gt;'creteria &amp; stat'!$S$5,'creteria &amp; stat'!$T$5,IF(X84&lt;&gt;0,'creteria &amp; stat'!$T$6,'creteria &amp; stat'!$T$8))))</f>
        <v>-4</v>
      </c>
      <c r="AA84" s="2">
        <f t="shared" si="18"/>
        <v>-4</v>
      </c>
      <c r="AB84" s="10" t="s">
        <v>137</v>
      </c>
      <c r="AC84" s="19" t="s">
        <v>799</v>
      </c>
      <c r="AD84" s="2">
        <f t="shared" si="19"/>
        <v>6</v>
      </c>
      <c r="AE84" s="2" t="str">
        <f t="shared" si="20"/>
        <v xml:space="preserve">Q2: (a) Good; (b) Good; (c) Good; SUBTOTAL:(5/5). Q3: Good (tier 4) (1/5); </v>
      </c>
    </row>
    <row r="85" spans="1:31" x14ac:dyDescent="0.25">
      <c r="A85" s="4" t="s">
        <v>302</v>
      </c>
      <c r="B85" s="18" t="s">
        <v>303</v>
      </c>
      <c r="C85" s="19" t="s">
        <v>799</v>
      </c>
      <c r="D85" s="3" t="s">
        <v>566</v>
      </c>
      <c r="E85" s="3" t="s">
        <v>312</v>
      </c>
      <c r="F85" s="5" t="s">
        <v>792</v>
      </c>
      <c r="G85" s="3">
        <v>0</v>
      </c>
      <c r="H85" s="3" t="s">
        <v>567</v>
      </c>
      <c r="I85" s="3" t="s">
        <v>312</v>
      </c>
      <c r="J85" s="5" t="s">
        <v>792</v>
      </c>
      <c r="K85" s="3">
        <v>0</v>
      </c>
      <c r="L85" s="3" t="s">
        <v>568</v>
      </c>
      <c r="M85" s="3" t="s">
        <v>312</v>
      </c>
      <c r="N85" s="5" t="s">
        <v>792</v>
      </c>
      <c r="O85" s="3">
        <v>0</v>
      </c>
      <c r="P85" s="3" t="str">
        <f t="shared" si="14"/>
        <v xml:space="preserve">(a) Good; (b) Good; (c) Good; </v>
      </c>
      <c r="Q85" s="3" t="str">
        <f t="shared" si="15"/>
        <v>Q2: (a) Good; (b) Good; (c) Good; SUBTOTAL:</v>
      </c>
      <c r="R85" s="3" t="str">
        <f t="shared" si="16"/>
        <v>(5/5)</v>
      </c>
      <c r="S85" s="3" t="s">
        <v>569</v>
      </c>
      <c r="T85" s="3" t="s">
        <v>342</v>
      </c>
      <c r="U85" s="3" t="s">
        <v>753</v>
      </c>
      <c r="V85" s="17" t="s">
        <v>809</v>
      </c>
      <c r="W85" s="3">
        <v>1634.67</v>
      </c>
      <c r="X85" s="14">
        <f t="shared" si="17"/>
        <v>1634.67</v>
      </c>
      <c r="Y85" s="2">
        <f>IF(X85&gt;='creteria &amp; stat'!$S$3,'creteria &amp; stat'!$T$3,IF(X85&gt;='creteria &amp; stat'!$S$4,'creteria &amp; stat'!$T$4,IF(X85&gt;'creteria &amp; stat'!$S$5,'creteria &amp; stat'!$T$5,IF(X85&lt;&gt;0,'creteria &amp; stat'!$T$6,'creteria &amp; stat'!$T$8))))</f>
        <v>-3</v>
      </c>
      <c r="AA85" s="2">
        <f t="shared" si="18"/>
        <v>-3</v>
      </c>
      <c r="AB85" s="10" t="s">
        <v>303</v>
      </c>
      <c r="AC85" s="19" t="s">
        <v>799</v>
      </c>
      <c r="AD85" s="2">
        <f t="shared" si="19"/>
        <v>7</v>
      </c>
      <c r="AE85" s="2" t="str">
        <f t="shared" si="20"/>
        <v xml:space="preserve">Q2: (a) Good; (b) Good; (c) Good; SUBTOTAL:(5/5). Q3: Good (tier 3) (2/5); </v>
      </c>
    </row>
    <row r="86" spans="1:31" x14ac:dyDescent="0.25">
      <c r="A86" s="4" t="s">
        <v>300</v>
      </c>
      <c r="B86" s="18" t="s">
        <v>301</v>
      </c>
      <c r="C86" s="19" t="s">
        <v>799</v>
      </c>
      <c r="D86" s="3" t="s">
        <v>311</v>
      </c>
      <c r="E86" s="3" t="s">
        <v>312</v>
      </c>
      <c r="F86" s="5" t="s">
        <v>792</v>
      </c>
      <c r="G86" s="3">
        <v>0</v>
      </c>
      <c r="H86" s="3" t="s">
        <v>560</v>
      </c>
      <c r="I86" s="3" t="s">
        <v>312</v>
      </c>
      <c r="J86" s="5" t="s">
        <v>792</v>
      </c>
      <c r="K86" s="3">
        <v>0</v>
      </c>
      <c r="L86" s="3" t="s">
        <v>452</v>
      </c>
      <c r="M86" s="3" t="s">
        <v>312</v>
      </c>
      <c r="N86" s="5" t="s">
        <v>792</v>
      </c>
      <c r="O86" s="3">
        <v>0</v>
      </c>
      <c r="P86" s="3" t="str">
        <f t="shared" si="14"/>
        <v xml:space="preserve">(a) Good; (b) Good; (c) Good; </v>
      </c>
      <c r="Q86" s="3" t="str">
        <f t="shared" si="15"/>
        <v>Q2: (a) Good; (b) Good; (c) Good; SUBTOTAL:</v>
      </c>
      <c r="R86" s="3" t="str">
        <f t="shared" si="16"/>
        <v>(5/5)</v>
      </c>
      <c r="S86" s="3" t="s">
        <v>570</v>
      </c>
      <c r="T86" s="3"/>
      <c r="U86" s="3"/>
      <c r="V86" s="17" t="s">
        <v>810</v>
      </c>
      <c r="W86" s="3">
        <v>150768.23000000001</v>
      </c>
      <c r="X86" s="14">
        <f t="shared" si="17"/>
        <v>150768.23000000001</v>
      </c>
      <c r="Y86" s="2">
        <f>IF(X86&gt;='creteria &amp; stat'!$S$3,'creteria &amp; stat'!$T$3,IF(X86&gt;='creteria &amp; stat'!$S$4,'creteria &amp; stat'!$T$4,IF(X86&gt;'creteria &amp; stat'!$S$5,'creteria &amp; stat'!$T$5,IF(X86&lt;&gt;0,'creteria &amp; stat'!$T$6,'creteria &amp; stat'!$T$8))))</f>
        <v>-2</v>
      </c>
      <c r="AA86" s="2">
        <f t="shared" si="18"/>
        <v>-2</v>
      </c>
      <c r="AB86" s="10" t="s">
        <v>301</v>
      </c>
      <c r="AC86" s="19" t="s">
        <v>799</v>
      </c>
      <c r="AD86" s="2">
        <f t="shared" si="19"/>
        <v>8</v>
      </c>
      <c r="AE86" s="2" t="str">
        <f t="shared" si="20"/>
        <v xml:space="preserve">Q2: (a) Good; (b) Good; (c) Good; SUBTOTAL:(5/5). Q3: Good (tier 2) (3/5); </v>
      </c>
    </row>
    <row r="87" spans="1:31" x14ac:dyDescent="0.25">
      <c r="A87" s="4" t="s">
        <v>212</v>
      </c>
      <c r="B87" s="18" t="s">
        <v>213</v>
      </c>
      <c r="C87" s="19" t="s">
        <v>799</v>
      </c>
      <c r="D87" s="3" t="s">
        <v>571</v>
      </c>
      <c r="E87" s="3" t="s">
        <v>312</v>
      </c>
      <c r="F87" s="5" t="s">
        <v>792</v>
      </c>
      <c r="G87" s="3">
        <v>0</v>
      </c>
      <c r="H87" s="3" t="s">
        <v>572</v>
      </c>
      <c r="I87" s="3" t="s">
        <v>312</v>
      </c>
      <c r="J87" s="5" t="s">
        <v>792</v>
      </c>
      <c r="K87" s="3">
        <v>0</v>
      </c>
      <c r="L87" s="3" t="s">
        <v>573</v>
      </c>
      <c r="M87" s="3" t="s">
        <v>312</v>
      </c>
      <c r="N87" s="5" t="s">
        <v>792</v>
      </c>
      <c r="O87" s="3">
        <v>0</v>
      </c>
      <c r="P87" s="3" t="str">
        <f t="shared" si="14"/>
        <v xml:space="preserve">(a) Good; (b) Good; (c) Good; </v>
      </c>
      <c r="Q87" s="3" t="str">
        <f t="shared" si="15"/>
        <v>Q2: (a) Good; (b) Good; (c) Good; SUBTOTAL:</v>
      </c>
      <c r="R87" s="3" t="str">
        <f t="shared" si="16"/>
        <v>(5/5)</v>
      </c>
      <c r="S87" s="3" t="s">
        <v>574</v>
      </c>
      <c r="T87" s="3"/>
      <c r="U87" s="3" t="s">
        <v>753</v>
      </c>
      <c r="V87" s="2" t="s">
        <v>795</v>
      </c>
      <c r="W87" s="3">
        <v>16.87</v>
      </c>
      <c r="X87" s="14">
        <f t="shared" si="17"/>
        <v>16.87</v>
      </c>
      <c r="Y87" s="2">
        <f>IF(X87&gt;='creteria &amp; stat'!$S$3,'creteria &amp; stat'!$T$3,IF(X87&gt;='creteria &amp; stat'!$S$4,'creteria &amp; stat'!$T$4,IF(X87&gt;'creteria &amp; stat'!$S$5,'creteria &amp; stat'!$T$5,IF(X87&lt;&gt;0,'creteria &amp; stat'!$T$6,'creteria &amp; stat'!$T$8))))</f>
        <v>-4</v>
      </c>
      <c r="AA87" s="2">
        <f t="shared" si="18"/>
        <v>-4</v>
      </c>
      <c r="AB87" s="10" t="s">
        <v>213</v>
      </c>
      <c r="AC87" s="19" t="s">
        <v>799</v>
      </c>
      <c r="AD87" s="2">
        <f t="shared" si="19"/>
        <v>6</v>
      </c>
      <c r="AE87" s="2" t="str">
        <f t="shared" si="20"/>
        <v xml:space="preserve">Q2: (a) Good; (b) Good; (c) Good; SUBTOTAL:(5/5). Q3: Good (tier 4) (1/5); </v>
      </c>
    </row>
    <row r="88" spans="1:31" x14ac:dyDescent="0.25">
      <c r="A88" s="4" t="s">
        <v>82</v>
      </c>
      <c r="B88" s="18" t="s">
        <v>83</v>
      </c>
      <c r="C88" s="19" t="s">
        <v>799</v>
      </c>
      <c r="D88" s="3" t="s">
        <v>324</v>
      </c>
      <c r="E88" s="3" t="s">
        <v>312</v>
      </c>
      <c r="F88" s="5" t="s">
        <v>792</v>
      </c>
      <c r="G88" s="3">
        <v>0</v>
      </c>
      <c r="H88" s="3" t="s">
        <v>359</v>
      </c>
      <c r="I88" s="3" t="s">
        <v>312</v>
      </c>
      <c r="J88" s="5" t="s">
        <v>792</v>
      </c>
      <c r="K88" s="3">
        <v>0</v>
      </c>
      <c r="L88" s="3" t="s">
        <v>335</v>
      </c>
      <c r="M88" s="3" t="s">
        <v>312</v>
      </c>
      <c r="N88" s="5" t="s">
        <v>792</v>
      </c>
      <c r="O88" s="3">
        <v>0</v>
      </c>
      <c r="P88" s="3" t="str">
        <f t="shared" si="14"/>
        <v xml:space="preserve">(a) Good; (b) Good; (c) Good; </v>
      </c>
      <c r="Q88" s="3" t="str">
        <f t="shared" si="15"/>
        <v>Q2: (a) Good; (b) Good; (c) Good; SUBTOTAL:</v>
      </c>
      <c r="R88" s="3" t="str">
        <f t="shared" si="16"/>
        <v>(5/5)</v>
      </c>
      <c r="S88" s="3" t="s">
        <v>575</v>
      </c>
      <c r="T88" s="3"/>
      <c r="U88" s="3"/>
      <c r="V88" s="17" t="s">
        <v>809</v>
      </c>
      <c r="W88" s="3">
        <v>6600.35</v>
      </c>
      <c r="X88" s="14">
        <f t="shared" si="17"/>
        <v>6600.35</v>
      </c>
      <c r="Y88" s="2">
        <f>IF(X88&gt;='creteria &amp; stat'!$S$3,'creteria &amp; stat'!$T$3,IF(X88&gt;='creteria &amp; stat'!$S$4,'creteria &amp; stat'!$T$4,IF(X88&gt;'creteria &amp; stat'!$S$5,'creteria &amp; stat'!$T$5,IF(X88&lt;&gt;0,'creteria &amp; stat'!$T$6,'creteria &amp; stat'!$T$8))))</f>
        <v>-3</v>
      </c>
      <c r="AA88" s="2">
        <f t="shared" si="18"/>
        <v>-3</v>
      </c>
      <c r="AB88" s="10" t="s">
        <v>83</v>
      </c>
      <c r="AC88" s="19" t="s">
        <v>799</v>
      </c>
      <c r="AD88" s="2">
        <f t="shared" si="19"/>
        <v>7</v>
      </c>
      <c r="AE88" s="2" t="str">
        <f t="shared" si="20"/>
        <v xml:space="preserve">Q2: (a) Good; (b) Good; (c) Good; SUBTOTAL:(5/5). Q3: Good (tier 3) (2/5); </v>
      </c>
    </row>
    <row r="89" spans="1:31" x14ac:dyDescent="0.25">
      <c r="A89" s="4" t="s">
        <v>128</v>
      </c>
      <c r="B89" s="18" t="s">
        <v>129</v>
      </c>
      <c r="C89" s="19" t="s">
        <v>799</v>
      </c>
      <c r="D89" s="3" t="s">
        <v>555</v>
      </c>
      <c r="E89" s="3" t="s">
        <v>312</v>
      </c>
      <c r="F89" s="5" t="s">
        <v>792</v>
      </c>
      <c r="G89" s="3">
        <v>0</v>
      </c>
      <c r="H89" s="3" t="s">
        <v>356</v>
      </c>
      <c r="I89" s="3" t="s">
        <v>312</v>
      </c>
      <c r="J89" s="5" t="s">
        <v>792</v>
      </c>
      <c r="K89" s="3">
        <v>0</v>
      </c>
      <c r="L89" s="3" t="s">
        <v>341</v>
      </c>
      <c r="M89" s="3" t="s">
        <v>312</v>
      </c>
      <c r="N89" s="5" t="s">
        <v>792</v>
      </c>
      <c r="O89" s="3">
        <v>0</v>
      </c>
      <c r="P89" s="3" t="str">
        <f t="shared" si="14"/>
        <v xml:space="preserve">(a) Good; (b) Good; (c) Good; </v>
      </c>
      <c r="Q89" s="3" t="str">
        <f t="shared" si="15"/>
        <v>Q2: (a) Good; (b) Good; (c) Good; SUBTOTAL:</v>
      </c>
      <c r="R89" s="3" t="str">
        <f t="shared" si="16"/>
        <v>(5/5)</v>
      </c>
      <c r="S89" s="3" t="s">
        <v>576</v>
      </c>
      <c r="T89" s="3"/>
      <c r="U89" s="3"/>
      <c r="V89" s="17" t="s">
        <v>810</v>
      </c>
      <c r="W89" s="3">
        <v>373307.17</v>
      </c>
      <c r="X89" s="14">
        <f t="shared" si="17"/>
        <v>373307.17</v>
      </c>
      <c r="Y89" s="2">
        <f>IF(X89&gt;='creteria &amp; stat'!$S$3,'creteria &amp; stat'!$T$3,IF(X89&gt;='creteria &amp; stat'!$S$4,'creteria &amp; stat'!$T$4,IF(X89&gt;'creteria &amp; stat'!$S$5,'creteria &amp; stat'!$T$5,IF(X89&lt;&gt;0,'creteria &amp; stat'!$T$6,'creteria &amp; stat'!$T$8))))</f>
        <v>-2</v>
      </c>
      <c r="AA89" s="2">
        <f t="shared" si="18"/>
        <v>-2</v>
      </c>
      <c r="AB89" s="10" t="s">
        <v>129</v>
      </c>
      <c r="AC89" s="19" t="s">
        <v>799</v>
      </c>
      <c r="AD89" s="2">
        <f t="shared" si="19"/>
        <v>8</v>
      </c>
      <c r="AE89" s="2" t="str">
        <f t="shared" si="20"/>
        <v xml:space="preserve">Q2: (a) Good; (b) Good; (c) Good; SUBTOTAL:(5/5). Q3: Good (tier 2) (3/5); </v>
      </c>
    </row>
    <row r="90" spans="1:31" x14ac:dyDescent="0.25">
      <c r="A90" s="4" t="s">
        <v>150</v>
      </c>
      <c r="B90" s="18" t="s">
        <v>151</v>
      </c>
      <c r="C90" s="19" t="s">
        <v>799</v>
      </c>
      <c r="D90" s="3" t="s">
        <v>324</v>
      </c>
      <c r="E90" s="3" t="s">
        <v>312</v>
      </c>
      <c r="F90" s="5" t="s">
        <v>792</v>
      </c>
      <c r="G90" s="3">
        <v>0</v>
      </c>
      <c r="H90" s="3" t="s">
        <v>577</v>
      </c>
      <c r="I90" s="3" t="s">
        <v>312</v>
      </c>
      <c r="J90" s="5" t="s">
        <v>792</v>
      </c>
      <c r="K90" s="3">
        <v>0</v>
      </c>
      <c r="L90" s="3" t="s">
        <v>341</v>
      </c>
      <c r="M90" s="3" t="s">
        <v>312</v>
      </c>
      <c r="N90" s="5" t="s">
        <v>792</v>
      </c>
      <c r="O90" s="3">
        <v>0</v>
      </c>
      <c r="P90" s="3" t="str">
        <f t="shared" si="14"/>
        <v xml:space="preserve">(a) Good; (b) Good; (c) Good; </v>
      </c>
      <c r="Q90" s="3" t="str">
        <f t="shared" si="15"/>
        <v>Q2: (a) Good; (b) Good; (c) Good; SUBTOTAL:</v>
      </c>
      <c r="R90" s="3" t="str">
        <f t="shared" si="16"/>
        <v>(5/5)</v>
      </c>
      <c r="S90" s="3" t="s">
        <v>578</v>
      </c>
      <c r="T90" s="3" t="s">
        <v>346</v>
      </c>
      <c r="U90" s="3" t="s">
        <v>753</v>
      </c>
      <c r="V90" s="2" t="s">
        <v>795</v>
      </c>
      <c r="W90" s="3">
        <v>97.82</v>
      </c>
      <c r="X90" s="14">
        <f t="shared" si="17"/>
        <v>97.82</v>
      </c>
      <c r="Y90" s="2">
        <f>IF(X90&gt;='creteria &amp; stat'!$S$3,'creteria &amp; stat'!$T$3,IF(X90&gt;='creteria &amp; stat'!$S$4,'creteria &amp; stat'!$T$4,IF(X90&gt;'creteria &amp; stat'!$S$5,'creteria &amp; stat'!$T$5,IF(X90&lt;&gt;0,'creteria &amp; stat'!$T$6,'creteria &amp; stat'!$T$8))))</f>
        <v>-4</v>
      </c>
      <c r="AA90" s="2">
        <f t="shared" si="18"/>
        <v>-4</v>
      </c>
      <c r="AB90" s="10" t="s">
        <v>151</v>
      </c>
      <c r="AC90" s="19" t="s">
        <v>799</v>
      </c>
      <c r="AD90" s="2">
        <f t="shared" si="19"/>
        <v>6</v>
      </c>
      <c r="AE90" s="2" t="str">
        <f t="shared" si="20"/>
        <v xml:space="preserve">Q2: (a) Good; (b) Good; (c) Good; SUBTOTAL:(5/5). Q3: Good (tier 4) (1/5); </v>
      </c>
    </row>
    <row r="91" spans="1:31" x14ac:dyDescent="0.25">
      <c r="A91" s="4" t="s">
        <v>2</v>
      </c>
      <c r="B91" s="18" t="s">
        <v>3</v>
      </c>
      <c r="C91" s="19" t="s">
        <v>799</v>
      </c>
      <c r="D91" s="3" t="s">
        <v>579</v>
      </c>
      <c r="E91" s="3" t="s">
        <v>312</v>
      </c>
      <c r="F91" s="5" t="s">
        <v>792</v>
      </c>
      <c r="G91" s="3">
        <v>0</v>
      </c>
      <c r="H91" s="3" t="s">
        <v>580</v>
      </c>
      <c r="I91" s="3" t="s">
        <v>312</v>
      </c>
      <c r="J91" s="5" t="s">
        <v>792</v>
      </c>
      <c r="K91" s="3">
        <v>0</v>
      </c>
      <c r="L91" s="3" t="s">
        <v>581</v>
      </c>
      <c r="M91" s="3" t="s">
        <v>312</v>
      </c>
      <c r="N91" s="5" t="s">
        <v>792</v>
      </c>
      <c r="O91" s="3">
        <v>0</v>
      </c>
      <c r="P91" s="3" t="str">
        <f t="shared" si="14"/>
        <v xml:space="preserve">(a) Good; (b) Good; (c) Good; </v>
      </c>
      <c r="Q91" s="3" t="str">
        <f t="shared" si="15"/>
        <v>Q2: (a) Good; (b) Good; (c) Good; SUBTOTAL:</v>
      </c>
      <c r="R91" s="3" t="str">
        <f t="shared" si="16"/>
        <v>(5/5)</v>
      </c>
      <c r="S91" s="3" t="s">
        <v>582</v>
      </c>
      <c r="T91" s="3"/>
      <c r="U91" s="3"/>
      <c r="V91" s="17" t="s">
        <v>809</v>
      </c>
      <c r="W91" s="32">
        <v>8103.61</v>
      </c>
      <c r="X91" s="14">
        <f t="shared" si="17"/>
        <v>8103.61</v>
      </c>
      <c r="Y91" s="2">
        <f>IF(X91&gt;='creteria &amp; stat'!$S$3,'creteria &amp; stat'!$T$3,IF(X91&gt;='creteria &amp; stat'!$S$4,'creteria &amp; stat'!$T$4,IF(X91&gt;'creteria &amp; stat'!$S$5,'creteria &amp; stat'!$T$5,IF(X91&lt;&gt;0,'creteria &amp; stat'!$T$6,'creteria &amp; stat'!$T$8))))</f>
        <v>-3</v>
      </c>
      <c r="AA91" s="2">
        <f t="shared" si="18"/>
        <v>-3</v>
      </c>
      <c r="AB91" s="10" t="s">
        <v>3</v>
      </c>
      <c r="AC91" s="19" t="s">
        <v>799</v>
      </c>
      <c r="AD91" s="2">
        <f t="shared" si="19"/>
        <v>7</v>
      </c>
      <c r="AE91" s="2" t="str">
        <f t="shared" si="20"/>
        <v xml:space="preserve">Q2: (a) Good; (b) Good; (c) Good; SUBTOTAL:(5/5). Q3: Good (tier 3) (2/5); </v>
      </c>
    </row>
    <row r="92" spans="1:31" x14ac:dyDescent="0.25">
      <c r="A92" s="4" t="s">
        <v>18</v>
      </c>
      <c r="B92" s="18" t="s">
        <v>19</v>
      </c>
      <c r="C92" s="19" t="s">
        <v>799</v>
      </c>
      <c r="D92" s="3" t="s">
        <v>583</v>
      </c>
      <c r="E92" s="3" t="s">
        <v>312</v>
      </c>
      <c r="F92" s="5" t="s">
        <v>792</v>
      </c>
      <c r="G92" s="3">
        <v>0</v>
      </c>
      <c r="H92" s="3" t="s">
        <v>584</v>
      </c>
      <c r="I92" s="3" t="s">
        <v>312</v>
      </c>
      <c r="J92" s="5" t="s">
        <v>792</v>
      </c>
      <c r="K92" s="3">
        <v>0</v>
      </c>
      <c r="L92" s="3" t="s">
        <v>585</v>
      </c>
      <c r="M92" s="3" t="s">
        <v>312</v>
      </c>
      <c r="N92" s="5" t="s">
        <v>792</v>
      </c>
      <c r="O92" s="3">
        <v>0</v>
      </c>
      <c r="P92" s="3" t="str">
        <f t="shared" si="14"/>
        <v xml:space="preserve">(a) Good; (b) Good; (c) Good; </v>
      </c>
      <c r="Q92" s="3" t="str">
        <f t="shared" si="15"/>
        <v>Q2: (a) Good; (b) Good; (c) Good; SUBTOTAL:</v>
      </c>
      <c r="R92" s="3" t="str">
        <f t="shared" si="16"/>
        <v>(5/5)</v>
      </c>
      <c r="S92" s="3" t="s">
        <v>586</v>
      </c>
      <c r="T92" s="3"/>
      <c r="U92" s="3"/>
      <c r="V92" s="17" t="s">
        <v>809</v>
      </c>
      <c r="W92" s="3">
        <v>9288.85</v>
      </c>
      <c r="X92" s="14">
        <f t="shared" si="17"/>
        <v>9288.85</v>
      </c>
      <c r="Y92" s="2">
        <f>IF(X92&gt;='creteria &amp; stat'!$S$3,'creteria &amp; stat'!$T$3,IF(X92&gt;='creteria &amp; stat'!$S$4,'creteria &amp; stat'!$T$4,IF(X92&gt;'creteria &amp; stat'!$S$5,'creteria &amp; stat'!$T$5,IF(X92&lt;&gt;0,'creteria &amp; stat'!$T$6,'creteria &amp; stat'!$T$8))))</f>
        <v>-3</v>
      </c>
      <c r="AA92" s="2">
        <f t="shared" si="18"/>
        <v>-3</v>
      </c>
      <c r="AB92" s="10" t="s">
        <v>19</v>
      </c>
      <c r="AC92" s="19" t="s">
        <v>799</v>
      </c>
      <c r="AD92" s="2">
        <f t="shared" si="19"/>
        <v>7</v>
      </c>
      <c r="AE92" s="2" t="str">
        <f t="shared" si="20"/>
        <v xml:space="preserve">Q2: (a) Good; (b) Good; (c) Good; SUBTOTAL:(5/5). Q3: Good (tier 3) (2/5); </v>
      </c>
    </row>
    <row r="93" spans="1:31" x14ac:dyDescent="0.25">
      <c r="A93" s="4" t="s">
        <v>266</v>
      </c>
      <c r="B93" s="18" t="s">
        <v>267</v>
      </c>
      <c r="C93" s="19" t="s">
        <v>799</v>
      </c>
      <c r="D93" s="3" t="s">
        <v>555</v>
      </c>
      <c r="E93" s="3" t="s">
        <v>312</v>
      </c>
      <c r="F93" s="5" t="s">
        <v>792</v>
      </c>
      <c r="G93" s="3">
        <v>0</v>
      </c>
      <c r="H93" s="3" t="s">
        <v>587</v>
      </c>
      <c r="I93" s="3" t="s">
        <v>312</v>
      </c>
      <c r="J93" s="5" t="s">
        <v>792</v>
      </c>
      <c r="K93" s="3">
        <v>0</v>
      </c>
      <c r="L93" s="3" t="s">
        <v>588</v>
      </c>
      <c r="M93" s="3" t="s">
        <v>312</v>
      </c>
      <c r="N93" s="5" t="s">
        <v>792</v>
      </c>
      <c r="O93" s="3">
        <v>0</v>
      </c>
      <c r="P93" s="3" t="str">
        <f t="shared" si="14"/>
        <v xml:space="preserve">(a) Good; (b) Good; (c) Good; </v>
      </c>
      <c r="Q93" s="3" t="str">
        <f t="shared" si="15"/>
        <v>Q2: (a) Good; (b) Good; (c) Good; SUBTOTAL:</v>
      </c>
      <c r="R93" s="3" t="str">
        <f t="shared" si="16"/>
        <v>(5/5)</v>
      </c>
      <c r="S93" s="3" t="s">
        <v>589</v>
      </c>
      <c r="T93" s="3"/>
      <c r="U93" s="3" t="s">
        <v>753</v>
      </c>
      <c r="V93" s="2" t="s">
        <v>795</v>
      </c>
      <c r="W93" s="3">
        <v>395</v>
      </c>
      <c r="X93" s="14">
        <f t="shared" si="17"/>
        <v>395</v>
      </c>
      <c r="Y93" s="2">
        <f>IF(X93&gt;='creteria &amp; stat'!$S$3,'creteria &amp; stat'!$T$3,IF(X93&gt;='creteria &amp; stat'!$S$4,'creteria &amp; stat'!$T$4,IF(X93&gt;'creteria &amp; stat'!$S$5,'creteria &amp; stat'!$T$5,IF(X93&lt;&gt;0,'creteria &amp; stat'!$T$6,'creteria &amp; stat'!$T$8))))</f>
        <v>-4</v>
      </c>
      <c r="AA93" s="2">
        <f t="shared" si="18"/>
        <v>-4</v>
      </c>
      <c r="AB93" s="10" t="s">
        <v>267</v>
      </c>
      <c r="AC93" s="19" t="s">
        <v>799</v>
      </c>
      <c r="AD93" s="2">
        <f t="shared" si="19"/>
        <v>6</v>
      </c>
      <c r="AE93" s="2" t="str">
        <f t="shared" si="20"/>
        <v xml:space="preserve">Q2: (a) Good; (b) Good; (c) Good; SUBTOTAL:(5/5). Q3: Good (tier 4) (1/5); </v>
      </c>
    </row>
    <row r="94" spans="1:31" x14ac:dyDescent="0.25">
      <c r="A94" s="4" t="s">
        <v>256</v>
      </c>
      <c r="B94" s="18" t="s">
        <v>257</v>
      </c>
      <c r="C94" s="19" t="s">
        <v>799</v>
      </c>
      <c r="D94" s="3" t="s">
        <v>385</v>
      </c>
      <c r="E94" s="3" t="s">
        <v>312</v>
      </c>
      <c r="F94" s="5" t="s">
        <v>792</v>
      </c>
      <c r="G94" s="3">
        <v>0</v>
      </c>
      <c r="H94" s="3" t="s">
        <v>416</v>
      </c>
      <c r="I94" s="3" t="s">
        <v>312</v>
      </c>
      <c r="J94" s="5" t="s">
        <v>792</v>
      </c>
      <c r="K94" s="3">
        <v>0</v>
      </c>
      <c r="L94" s="3" t="s">
        <v>417</v>
      </c>
      <c r="M94" s="3" t="s">
        <v>312</v>
      </c>
      <c r="N94" s="5" t="s">
        <v>792</v>
      </c>
      <c r="O94" s="3">
        <v>0</v>
      </c>
      <c r="P94" s="3" t="str">
        <f t="shared" si="14"/>
        <v xml:space="preserve">(a) Good; (b) Good; (c) Good; </v>
      </c>
      <c r="Q94" s="3" t="str">
        <f t="shared" si="15"/>
        <v>Q2: (a) Good; (b) Good; (c) Good; SUBTOTAL:</v>
      </c>
      <c r="R94" s="3" t="str">
        <f t="shared" si="16"/>
        <v>(5/5)</v>
      </c>
      <c r="S94" s="3" t="s">
        <v>590</v>
      </c>
      <c r="T94" s="3"/>
      <c r="U94" s="3"/>
      <c r="V94" s="17" t="s">
        <v>809</v>
      </c>
      <c r="W94" s="3">
        <v>10519.75</v>
      </c>
      <c r="X94" s="14">
        <f t="shared" si="17"/>
        <v>10519.75</v>
      </c>
      <c r="Y94" s="2">
        <f>IF(X94&gt;='creteria &amp; stat'!$S$3,'creteria &amp; stat'!$T$3,IF(X94&gt;='creteria &amp; stat'!$S$4,'creteria &amp; stat'!$T$4,IF(X94&gt;'creteria &amp; stat'!$S$5,'creteria &amp; stat'!$T$5,IF(X94&lt;&gt;0,'creteria &amp; stat'!$T$6,'creteria &amp; stat'!$T$8))))</f>
        <v>-3</v>
      </c>
      <c r="AA94" s="2">
        <f t="shared" si="18"/>
        <v>-3</v>
      </c>
      <c r="AB94" s="10" t="s">
        <v>257</v>
      </c>
      <c r="AC94" s="19" t="s">
        <v>799</v>
      </c>
      <c r="AD94" s="2">
        <f t="shared" si="19"/>
        <v>7</v>
      </c>
      <c r="AE94" s="2" t="str">
        <f t="shared" si="20"/>
        <v xml:space="preserve">Q2: (a) Good; (b) Good; (c) Good; SUBTOTAL:(5/5). Q3: Good (tier 3) (2/5); </v>
      </c>
    </row>
    <row r="95" spans="1:31" x14ac:dyDescent="0.25">
      <c r="A95" s="4" t="s">
        <v>100</v>
      </c>
      <c r="B95" s="18" t="s">
        <v>101</v>
      </c>
      <c r="C95" s="19" t="s">
        <v>799</v>
      </c>
      <c r="D95" s="3" t="s">
        <v>317</v>
      </c>
      <c r="E95" s="3" t="s">
        <v>312</v>
      </c>
      <c r="F95" s="5" t="s">
        <v>792</v>
      </c>
      <c r="G95" s="3">
        <v>0</v>
      </c>
      <c r="H95" s="3" t="s">
        <v>591</v>
      </c>
      <c r="I95" s="3" t="s">
        <v>312</v>
      </c>
      <c r="J95" s="5" t="s">
        <v>792</v>
      </c>
      <c r="K95" s="3">
        <v>0</v>
      </c>
      <c r="L95" s="3" t="s">
        <v>452</v>
      </c>
      <c r="M95" s="3" t="s">
        <v>312</v>
      </c>
      <c r="N95" s="5" t="s">
        <v>792</v>
      </c>
      <c r="O95" s="3">
        <v>0</v>
      </c>
      <c r="P95" s="3" t="str">
        <f t="shared" si="14"/>
        <v xml:space="preserve">(a) Good; (b) Good; (c) Good; </v>
      </c>
      <c r="Q95" s="3" t="str">
        <f t="shared" si="15"/>
        <v>Q2: (a) Good; (b) Good; (c) Good; SUBTOTAL:</v>
      </c>
      <c r="R95" s="3" t="str">
        <f t="shared" si="16"/>
        <v>(5/5)</v>
      </c>
      <c r="S95" s="3" t="s">
        <v>592</v>
      </c>
      <c r="T95" s="3"/>
      <c r="U95" s="3" t="s">
        <v>753</v>
      </c>
      <c r="V95" s="2" t="s">
        <v>795</v>
      </c>
      <c r="W95" s="3">
        <v>0.36</v>
      </c>
      <c r="X95" s="14">
        <f t="shared" si="17"/>
        <v>0.36</v>
      </c>
      <c r="Y95" s="2">
        <f>IF(X95&gt;='creteria &amp; stat'!$S$3,'creteria &amp; stat'!$T$3,IF(X95&gt;='creteria &amp; stat'!$S$4,'creteria &amp; stat'!$T$4,IF(X95&gt;'creteria &amp; stat'!$S$5,'creteria &amp; stat'!$T$5,IF(X95&lt;&gt;0,'creteria &amp; stat'!$T$6,'creteria &amp; stat'!$T$8))))</f>
        <v>-4</v>
      </c>
      <c r="AA95" s="2">
        <f t="shared" si="18"/>
        <v>-4</v>
      </c>
      <c r="AB95" s="10" t="s">
        <v>101</v>
      </c>
      <c r="AC95" s="19" t="s">
        <v>799</v>
      </c>
      <c r="AD95" s="2">
        <f t="shared" si="19"/>
        <v>6</v>
      </c>
      <c r="AE95" s="2" t="str">
        <f t="shared" si="20"/>
        <v xml:space="preserve">Q2: (a) Good; (b) Good; (c) Good; SUBTOTAL:(5/5). Q3: Good (tier 4) (1/5); </v>
      </c>
    </row>
    <row r="96" spans="1:31" x14ac:dyDescent="0.25">
      <c r="A96" s="4" t="s">
        <v>224</v>
      </c>
      <c r="B96" s="18" t="s">
        <v>225</v>
      </c>
      <c r="C96" s="19" t="s">
        <v>799</v>
      </c>
      <c r="D96" s="3" t="s">
        <v>311</v>
      </c>
      <c r="E96" s="3" t="s">
        <v>312</v>
      </c>
      <c r="F96" s="5" t="s">
        <v>792</v>
      </c>
      <c r="G96" s="3">
        <v>0</v>
      </c>
      <c r="H96" s="3" t="s">
        <v>593</v>
      </c>
      <c r="I96" s="3" t="s">
        <v>312</v>
      </c>
      <c r="J96" s="5" t="s">
        <v>792</v>
      </c>
      <c r="K96" s="3">
        <v>0</v>
      </c>
      <c r="L96" s="3" t="s">
        <v>594</v>
      </c>
      <c r="M96" s="3" t="s">
        <v>312</v>
      </c>
      <c r="N96" s="5" t="s">
        <v>792</v>
      </c>
      <c r="O96" s="3">
        <v>0</v>
      </c>
      <c r="P96" s="3" t="str">
        <f t="shared" si="14"/>
        <v xml:space="preserve">(a) Good; (b) Good; (c) Good; </v>
      </c>
      <c r="Q96" s="3" t="str">
        <f t="shared" si="15"/>
        <v>Q2: (a) Good; (b) Good; (c) Good; SUBTOTAL:</v>
      </c>
      <c r="R96" s="3" t="str">
        <f t="shared" si="16"/>
        <v>(5/5)</v>
      </c>
      <c r="S96" s="3" t="s">
        <v>595</v>
      </c>
      <c r="T96" s="3"/>
      <c r="U96" s="3" t="s">
        <v>753</v>
      </c>
      <c r="V96" s="2" t="s">
        <v>795</v>
      </c>
      <c r="W96" s="3">
        <v>12.37</v>
      </c>
      <c r="X96" s="14">
        <f t="shared" si="17"/>
        <v>12.37</v>
      </c>
      <c r="Y96" s="2">
        <f>IF(X96&gt;='creteria &amp; stat'!$S$3,'creteria &amp; stat'!$T$3,IF(X96&gt;='creteria &amp; stat'!$S$4,'creteria &amp; stat'!$T$4,IF(X96&gt;'creteria &amp; stat'!$S$5,'creteria &amp; stat'!$T$5,IF(X96&lt;&gt;0,'creteria &amp; stat'!$T$6,'creteria &amp; stat'!$T$8))))</f>
        <v>-4</v>
      </c>
      <c r="AA96" s="2">
        <f t="shared" si="18"/>
        <v>-4</v>
      </c>
      <c r="AB96" s="10" t="s">
        <v>225</v>
      </c>
      <c r="AC96" s="19" t="s">
        <v>799</v>
      </c>
      <c r="AD96" s="2">
        <f t="shared" si="19"/>
        <v>6</v>
      </c>
      <c r="AE96" s="2" t="str">
        <f t="shared" si="20"/>
        <v xml:space="preserve">Q2: (a) Good; (b) Good; (c) Good; SUBTOTAL:(5/5). Q3: Good (tier 4) (1/5); </v>
      </c>
    </row>
    <row r="97" spans="1:31" x14ac:dyDescent="0.25">
      <c r="A97" s="4" t="s">
        <v>222</v>
      </c>
      <c r="B97" s="18" t="s">
        <v>223</v>
      </c>
      <c r="C97" s="19" t="s">
        <v>799</v>
      </c>
      <c r="D97" s="3" t="s">
        <v>324</v>
      </c>
      <c r="E97" s="3" t="s">
        <v>312</v>
      </c>
      <c r="F97" s="5" t="s">
        <v>792</v>
      </c>
      <c r="G97" s="3">
        <v>0</v>
      </c>
      <c r="H97" s="3" t="s">
        <v>596</v>
      </c>
      <c r="I97" s="3" t="s">
        <v>312</v>
      </c>
      <c r="J97" s="5" t="s">
        <v>792</v>
      </c>
      <c r="K97" s="3">
        <v>0</v>
      </c>
      <c r="L97" s="3" t="s">
        <v>597</v>
      </c>
      <c r="M97" s="3" t="s">
        <v>312</v>
      </c>
      <c r="N97" s="5" t="s">
        <v>792</v>
      </c>
      <c r="O97" s="3">
        <v>0</v>
      </c>
      <c r="P97" s="3" t="str">
        <f t="shared" si="14"/>
        <v xml:space="preserve">(a) Good; (b) Good; (c) Good; </v>
      </c>
      <c r="Q97" s="3" t="str">
        <f t="shared" si="15"/>
        <v>Q2: (a) Good; (b) Good; (c) Good; SUBTOTAL:</v>
      </c>
      <c r="R97" s="3" t="str">
        <f t="shared" si="16"/>
        <v>(5/5)</v>
      </c>
      <c r="S97" s="3" t="s">
        <v>598</v>
      </c>
      <c r="T97" s="3"/>
      <c r="U97" s="3"/>
      <c r="V97" s="17" t="s">
        <v>809</v>
      </c>
      <c r="W97" s="3">
        <v>10109.73</v>
      </c>
      <c r="X97" s="14">
        <f t="shared" si="17"/>
        <v>10109.73</v>
      </c>
      <c r="Y97" s="2">
        <f>IF(X97&gt;='creteria &amp; stat'!$S$3,'creteria &amp; stat'!$T$3,IF(X97&gt;='creteria &amp; stat'!$S$4,'creteria &amp; stat'!$T$4,IF(X97&gt;'creteria &amp; stat'!$S$5,'creteria &amp; stat'!$T$5,IF(X97&lt;&gt;0,'creteria &amp; stat'!$T$6,'creteria &amp; stat'!$T$8))))</f>
        <v>-3</v>
      </c>
      <c r="AA97" s="2">
        <f t="shared" si="18"/>
        <v>-3</v>
      </c>
      <c r="AB97" s="10" t="s">
        <v>223</v>
      </c>
      <c r="AC97" s="19" t="s">
        <v>799</v>
      </c>
      <c r="AD97" s="2">
        <f t="shared" si="19"/>
        <v>7</v>
      </c>
      <c r="AE97" s="2" t="str">
        <f t="shared" si="20"/>
        <v xml:space="preserve">Q2: (a) Good; (b) Good; (c) Good; SUBTOTAL:(5/5). Q3: Good (tier 3) (2/5); </v>
      </c>
    </row>
    <row r="98" spans="1:31" x14ac:dyDescent="0.25">
      <c r="A98" s="4" t="s">
        <v>138</v>
      </c>
      <c r="B98" s="18" t="s">
        <v>139</v>
      </c>
      <c r="C98" s="19" t="s">
        <v>799</v>
      </c>
      <c r="D98" s="3" t="s">
        <v>599</v>
      </c>
      <c r="E98" s="3" t="s">
        <v>312</v>
      </c>
      <c r="F98" s="5" t="s">
        <v>792</v>
      </c>
      <c r="G98" s="3">
        <v>0</v>
      </c>
      <c r="H98" s="3" t="s">
        <v>600</v>
      </c>
      <c r="I98" s="3" t="s">
        <v>312</v>
      </c>
      <c r="J98" s="5" t="s">
        <v>792</v>
      </c>
      <c r="K98" s="3">
        <v>0</v>
      </c>
      <c r="L98" s="3" t="s">
        <v>601</v>
      </c>
      <c r="M98" s="3" t="s">
        <v>312</v>
      </c>
      <c r="N98" s="5" t="s">
        <v>792</v>
      </c>
      <c r="O98" s="3">
        <v>0</v>
      </c>
      <c r="P98" s="3" t="str">
        <f t="shared" ref="P98:P129" si="21">_xlfn.CONCAT("(a) ",F98,"(b) ",J98,"(c) ",N98)</f>
        <v xml:space="preserve">(a) Good; (b) Good; (c) Good; </v>
      </c>
      <c r="Q98" s="3" t="str">
        <f t="shared" ref="Q98:Q129" si="22">_xlfn.CONCAT("Q2: ",P98,"SUBTOTAL:")</f>
        <v>Q2: (a) Good; (b) Good; (c) Good; SUBTOTAL:</v>
      </c>
      <c r="R98" s="3" t="str">
        <f t="shared" ref="R98:R129" si="23">_xlfn.CONCAT("(",5+O98+K98+G98,"/5)")</f>
        <v>(5/5)</v>
      </c>
      <c r="S98" s="3" t="s">
        <v>602</v>
      </c>
      <c r="T98" s="3"/>
      <c r="U98" s="3"/>
      <c r="V98" s="17" t="s">
        <v>809</v>
      </c>
      <c r="W98" s="3">
        <v>5263.81</v>
      </c>
      <c r="X98" s="14">
        <f t="shared" ref="X98:X129" si="24">IF(W98="TIMEOUT",1000000,W98)</f>
        <v>5263.81</v>
      </c>
      <c r="Y98" s="2">
        <f>IF(X98&gt;='creteria &amp; stat'!$S$3,'creteria &amp; stat'!$T$3,IF(X98&gt;='creteria &amp; stat'!$S$4,'creteria &amp; stat'!$T$4,IF(X98&gt;'creteria &amp; stat'!$S$5,'creteria &amp; stat'!$T$5,IF(X98&lt;&gt;0,'creteria &amp; stat'!$T$6,'creteria &amp; stat'!$T$8))))</f>
        <v>-3</v>
      </c>
      <c r="AA98" s="2">
        <f t="shared" ref="AA98:AA129" si="25">Y98+Z98</f>
        <v>-3</v>
      </c>
      <c r="AB98" s="10" t="s">
        <v>139</v>
      </c>
      <c r="AC98" s="19" t="s">
        <v>799</v>
      </c>
      <c r="AD98" s="2">
        <f t="shared" ref="AD98:AD129" si="26">G98+K98+O98+AA98+10</f>
        <v>7</v>
      </c>
      <c r="AE98" s="2" t="str">
        <f t="shared" ref="AE98:AE129" si="27">_xlfn.CONCAT(Q98,R98,". Q3: ",V98)</f>
        <v xml:space="preserve">Q2: (a) Good; (b) Good; (c) Good; SUBTOTAL:(5/5). Q3: Good (tier 3) (2/5); </v>
      </c>
    </row>
    <row r="99" spans="1:31" x14ac:dyDescent="0.25">
      <c r="A99" s="4" t="s">
        <v>132</v>
      </c>
      <c r="B99" s="18" t="s">
        <v>133</v>
      </c>
      <c r="C99" s="19" t="s">
        <v>799</v>
      </c>
      <c r="D99" s="3" t="s">
        <v>603</v>
      </c>
      <c r="E99" s="3" t="s">
        <v>443</v>
      </c>
      <c r="F99" s="5" t="s">
        <v>746</v>
      </c>
      <c r="G99" s="3">
        <f>'creteria &amp; stat'!J5</f>
        <v>-1</v>
      </c>
      <c r="H99" s="3" t="s">
        <v>604</v>
      </c>
      <c r="I99" s="3" t="s">
        <v>312</v>
      </c>
      <c r="J99" s="5" t="s">
        <v>792</v>
      </c>
      <c r="K99" s="3">
        <v>0</v>
      </c>
      <c r="L99" s="3" t="s">
        <v>357</v>
      </c>
      <c r="M99" s="3" t="s">
        <v>312</v>
      </c>
      <c r="N99" s="5" t="s">
        <v>792</v>
      </c>
      <c r="O99" s="3">
        <v>0</v>
      </c>
      <c r="P99" s="3" t="str">
        <f t="shared" si="21"/>
        <v xml:space="preserve">(a) Wrong output;(b) Good; (c) Good; </v>
      </c>
      <c r="Q99" s="3" t="str">
        <f t="shared" si="22"/>
        <v>Q2: (a) Wrong output;(b) Good; (c) Good; SUBTOTAL:</v>
      </c>
      <c r="R99" s="3" t="str">
        <f t="shared" si="23"/>
        <v>(4/5)</v>
      </c>
      <c r="S99" s="3" t="s">
        <v>605</v>
      </c>
      <c r="T99" s="3" t="s">
        <v>342</v>
      </c>
      <c r="U99" s="3" t="s">
        <v>753</v>
      </c>
      <c r="V99" s="2" t="s">
        <v>795</v>
      </c>
      <c r="W99" s="3">
        <v>8.77</v>
      </c>
      <c r="X99" s="14">
        <f t="shared" si="24"/>
        <v>8.77</v>
      </c>
      <c r="Y99" s="2">
        <f>IF(X99&gt;='creteria &amp; stat'!$S$3,'creteria &amp; stat'!$T$3,IF(X99&gt;='creteria &amp; stat'!$S$4,'creteria &amp; stat'!$T$4,IF(X99&gt;'creteria &amp; stat'!$S$5,'creteria &amp; stat'!$T$5,IF(X99&lt;&gt;0,'creteria &amp; stat'!$T$6,'creteria &amp; stat'!$T$8))))</f>
        <v>-4</v>
      </c>
      <c r="AA99" s="2">
        <f t="shared" si="25"/>
        <v>-4</v>
      </c>
      <c r="AB99" s="10" t="s">
        <v>133</v>
      </c>
      <c r="AC99" s="19" t="s">
        <v>799</v>
      </c>
      <c r="AD99" s="2">
        <f t="shared" si="26"/>
        <v>5</v>
      </c>
      <c r="AE99" s="2" t="str">
        <f t="shared" si="27"/>
        <v xml:space="preserve">Q2: (a) Wrong output;(b) Good; (c) Good; SUBTOTAL:(4/5). Q3: Good (tier 4) (1/5); </v>
      </c>
    </row>
    <row r="100" spans="1:31" x14ac:dyDescent="0.25">
      <c r="A100" s="4" t="s">
        <v>152</v>
      </c>
      <c r="B100" s="18" t="s">
        <v>153</v>
      </c>
      <c r="C100" s="19" t="s">
        <v>799</v>
      </c>
      <c r="D100" s="3" t="s">
        <v>606</v>
      </c>
      <c r="E100" s="3" t="s">
        <v>312</v>
      </c>
      <c r="F100" s="5" t="s">
        <v>792</v>
      </c>
      <c r="G100" s="3">
        <v>0</v>
      </c>
      <c r="H100" s="3" t="s">
        <v>607</v>
      </c>
      <c r="I100" s="3" t="s">
        <v>312</v>
      </c>
      <c r="J100" s="5" t="s">
        <v>792</v>
      </c>
      <c r="K100" s="3">
        <v>0</v>
      </c>
      <c r="L100" s="3" t="s">
        <v>608</v>
      </c>
      <c r="M100" s="3" t="s">
        <v>312</v>
      </c>
      <c r="N100" s="5" t="s">
        <v>792</v>
      </c>
      <c r="O100" s="3">
        <v>0</v>
      </c>
      <c r="P100" s="3" t="str">
        <f t="shared" si="21"/>
        <v xml:space="preserve">(a) Good; (b) Good; (c) Good; </v>
      </c>
      <c r="Q100" s="3" t="str">
        <f t="shared" si="22"/>
        <v>Q2: (a) Good; (b) Good; (c) Good; SUBTOTAL:</v>
      </c>
      <c r="R100" s="3" t="str">
        <f t="shared" si="23"/>
        <v>(5/5)</v>
      </c>
      <c r="S100" s="3" t="s">
        <v>609</v>
      </c>
      <c r="T100" s="3" t="s">
        <v>346</v>
      </c>
      <c r="U100" s="9" t="s">
        <v>755</v>
      </c>
      <c r="V100" s="17" t="s">
        <v>810</v>
      </c>
      <c r="W100" s="3">
        <v>23959.279999999999</v>
      </c>
      <c r="X100" s="14">
        <f t="shared" si="24"/>
        <v>23959.279999999999</v>
      </c>
      <c r="Y100" s="2">
        <f>IF(X100&gt;='creteria &amp; stat'!$S$3,'creteria &amp; stat'!$T$3,IF(X100&gt;='creteria &amp; stat'!$S$4,'creteria &amp; stat'!$T$4,IF(X100&gt;'creteria &amp; stat'!$S$5,'creteria &amp; stat'!$T$5,IF(X100&lt;&gt;0,'creteria &amp; stat'!$T$6,'creteria &amp; stat'!$T$8))))</f>
        <v>-2</v>
      </c>
      <c r="AA100" s="2">
        <f t="shared" si="25"/>
        <v>-2</v>
      </c>
      <c r="AB100" s="10" t="s">
        <v>153</v>
      </c>
      <c r="AC100" s="19" t="s">
        <v>799</v>
      </c>
      <c r="AD100" s="2">
        <f t="shared" si="26"/>
        <v>8</v>
      </c>
      <c r="AE100" s="2" t="str">
        <f t="shared" si="27"/>
        <v xml:space="preserve">Q2: (a) Good; (b) Good; (c) Good; SUBTOTAL:(5/5). Q3: Good (tier 2) (3/5); </v>
      </c>
    </row>
    <row r="101" spans="1:31" x14ac:dyDescent="0.25">
      <c r="A101" s="4" t="s">
        <v>104</v>
      </c>
      <c r="B101" s="18" t="s">
        <v>105</v>
      </c>
      <c r="C101" s="19" t="s">
        <v>799</v>
      </c>
      <c r="D101" s="3" t="s">
        <v>337</v>
      </c>
      <c r="E101" s="3" t="s">
        <v>312</v>
      </c>
      <c r="F101" s="5" t="s">
        <v>792</v>
      </c>
      <c r="G101" s="3">
        <v>0</v>
      </c>
      <c r="H101" s="3" t="s">
        <v>610</v>
      </c>
      <c r="I101" s="3" t="s">
        <v>312</v>
      </c>
      <c r="J101" s="5" t="s">
        <v>792</v>
      </c>
      <c r="K101" s="3">
        <v>0</v>
      </c>
      <c r="L101" s="3" t="s">
        <v>611</v>
      </c>
      <c r="M101" s="3" t="s">
        <v>312</v>
      </c>
      <c r="N101" s="5" t="s">
        <v>792</v>
      </c>
      <c r="O101" s="3">
        <v>0</v>
      </c>
      <c r="P101" s="3" t="str">
        <f t="shared" si="21"/>
        <v xml:space="preserve">(a) Good; (b) Good; (c) Good; </v>
      </c>
      <c r="Q101" s="3" t="str">
        <f t="shared" si="22"/>
        <v>Q2: (a) Good; (b) Good; (c) Good; SUBTOTAL:</v>
      </c>
      <c r="R101" s="3" t="str">
        <f t="shared" si="23"/>
        <v>(5/5)</v>
      </c>
      <c r="S101" s="3" t="s">
        <v>612</v>
      </c>
      <c r="T101" s="3" t="s">
        <v>346</v>
      </c>
      <c r="U101" s="3" t="s">
        <v>753</v>
      </c>
      <c r="V101" s="2" t="s">
        <v>795</v>
      </c>
      <c r="W101" s="3">
        <v>142.69</v>
      </c>
      <c r="X101" s="14">
        <f t="shared" si="24"/>
        <v>142.69</v>
      </c>
      <c r="Y101" s="2">
        <f>IF(X101&gt;='creteria &amp; stat'!$S$3,'creteria &amp; stat'!$T$3,IF(X101&gt;='creteria &amp; stat'!$S$4,'creteria &amp; stat'!$T$4,IF(X101&gt;'creteria &amp; stat'!$S$5,'creteria &amp; stat'!$T$5,IF(X101&lt;&gt;0,'creteria &amp; stat'!$T$6,'creteria &amp; stat'!$T$8))))</f>
        <v>-4</v>
      </c>
      <c r="AA101" s="2">
        <f t="shared" si="25"/>
        <v>-4</v>
      </c>
      <c r="AB101" s="10" t="s">
        <v>105</v>
      </c>
      <c r="AC101" s="19" t="s">
        <v>799</v>
      </c>
      <c r="AD101" s="2">
        <f t="shared" si="26"/>
        <v>6</v>
      </c>
      <c r="AE101" s="2" t="str">
        <f t="shared" si="27"/>
        <v xml:space="preserve">Q2: (a) Good; (b) Good; (c) Good; SUBTOTAL:(5/5). Q3: Good (tier 4) (1/5); </v>
      </c>
    </row>
    <row r="102" spans="1:31" x14ac:dyDescent="0.25">
      <c r="A102" s="4" t="s">
        <v>236</v>
      </c>
      <c r="B102" s="18" t="s">
        <v>237</v>
      </c>
      <c r="C102" s="19" t="s">
        <v>799</v>
      </c>
      <c r="D102" s="3" t="s">
        <v>324</v>
      </c>
      <c r="E102" s="3" t="s">
        <v>312</v>
      </c>
      <c r="F102" s="5" t="s">
        <v>792</v>
      </c>
      <c r="G102" s="3">
        <v>0</v>
      </c>
      <c r="H102" s="3" t="s">
        <v>613</v>
      </c>
      <c r="I102" s="3" t="s">
        <v>312</v>
      </c>
      <c r="J102" s="5" t="s">
        <v>792</v>
      </c>
      <c r="K102" s="3">
        <v>0</v>
      </c>
      <c r="L102" s="3" t="s">
        <v>614</v>
      </c>
      <c r="M102" s="3" t="s">
        <v>312</v>
      </c>
      <c r="N102" s="5" t="s">
        <v>792</v>
      </c>
      <c r="O102" s="3">
        <v>0</v>
      </c>
      <c r="P102" s="3" t="str">
        <f t="shared" si="21"/>
        <v xml:space="preserve">(a) Good; (b) Good; (c) Good; </v>
      </c>
      <c r="Q102" s="3" t="str">
        <f t="shared" si="22"/>
        <v>Q2: (a) Good; (b) Good; (c) Good; SUBTOTAL:</v>
      </c>
      <c r="R102" s="3" t="str">
        <f t="shared" si="23"/>
        <v>(5/5)</v>
      </c>
      <c r="S102" s="3" t="s">
        <v>615</v>
      </c>
      <c r="T102" s="3"/>
      <c r="U102" s="3"/>
      <c r="V102" s="17" t="s">
        <v>809</v>
      </c>
      <c r="W102" s="3">
        <v>6170.11</v>
      </c>
      <c r="X102" s="14">
        <f t="shared" si="24"/>
        <v>6170.11</v>
      </c>
      <c r="Y102" s="2">
        <f>IF(X102&gt;='creteria &amp; stat'!$S$3,'creteria &amp; stat'!$T$3,IF(X102&gt;='creteria &amp; stat'!$S$4,'creteria &amp; stat'!$T$4,IF(X102&gt;'creteria &amp; stat'!$S$5,'creteria &amp; stat'!$T$5,IF(X102&lt;&gt;0,'creteria &amp; stat'!$T$6,'creteria &amp; stat'!$T$8))))</f>
        <v>-3</v>
      </c>
      <c r="AA102" s="2">
        <f t="shared" si="25"/>
        <v>-3</v>
      </c>
      <c r="AB102" s="10" t="s">
        <v>237</v>
      </c>
      <c r="AC102" s="19" t="s">
        <v>799</v>
      </c>
      <c r="AD102" s="2">
        <f t="shared" si="26"/>
        <v>7</v>
      </c>
      <c r="AE102" s="2" t="str">
        <f t="shared" si="27"/>
        <v xml:space="preserve">Q2: (a) Good; (b) Good; (c) Good; SUBTOTAL:(5/5). Q3: Good (tier 3) (2/5); </v>
      </c>
    </row>
    <row r="103" spans="1:31" x14ac:dyDescent="0.25">
      <c r="A103" s="4" t="s">
        <v>230</v>
      </c>
      <c r="B103" s="18" t="s">
        <v>231</v>
      </c>
      <c r="C103" s="19" t="s">
        <v>799</v>
      </c>
      <c r="D103" s="3" t="s">
        <v>324</v>
      </c>
      <c r="E103" s="3" t="s">
        <v>312</v>
      </c>
      <c r="F103" s="5" t="s">
        <v>792</v>
      </c>
      <c r="G103" s="3">
        <v>0</v>
      </c>
      <c r="H103" s="3" t="s">
        <v>616</v>
      </c>
      <c r="I103" s="3" t="s">
        <v>312</v>
      </c>
      <c r="J103" s="5" t="s">
        <v>792</v>
      </c>
      <c r="K103" s="3">
        <v>0</v>
      </c>
      <c r="L103" s="3" t="s">
        <v>617</v>
      </c>
      <c r="M103" s="3" t="s">
        <v>312</v>
      </c>
      <c r="N103" s="5" t="s">
        <v>792</v>
      </c>
      <c r="O103" s="3">
        <v>0</v>
      </c>
      <c r="P103" s="3" t="str">
        <f t="shared" si="21"/>
        <v xml:space="preserve">(a) Good; (b) Good; (c) Good; </v>
      </c>
      <c r="Q103" s="3" t="str">
        <f t="shared" si="22"/>
        <v>Q2: (a) Good; (b) Good; (c) Good; SUBTOTAL:</v>
      </c>
      <c r="R103" s="3" t="str">
        <f t="shared" si="23"/>
        <v>(5/5)</v>
      </c>
      <c r="S103" s="3" t="s">
        <v>618</v>
      </c>
      <c r="T103" s="3"/>
      <c r="U103" s="3"/>
      <c r="V103" s="17" t="s">
        <v>810</v>
      </c>
      <c r="W103" s="3">
        <v>27506.16</v>
      </c>
      <c r="X103" s="14">
        <f t="shared" si="24"/>
        <v>27506.16</v>
      </c>
      <c r="Y103" s="2">
        <f>IF(X103&gt;='creteria &amp; stat'!$S$3,'creteria &amp; stat'!$T$3,IF(X103&gt;='creteria &amp; stat'!$S$4,'creteria &amp; stat'!$T$4,IF(X103&gt;'creteria &amp; stat'!$S$5,'creteria &amp; stat'!$T$5,IF(X103&lt;&gt;0,'creteria &amp; stat'!$T$6,'creteria &amp; stat'!$T$8))))</f>
        <v>-2</v>
      </c>
      <c r="AA103" s="2">
        <f t="shared" si="25"/>
        <v>-2</v>
      </c>
      <c r="AB103" s="10" t="s">
        <v>231</v>
      </c>
      <c r="AC103" s="19" t="s">
        <v>799</v>
      </c>
      <c r="AD103" s="2">
        <f t="shared" si="26"/>
        <v>8</v>
      </c>
      <c r="AE103" s="2" t="str">
        <f t="shared" si="27"/>
        <v xml:space="preserve">Q2: (a) Good; (b) Good; (c) Good; SUBTOTAL:(5/5). Q3: Good (tier 2) (3/5); </v>
      </c>
    </row>
    <row r="104" spans="1:31" x14ac:dyDescent="0.25">
      <c r="A104" s="4" t="s">
        <v>92</v>
      </c>
      <c r="B104" s="18" t="s">
        <v>93</v>
      </c>
      <c r="C104" s="19" t="s">
        <v>799</v>
      </c>
      <c r="D104" s="3" t="s">
        <v>619</v>
      </c>
      <c r="E104" s="3" t="s">
        <v>312</v>
      </c>
      <c r="F104" s="5" t="s">
        <v>792</v>
      </c>
      <c r="G104" s="3">
        <v>0</v>
      </c>
      <c r="H104" s="3" t="s">
        <v>577</v>
      </c>
      <c r="I104" s="3" t="s">
        <v>312</v>
      </c>
      <c r="J104" s="5" t="s">
        <v>792</v>
      </c>
      <c r="K104" s="3">
        <v>0</v>
      </c>
      <c r="L104" s="3" t="s">
        <v>620</v>
      </c>
      <c r="M104" s="3" t="s">
        <v>312</v>
      </c>
      <c r="N104" s="5" t="s">
        <v>792</v>
      </c>
      <c r="O104" s="3">
        <v>0</v>
      </c>
      <c r="P104" s="3" t="str">
        <f t="shared" si="21"/>
        <v xml:space="preserve">(a) Good; (b) Good; (c) Good; </v>
      </c>
      <c r="Q104" s="3" t="str">
        <f t="shared" si="22"/>
        <v>Q2: (a) Good; (b) Good; (c) Good; SUBTOTAL:</v>
      </c>
      <c r="R104" s="3" t="str">
        <f t="shared" si="23"/>
        <v>(5/5)</v>
      </c>
      <c r="S104" s="3" t="s">
        <v>621</v>
      </c>
      <c r="T104" s="3" t="s">
        <v>346</v>
      </c>
      <c r="U104" s="3" t="s">
        <v>753</v>
      </c>
      <c r="V104" s="2" t="s">
        <v>795</v>
      </c>
      <c r="W104" s="3">
        <v>11.78</v>
      </c>
      <c r="X104" s="14">
        <f t="shared" si="24"/>
        <v>11.78</v>
      </c>
      <c r="Y104" s="2">
        <f>IF(X104&gt;='creteria &amp; stat'!$S$3,'creteria &amp; stat'!$T$3,IF(X104&gt;='creteria &amp; stat'!$S$4,'creteria &amp; stat'!$T$4,IF(X104&gt;'creteria &amp; stat'!$S$5,'creteria &amp; stat'!$T$5,IF(X104&lt;&gt;0,'creteria &amp; stat'!$T$6,'creteria &amp; stat'!$T$8))))</f>
        <v>-4</v>
      </c>
      <c r="AA104" s="2">
        <f t="shared" si="25"/>
        <v>-4</v>
      </c>
      <c r="AB104" s="10" t="s">
        <v>93</v>
      </c>
      <c r="AC104" s="19" t="s">
        <v>799</v>
      </c>
      <c r="AD104" s="2">
        <f t="shared" si="26"/>
        <v>6</v>
      </c>
      <c r="AE104" s="2" t="str">
        <f t="shared" si="27"/>
        <v xml:space="preserve">Q2: (a) Good; (b) Good; (c) Good; SUBTOTAL:(5/5). Q3: Good (tier 4) (1/5); </v>
      </c>
    </row>
    <row r="105" spans="1:31" x14ac:dyDescent="0.25">
      <c r="A105" s="4" t="s">
        <v>106</v>
      </c>
      <c r="B105" s="18" t="s">
        <v>107</v>
      </c>
      <c r="C105" s="19" t="s">
        <v>799</v>
      </c>
      <c r="D105" s="3" t="s">
        <v>373</v>
      </c>
      <c r="E105" s="3" t="s">
        <v>312</v>
      </c>
      <c r="F105" s="5" t="s">
        <v>792</v>
      </c>
      <c r="G105" s="3">
        <v>0</v>
      </c>
      <c r="H105" s="3" t="s">
        <v>622</v>
      </c>
      <c r="I105" s="3" t="s">
        <v>312</v>
      </c>
      <c r="J105" s="5" t="s">
        <v>792</v>
      </c>
      <c r="K105" s="3">
        <v>0</v>
      </c>
      <c r="L105" s="3" t="s">
        <v>623</v>
      </c>
      <c r="M105" s="3" t="s">
        <v>312</v>
      </c>
      <c r="N105" s="5" t="s">
        <v>792</v>
      </c>
      <c r="O105" s="3">
        <v>0</v>
      </c>
      <c r="P105" s="3" t="str">
        <f t="shared" si="21"/>
        <v xml:space="preserve">(a) Good; (b) Good; (c) Good; </v>
      </c>
      <c r="Q105" s="3" t="str">
        <f t="shared" si="22"/>
        <v>Q2: (a) Good; (b) Good; (c) Good; SUBTOTAL:</v>
      </c>
      <c r="R105" s="3" t="str">
        <f t="shared" si="23"/>
        <v>(5/5)</v>
      </c>
      <c r="S105" s="3" t="s">
        <v>624</v>
      </c>
      <c r="T105" s="3"/>
      <c r="U105" s="3"/>
      <c r="V105" s="17" t="s">
        <v>810</v>
      </c>
      <c r="W105" s="3">
        <v>18955.96</v>
      </c>
      <c r="X105" s="14">
        <f t="shared" si="24"/>
        <v>18955.96</v>
      </c>
      <c r="Y105" s="2">
        <f>IF(X105&gt;='creteria &amp; stat'!$S$3,'creteria &amp; stat'!$T$3,IF(X105&gt;='creteria &amp; stat'!$S$4,'creteria &amp; stat'!$T$4,IF(X105&gt;'creteria &amp; stat'!$S$5,'creteria &amp; stat'!$T$5,IF(X105&lt;&gt;0,'creteria &amp; stat'!$T$6,'creteria &amp; stat'!$T$8))))</f>
        <v>-2</v>
      </c>
      <c r="AA105" s="2">
        <f t="shared" si="25"/>
        <v>-2</v>
      </c>
      <c r="AB105" s="10" t="s">
        <v>107</v>
      </c>
      <c r="AC105" s="19" t="s">
        <v>799</v>
      </c>
      <c r="AD105" s="2">
        <f t="shared" si="26"/>
        <v>8</v>
      </c>
      <c r="AE105" s="2" t="str">
        <f t="shared" si="27"/>
        <v xml:space="preserve">Q2: (a) Good; (b) Good; (c) Good; SUBTOTAL:(5/5). Q3: Good (tier 2) (3/5); </v>
      </c>
    </row>
    <row r="106" spans="1:31" x14ac:dyDescent="0.25">
      <c r="A106" s="4" t="s">
        <v>284</v>
      </c>
      <c r="B106" s="18" t="s">
        <v>285</v>
      </c>
      <c r="C106" s="19" t="s">
        <v>799</v>
      </c>
      <c r="D106" s="3" t="s">
        <v>324</v>
      </c>
      <c r="E106" s="3" t="s">
        <v>312</v>
      </c>
      <c r="F106" s="5" t="s">
        <v>792</v>
      </c>
      <c r="G106" s="3">
        <v>0</v>
      </c>
      <c r="H106" s="3" t="s">
        <v>325</v>
      </c>
      <c r="I106" s="3" t="s">
        <v>312</v>
      </c>
      <c r="J106" s="5" t="s">
        <v>792</v>
      </c>
      <c r="K106" s="3">
        <v>0</v>
      </c>
      <c r="L106" s="3" t="s">
        <v>341</v>
      </c>
      <c r="M106" s="3" t="s">
        <v>312</v>
      </c>
      <c r="N106" s="5" t="s">
        <v>792</v>
      </c>
      <c r="O106" s="3">
        <v>0</v>
      </c>
      <c r="P106" s="3" t="str">
        <f t="shared" si="21"/>
        <v xml:space="preserve">(a) Good; (b) Good; (c) Good; </v>
      </c>
      <c r="Q106" s="3" t="str">
        <f t="shared" si="22"/>
        <v>Q2: (a) Good; (b) Good; (c) Good; SUBTOTAL:</v>
      </c>
      <c r="R106" s="3" t="str">
        <f t="shared" si="23"/>
        <v>(5/5)</v>
      </c>
      <c r="S106" s="3" t="s">
        <v>625</v>
      </c>
      <c r="T106" s="3"/>
      <c r="U106" s="3" t="s">
        <v>753</v>
      </c>
      <c r="V106" s="2" t="s">
        <v>795</v>
      </c>
      <c r="W106" s="3">
        <v>9.32</v>
      </c>
      <c r="X106" s="14">
        <f t="shared" si="24"/>
        <v>9.32</v>
      </c>
      <c r="Y106" s="2">
        <f>IF(X106&gt;='creteria &amp; stat'!$S$3,'creteria &amp; stat'!$T$3,IF(X106&gt;='creteria &amp; stat'!$S$4,'creteria &amp; stat'!$T$4,IF(X106&gt;'creteria &amp; stat'!$S$5,'creteria &amp; stat'!$T$5,IF(X106&lt;&gt;0,'creteria &amp; stat'!$T$6,'creteria &amp; stat'!$T$8))))</f>
        <v>-4</v>
      </c>
      <c r="AA106" s="2">
        <f t="shared" si="25"/>
        <v>-4</v>
      </c>
      <c r="AB106" s="10" t="s">
        <v>285</v>
      </c>
      <c r="AC106" s="19" t="s">
        <v>799</v>
      </c>
      <c r="AD106" s="2">
        <f t="shared" si="26"/>
        <v>6</v>
      </c>
      <c r="AE106" s="2" t="str">
        <f t="shared" si="27"/>
        <v xml:space="preserve">Q2: (a) Good; (b) Good; (c) Good; SUBTOTAL:(5/5). Q3: Good (tier 4) (1/5); </v>
      </c>
    </row>
    <row r="107" spans="1:31" x14ac:dyDescent="0.25">
      <c r="A107" s="4" t="s">
        <v>218</v>
      </c>
      <c r="B107" s="18" t="s">
        <v>219</v>
      </c>
      <c r="C107" s="19" t="s">
        <v>799</v>
      </c>
      <c r="D107" s="3" t="s">
        <v>626</v>
      </c>
      <c r="E107" s="3" t="s">
        <v>312</v>
      </c>
      <c r="F107" s="5" t="s">
        <v>792</v>
      </c>
      <c r="G107" s="3">
        <v>0</v>
      </c>
      <c r="H107" s="3" t="s">
        <v>627</v>
      </c>
      <c r="I107" s="3" t="s">
        <v>312</v>
      </c>
      <c r="J107" s="5" t="s">
        <v>792</v>
      </c>
      <c r="K107" s="3">
        <v>0</v>
      </c>
      <c r="L107" s="3" t="s">
        <v>628</v>
      </c>
      <c r="M107" s="3" t="s">
        <v>312</v>
      </c>
      <c r="N107" s="5" t="s">
        <v>792</v>
      </c>
      <c r="O107" s="3">
        <v>0</v>
      </c>
      <c r="P107" s="3" t="str">
        <f t="shared" si="21"/>
        <v xml:space="preserve">(a) Good; (b) Good; (c) Good; </v>
      </c>
      <c r="Q107" s="3" t="str">
        <f t="shared" si="22"/>
        <v>Q2: (a) Good; (b) Good; (c) Good; SUBTOTAL:</v>
      </c>
      <c r="R107" s="3" t="str">
        <f t="shared" si="23"/>
        <v>(5/5)</v>
      </c>
      <c r="S107" s="3" t="s">
        <v>629</v>
      </c>
      <c r="T107" s="3"/>
      <c r="U107" s="9" t="s">
        <v>757</v>
      </c>
      <c r="V107" s="2" t="s">
        <v>795</v>
      </c>
      <c r="W107" s="11">
        <v>628.34</v>
      </c>
      <c r="X107" s="14">
        <f t="shared" si="24"/>
        <v>628.34</v>
      </c>
      <c r="Y107" s="2">
        <f>IF(X107&gt;='creteria &amp; stat'!$S$3,'creteria &amp; stat'!$T$3,IF(X107&gt;='creteria &amp; stat'!$S$4,'creteria &amp; stat'!$T$4,IF(X107&gt;'creteria &amp; stat'!$S$5,'creteria &amp; stat'!$T$5,IF(X107&lt;&gt;0,'creteria &amp; stat'!$T$6,'creteria &amp; stat'!$T$8))))</f>
        <v>-4</v>
      </c>
      <c r="AA107" s="2">
        <f t="shared" si="25"/>
        <v>-4</v>
      </c>
      <c r="AB107" s="10" t="s">
        <v>219</v>
      </c>
      <c r="AC107" s="19" t="s">
        <v>799</v>
      </c>
      <c r="AD107" s="2">
        <f t="shared" si="26"/>
        <v>6</v>
      </c>
      <c r="AE107" s="2" t="str">
        <f t="shared" si="27"/>
        <v xml:space="preserve">Q2: (a) Good; (b) Good; (c) Good; SUBTOTAL:(5/5). Q3: Good (tier 4) (1/5); </v>
      </c>
    </row>
    <row r="108" spans="1:31" x14ac:dyDescent="0.25">
      <c r="A108" s="4" t="s">
        <v>96</v>
      </c>
      <c r="B108" s="18" t="s">
        <v>97</v>
      </c>
      <c r="C108" s="19" t="s">
        <v>799</v>
      </c>
      <c r="D108" s="3" t="s">
        <v>630</v>
      </c>
      <c r="E108" s="3" t="s">
        <v>312</v>
      </c>
      <c r="F108" s="5" t="s">
        <v>792</v>
      </c>
      <c r="G108" s="3">
        <v>0</v>
      </c>
      <c r="H108" s="3" t="s">
        <v>631</v>
      </c>
      <c r="I108" s="3" t="s">
        <v>312</v>
      </c>
      <c r="J108" s="5" t="s">
        <v>792</v>
      </c>
      <c r="K108" s="3">
        <v>0</v>
      </c>
      <c r="L108" s="3" t="s">
        <v>632</v>
      </c>
      <c r="M108" s="3" t="s">
        <v>312</v>
      </c>
      <c r="N108" s="5" t="s">
        <v>792</v>
      </c>
      <c r="O108" s="3">
        <v>0</v>
      </c>
      <c r="P108" s="3" t="str">
        <f t="shared" si="21"/>
        <v xml:space="preserve">(a) Good; (b) Good; (c) Good; </v>
      </c>
      <c r="Q108" s="3" t="str">
        <f t="shared" si="22"/>
        <v>Q2: (a) Good; (b) Good; (c) Good; SUBTOTAL:</v>
      </c>
      <c r="R108" s="3" t="str">
        <f t="shared" si="23"/>
        <v>(5/5)</v>
      </c>
      <c r="S108" s="3" t="s">
        <v>633</v>
      </c>
      <c r="T108" s="3" t="s">
        <v>346</v>
      </c>
      <c r="U108" s="3" t="s">
        <v>753</v>
      </c>
      <c r="V108" s="2" t="s">
        <v>795</v>
      </c>
      <c r="W108" s="3">
        <v>17.11</v>
      </c>
      <c r="X108" s="14">
        <f t="shared" si="24"/>
        <v>17.11</v>
      </c>
      <c r="Y108" s="2">
        <f>IF(X108&gt;='creteria &amp; stat'!$S$3,'creteria &amp; stat'!$T$3,IF(X108&gt;='creteria &amp; stat'!$S$4,'creteria &amp; stat'!$T$4,IF(X108&gt;'creteria &amp; stat'!$S$5,'creteria &amp; stat'!$T$5,IF(X108&lt;&gt;0,'creteria &amp; stat'!$T$6,'creteria &amp; stat'!$T$8))))</f>
        <v>-4</v>
      </c>
      <c r="AA108" s="2">
        <f t="shared" si="25"/>
        <v>-4</v>
      </c>
      <c r="AB108" s="10" t="s">
        <v>97</v>
      </c>
      <c r="AC108" s="19" t="s">
        <v>799</v>
      </c>
      <c r="AD108" s="2">
        <f t="shared" si="26"/>
        <v>6</v>
      </c>
      <c r="AE108" s="2" t="str">
        <f t="shared" si="27"/>
        <v xml:space="preserve">Q2: (a) Good; (b) Good; (c) Good; SUBTOTAL:(5/5). Q3: Good (tier 4) (1/5); </v>
      </c>
    </row>
    <row r="109" spans="1:31" x14ac:dyDescent="0.25">
      <c r="A109" s="4" t="s">
        <v>296</v>
      </c>
      <c r="B109" s="18" t="s">
        <v>297</v>
      </c>
      <c r="C109" s="19" t="s">
        <v>799</v>
      </c>
      <c r="D109" s="3" t="s">
        <v>634</v>
      </c>
      <c r="E109" s="3" t="s">
        <v>312</v>
      </c>
      <c r="F109" s="5" t="s">
        <v>792</v>
      </c>
      <c r="G109" s="3">
        <v>0</v>
      </c>
      <c r="H109" s="3" t="s">
        <v>635</v>
      </c>
      <c r="I109" s="3" t="s">
        <v>312</v>
      </c>
      <c r="J109" s="5" t="s">
        <v>792</v>
      </c>
      <c r="K109" s="3">
        <v>0</v>
      </c>
      <c r="L109" s="3" t="s">
        <v>636</v>
      </c>
      <c r="M109" s="3" t="s">
        <v>312</v>
      </c>
      <c r="N109" s="3" t="s">
        <v>313</v>
      </c>
      <c r="O109" s="3">
        <f>'creteria &amp; stat'!P7</f>
        <v>-1</v>
      </c>
      <c r="P109" s="3" t="str">
        <f t="shared" si="21"/>
        <v xml:space="preserve">(a) Good; (b) Good; (c) Answer violates predefined format, CHECK CODE. </v>
      </c>
      <c r="Q109" s="3" t="str">
        <f t="shared" si="22"/>
        <v>Q2: (a) Good; (b) Good; (c) Answer violates predefined format, CHECK CODE. SUBTOTAL:</v>
      </c>
      <c r="R109" s="3" t="str">
        <f t="shared" si="23"/>
        <v>(4/5)</v>
      </c>
      <c r="S109" s="3" t="s">
        <v>637</v>
      </c>
      <c r="T109" s="3" t="s">
        <v>346</v>
      </c>
      <c r="U109" s="3" t="s">
        <v>753</v>
      </c>
      <c r="V109" s="2" t="s">
        <v>795</v>
      </c>
      <c r="W109" s="3">
        <v>5.07</v>
      </c>
      <c r="X109" s="14">
        <f t="shared" si="24"/>
        <v>5.07</v>
      </c>
      <c r="Y109" s="2">
        <f>IF(X109&gt;='creteria &amp; stat'!$S$3,'creteria &amp; stat'!$T$3,IF(X109&gt;='creteria &amp; stat'!$S$4,'creteria &amp; stat'!$T$4,IF(X109&gt;'creteria &amp; stat'!$S$5,'creteria &amp; stat'!$T$5,IF(X109&lt;&gt;0,'creteria &amp; stat'!$T$6,'creteria &amp; stat'!$T$8))))</f>
        <v>-4</v>
      </c>
      <c r="AA109" s="2">
        <f t="shared" si="25"/>
        <v>-4</v>
      </c>
      <c r="AB109" s="10" t="s">
        <v>297</v>
      </c>
      <c r="AC109" s="19" t="s">
        <v>799</v>
      </c>
      <c r="AD109" s="2">
        <f t="shared" si="26"/>
        <v>5</v>
      </c>
      <c r="AE109" s="2" t="str">
        <f t="shared" si="27"/>
        <v xml:space="preserve">Q2: (a) Good; (b) Good; (c) Answer violates predefined format, CHECK CODE. SUBTOTAL:(4/5). Q3: Good (tier 4) (1/5); </v>
      </c>
    </row>
    <row r="110" spans="1:31" x14ac:dyDescent="0.25">
      <c r="A110" s="4" t="s">
        <v>22</v>
      </c>
      <c r="B110" s="18" t="s">
        <v>23</v>
      </c>
      <c r="C110" s="19" t="s">
        <v>799</v>
      </c>
      <c r="D110" s="3" t="s">
        <v>638</v>
      </c>
      <c r="E110" s="3" t="s">
        <v>312</v>
      </c>
      <c r="F110" s="5" t="s">
        <v>792</v>
      </c>
      <c r="G110" s="3">
        <v>0</v>
      </c>
      <c r="H110" s="3" t="s">
        <v>359</v>
      </c>
      <c r="I110" s="3" t="s">
        <v>312</v>
      </c>
      <c r="J110" s="5" t="s">
        <v>792</v>
      </c>
      <c r="K110" s="3">
        <v>0</v>
      </c>
      <c r="L110" s="3" t="s">
        <v>335</v>
      </c>
      <c r="M110" s="3" t="s">
        <v>312</v>
      </c>
      <c r="N110" s="5" t="s">
        <v>792</v>
      </c>
      <c r="O110" s="3">
        <v>0</v>
      </c>
      <c r="P110" s="3" t="str">
        <f t="shared" si="21"/>
        <v xml:space="preserve">(a) Good; (b) Good; (c) Good; </v>
      </c>
      <c r="Q110" s="3" t="str">
        <f t="shared" si="22"/>
        <v>Q2: (a) Good; (b) Good; (c) Good; SUBTOTAL:</v>
      </c>
      <c r="R110" s="3" t="str">
        <f t="shared" si="23"/>
        <v>(5/5)</v>
      </c>
      <c r="S110" s="3" t="s">
        <v>639</v>
      </c>
      <c r="T110" s="3"/>
      <c r="U110" s="3"/>
      <c r="V110" s="17" t="s">
        <v>810</v>
      </c>
      <c r="W110" s="3">
        <v>437377.18</v>
      </c>
      <c r="X110" s="14">
        <f t="shared" si="24"/>
        <v>437377.18</v>
      </c>
      <c r="Y110" s="2">
        <f>IF(X110&gt;='creteria &amp; stat'!$S$3,'creteria &amp; stat'!$T$3,IF(X110&gt;='creteria &amp; stat'!$S$4,'creteria &amp; stat'!$T$4,IF(X110&gt;'creteria &amp; stat'!$S$5,'creteria &amp; stat'!$T$5,IF(X110&lt;&gt;0,'creteria &amp; stat'!$T$6,'creteria &amp; stat'!$T$8))))</f>
        <v>-2</v>
      </c>
      <c r="AA110" s="2">
        <f t="shared" si="25"/>
        <v>-2</v>
      </c>
      <c r="AB110" s="10" t="s">
        <v>23</v>
      </c>
      <c r="AC110" s="19" t="s">
        <v>799</v>
      </c>
      <c r="AD110" s="2">
        <f t="shared" si="26"/>
        <v>8</v>
      </c>
      <c r="AE110" s="2" t="str">
        <f t="shared" si="27"/>
        <v xml:space="preserve">Q2: (a) Good; (b) Good; (c) Good; SUBTOTAL:(5/5). Q3: Good (tier 2) (3/5); </v>
      </c>
    </row>
    <row r="111" spans="1:31" x14ac:dyDescent="0.25">
      <c r="A111" s="4" t="s">
        <v>130</v>
      </c>
      <c r="B111" s="18" t="s">
        <v>131</v>
      </c>
      <c r="C111" s="19" t="s">
        <v>799</v>
      </c>
      <c r="D111" s="3" t="s">
        <v>324</v>
      </c>
      <c r="E111" s="3" t="s">
        <v>312</v>
      </c>
      <c r="F111" s="5" t="s">
        <v>792</v>
      </c>
      <c r="G111" s="3">
        <v>0</v>
      </c>
      <c r="H111" s="3" t="s">
        <v>640</v>
      </c>
      <c r="I111" s="3" t="s">
        <v>312</v>
      </c>
      <c r="J111" s="5" t="s">
        <v>792</v>
      </c>
      <c r="K111" s="3">
        <v>0</v>
      </c>
      <c r="L111" s="3" t="s">
        <v>440</v>
      </c>
      <c r="M111" s="3" t="s">
        <v>312</v>
      </c>
      <c r="N111" s="5" t="s">
        <v>792</v>
      </c>
      <c r="O111" s="3">
        <v>0</v>
      </c>
      <c r="P111" s="3" t="str">
        <f t="shared" si="21"/>
        <v xml:space="preserve">(a) Good; (b) Good; (c) Good; </v>
      </c>
      <c r="Q111" s="3" t="str">
        <f t="shared" si="22"/>
        <v>Q2: (a) Good; (b) Good; (c) Good; SUBTOTAL:</v>
      </c>
      <c r="R111" s="3" t="str">
        <f t="shared" si="23"/>
        <v>(5/5)</v>
      </c>
      <c r="S111" s="3" t="s">
        <v>641</v>
      </c>
      <c r="T111" s="3"/>
      <c r="U111" s="3"/>
      <c r="V111" s="17" t="s">
        <v>810</v>
      </c>
      <c r="W111" s="3">
        <v>48976.31</v>
      </c>
      <c r="X111" s="14">
        <f t="shared" si="24"/>
        <v>48976.31</v>
      </c>
      <c r="Y111" s="2">
        <f>IF(X111&gt;='creteria &amp; stat'!$S$3,'creteria &amp; stat'!$T$3,IF(X111&gt;='creteria &amp; stat'!$S$4,'creteria &amp; stat'!$T$4,IF(X111&gt;'creteria &amp; stat'!$S$5,'creteria &amp; stat'!$T$5,IF(X111&lt;&gt;0,'creteria &amp; stat'!$T$6,'creteria &amp; stat'!$T$8))))</f>
        <v>-2</v>
      </c>
      <c r="AA111" s="2">
        <f t="shared" si="25"/>
        <v>-2</v>
      </c>
      <c r="AB111" s="10" t="s">
        <v>131</v>
      </c>
      <c r="AC111" s="19" t="s">
        <v>799</v>
      </c>
      <c r="AD111" s="2">
        <f t="shared" si="26"/>
        <v>8</v>
      </c>
      <c r="AE111" s="2" t="str">
        <f t="shared" si="27"/>
        <v xml:space="preserve">Q2: (a) Good; (b) Good; (c) Good; SUBTOTAL:(5/5). Q3: Good (tier 2) (3/5); </v>
      </c>
    </row>
    <row r="112" spans="1:31" x14ac:dyDescent="0.25">
      <c r="A112" s="4" t="s">
        <v>260</v>
      </c>
      <c r="B112" s="18" t="s">
        <v>261</v>
      </c>
      <c r="C112" s="19" t="s">
        <v>799</v>
      </c>
      <c r="D112" s="3" t="s">
        <v>324</v>
      </c>
      <c r="E112" s="3" t="s">
        <v>312</v>
      </c>
      <c r="F112" s="5" t="s">
        <v>792</v>
      </c>
      <c r="G112" s="3">
        <v>0</v>
      </c>
      <c r="H112" s="3" t="s">
        <v>416</v>
      </c>
      <c r="I112" s="3" t="s">
        <v>312</v>
      </c>
      <c r="J112" s="5" t="s">
        <v>792</v>
      </c>
      <c r="K112" s="3">
        <v>0</v>
      </c>
      <c r="L112" s="3" t="s">
        <v>315</v>
      </c>
      <c r="M112" s="3" t="s">
        <v>312</v>
      </c>
      <c r="N112" s="5" t="s">
        <v>792</v>
      </c>
      <c r="O112" s="3">
        <v>0</v>
      </c>
      <c r="P112" s="3" t="str">
        <f t="shared" si="21"/>
        <v xml:space="preserve">(a) Good; (b) Good; (c) Good; </v>
      </c>
      <c r="Q112" s="3" t="str">
        <f t="shared" si="22"/>
        <v>Q2: (a) Good; (b) Good; (c) Good; SUBTOTAL:</v>
      </c>
      <c r="R112" s="3" t="str">
        <f t="shared" si="23"/>
        <v>(5/5)</v>
      </c>
      <c r="S112" s="3" t="s">
        <v>642</v>
      </c>
      <c r="T112" s="3"/>
      <c r="U112" s="3"/>
      <c r="V112" s="17" t="s">
        <v>809</v>
      </c>
      <c r="W112" s="3">
        <v>5588.7</v>
      </c>
      <c r="X112" s="14">
        <f t="shared" si="24"/>
        <v>5588.7</v>
      </c>
      <c r="Y112" s="2">
        <f>IF(X112&gt;='creteria &amp; stat'!$S$3,'creteria &amp; stat'!$T$3,IF(X112&gt;='creteria &amp; stat'!$S$4,'creteria &amp; stat'!$T$4,IF(X112&gt;'creteria &amp; stat'!$S$5,'creteria &amp; stat'!$T$5,IF(X112&lt;&gt;0,'creteria &amp; stat'!$T$6,'creteria &amp; stat'!$T$8))))</f>
        <v>-3</v>
      </c>
      <c r="AA112" s="2">
        <f t="shared" si="25"/>
        <v>-3</v>
      </c>
      <c r="AB112" s="10" t="s">
        <v>261</v>
      </c>
      <c r="AC112" s="19" t="s">
        <v>799</v>
      </c>
      <c r="AD112" s="2">
        <f t="shared" si="26"/>
        <v>7</v>
      </c>
      <c r="AE112" s="2" t="str">
        <f t="shared" si="27"/>
        <v xml:space="preserve">Q2: (a) Good; (b) Good; (c) Good; SUBTOTAL:(5/5). Q3: Good (tier 3) (2/5); </v>
      </c>
    </row>
    <row r="113" spans="1:31" x14ac:dyDescent="0.25">
      <c r="A113" s="4" t="s">
        <v>80</v>
      </c>
      <c r="B113" s="18" t="s">
        <v>81</v>
      </c>
      <c r="C113" s="19" t="s">
        <v>799</v>
      </c>
      <c r="D113" s="3" t="s">
        <v>643</v>
      </c>
      <c r="E113" s="3" t="s">
        <v>312</v>
      </c>
      <c r="F113" s="5" t="s">
        <v>792</v>
      </c>
      <c r="G113" s="3">
        <v>0</v>
      </c>
      <c r="H113" s="3" t="s">
        <v>644</v>
      </c>
      <c r="I113" s="3" t="s">
        <v>312</v>
      </c>
      <c r="J113" s="5" t="s">
        <v>792</v>
      </c>
      <c r="K113" s="3">
        <v>0</v>
      </c>
      <c r="L113" s="3" t="s">
        <v>315</v>
      </c>
      <c r="M113" s="3" t="s">
        <v>312</v>
      </c>
      <c r="N113" s="5" t="s">
        <v>792</v>
      </c>
      <c r="O113" s="3">
        <v>0</v>
      </c>
      <c r="P113" s="3" t="str">
        <f t="shared" si="21"/>
        <v xml:space="preserve">(a) Good; (b) Good; (c) Good; </v>
      </c>
      <c r="Q113" s="3" t="str">
        <f t="shared" si="22"/>
        <v>Q2: (a) Good; (b) Good; (c) Good; SUBTOTAL:</v>
      </c>
      <c r="R113" s="3" t="str">
        <f t="shared" si="23"/>
        <v>(5/5)</v>
      </c>
      <c r="S113" s="3" t="s">
        <v>645</v>
      </c>
      <c r="T113" s="3"/>
      <c r="U113" s="3"/>
      <c r="V113" s="17" t="s">
        <v>810</v>
      </c>
      <c r="W113" s="3">
        <v>76837.95</v>
      </c>
      <c r="X113" s="14">
        <f t="shared" si="24"/>
        <v>76837.95</v>
      </c>
      <c r="Y113" s="2">
        <f>IF(X113&gt;='creteria &amp; stat'!$S$3,'creteria &amp; stat'!$T$3,IF(X113&gt;='creteria &amp; stat'!$S$4,'creteria &amp; stat'!$T$4,IF(X113&gt;'creteria &amp; stat'!$S$5,'creteria &amp; stat'!$T$5,IF(X113&lt;&gt;0,'creteria &amp; stat'!$T$6,'creteria &amp; stat'!$T$8))))</f>
        <v>-2</v>
      </c>
      <c r="AA113" s="2">
        <f t="shared" si="25"/>
        <v>-2</v>
      </c>
      <c r="AB113" s="10" t="s">
        <v>81</v>
      </c>
      <c r="AC113" s="19" t="s">
        <v>799</v>
      </c>
      <c r="AD113" s="2">
        <f t="shared" si="26"/>
        <v>8</v>
      </c>
      <c r="AE113" s="2" t="str">
        <f t="shared" si="27"/>
        <v xml:space="preserve">Q2: (a) Good; (b) Good; (c) Good; SUBTOTAL:(5/5). Q3: Good (tier 2) (3/5); </v>
      </c>
    </row>
    <row r="114" spans="1:31" x14ac:dyDescent="0.25">
      <c r="A114" s="4" t="s">
        <v>228</v>
      </c>
      <c r="B114" s="18" t="s">
        <v>229</v>
      </c>
      <c r="C114" s="19" t="s">
        <v>799</v>
      </c>
      <c r="D114" s="3" t="s">
        <v>646</v>
      </c>
      <c r="E114" s="3" t="s">
        <v>312</v>
      </c>
      <c r="F114" s="5" t="s">
        <v>792</v>
      </c>
      <c r="G114" s="3">
        <v>0</v>
      </c>
      <c r="H114" s="3" t="s">
        <v>528</v>
      </c>
      <c r="I114" s="3" t="s">
        <v>312</v>
      </c>
      <c r="J114" s="5" t="s">
        <v>792</v>
      </c>
      <c r="K114" s="3">
        <v>0</v>
      </c>
      <c r="L114" s="3" t="s">
        <v>632</v>
      </c>
      <c r="M114" s="3" t="s">
        <v>312</v>
      </c>
      <c r="N114" s="5" t="s">
        <v>792</v>
      </c>
      <c r="O114" s="3">
        <v>0</v>
      </c>
      <c r="P114" s="3" t="str">
        <f t="shared" si="21"/>
        <v xml:space="preserve">(a) Good; (b) Good; (c) Good; </v>
      </c>
      <c r="Q114" s="3" t="str">
        <f t="shared" si="22"/>
        <v>Q2: (a) Good; (b) Good; (c) Good; SUBTOTAL:</v>
      </c>
      <c r="R114" s="3" t="str">
        <f t="shared" si="23"/>
        <v>(5/5)</v>
      </c>
      <c r="S114" s="3" t="s">
        <v>647</v>
      </c>
      <c r="T114" s="3"/>
      <c r="U114" s="3"/>
      <c r="V114" s="17" t="s">
        <v>811</v>
      </c>
      <c r="W114" s="3" t="s">
        <v>752</v>
      </c>
      <c r="X114" s="14">
        <f t="shared" si="24"/>
        <v>1000000</v>
      </c>
      <c r="Y114" s="2">
        <f>IF(X114&gt;='creteria &amp; stat'!$S$3,'creteria &amp; stat'!$T$3,IF(X114&gt;='creteria &amp; stat'!$S$4,'creteria &amp; stat'!$T$4,IF(X114&gt;'creteria &amp; stat'!$S$5,'creteria &amp; stat'!$T$5,IF(X114&lt;&gt;0,'creteria &amp; stat'!$T$6,'creteria &amp; stat'!$T$8))))</f>
        <v>0</v>
      </c>
      <c r="AA114" s="2">
        <f t="shared" si="25"/>
        <v>0</v>
      </c>
      <c r="AB114" s="10" t="s">
        <v>229</v>
      </c>
      <c r="AC114" s="19" t="s">
        <v>799</v>
      </c>
      <c r="AD114" s="2">
        <f t="shared" si="26"/>
        <v>10</v>
      </c>
      <c r="AE114" s="2" t="str">
        <f t="shared" si="27"/>
        <v xml:space="preserve">Q2: (a) Good; (b) Good; (c) Good; SUBTOTAL:(5/5). Q3: Good (tier 1) (5/5); </v>
      </c>
    </row>
    <row r="115" spans="1:31" x14ac:dyDescent="0.25">
      <c r="A115" s="4" t="s">
        <v>94</v>
      </c>
      <c r="B115" s="18" t="s">
        <v>95</v>
      </c>
      <c r="C115" s="19" t="s">
        <v>799</v>
      </c>
      <c r="D115" s="3" t="s">
        <v>324</v>
      </c>
      <c r="E115" s="3" t="s">
        <v>312</v>
      </c>
      <c r="F115" s="5" t="s">
        <v>792</v>
      </c>
      <c r="G115" s="3">
        <v>0</v>
      </c>
      <c r="H115" s="3" t="s">
        <v>648</v>
      </c>
      <c r="I115" s="3" t="s">
        <v>312</v>
      </c>
      <c r="J115" s="5" t="s">
        <v>792</v>
      </c>
      <c r="K115" s="3">
        <v>0</v>
      </c>
      <c r="L115" s="3" t="s">
        <v>649</v>
      </c>
      <c r="M115" s="3" t="s">
        <v>312</v>
      </c>
      <c r="N115" s="5" t="s">
        <v>792</v>
      </c>
      <c r="O115" s="3">
        <v>0</v>
      </c>
      <c r="P115" s="3" t="str">
        <f t="shared" si="21"/>
        <v xml:space="preserve">(a) Good; (b) Good; (c) Good; </v>
      </c>
      <c r="Q115" s="3" t="str">
        <f t="shared" si="22"/>
        <v>Q2: (a) Good; (b) Good; (c) Good; SUBTOTAL:</v>
      </c>
      <c r="R115" s="3" t="str">
        <f t="shared" si="23"/>
        <v>(5/5)</v>
      </c>
      <c r="S115" s="3" t="s">
        <v>650</v>
      </c>
      <c r="T115" s="3"/>
      <c r="U115" s="3"/>
      <c r="V115" s="17" t="s">
        <v>809</v>
      </c>
      <c r="W115" s="3">
        <v>2128.5500000000002</v>
      </c>
      <c r="X115" s="14">
        <f t="shared" si="24"/>
        <v>2128.5500000000002</v>
      </c>
      <c r="Y115" s="2">
        <f>IF(X115&gt;='creteria &amp; stat'!$S$3,'creteria &amp; stat'!$T$3,IF(X115&gt;='creteria &amp; stat'!$S$4,'creteria &amp; stat'!$T$4,IF(X115&gt;'creteria &amp; stat'!$S$5,'creteria &amp; stat'!$T$5,IF(X115&lt;&gt;0,'creteria &amp; stat'!$T$6,'creteria &amp; stat'!$T$8))))</f>
        <v>-3</v>
      </c>
      <c r="AA115" s="2">
        <f t="shared" si="25"/>
        <v>-3</v>
      </c>
      <c r="AB115" s="10" t="s">
        <v>95</v>
      </c>
      <c r="AC115" s="19" t="s">
        <v>799</v>
      </c>
      <c r="AD115" s="2">
        <f t="shared" si="26"/>
        <v>7</v>
      </c>
      <c r="AE115" s="2" t="str">
        <f t="shared" si="27"/>
        <v xml:space="preserve">Q2: (a) Good; (b) Good; (c) Good; SUBTOTAL:(5/5). Q3: Good (tier 3) (2/5); </v>
      </c>
    </row>
    <row r="116" spans="1:31" x14ac:dyDescent="0.25">
      <c r="A116" s="4" t="s">
        <v>282</v>
      </c>
      <c r="B116" s="18" t="s">
        <v>283</v>
      </c>
      <c r="C116" s="19" t="s">
        <v>799</v>
      </c>
      <c r="D116" s="3" t="s">
        <v>324</v>
      </c>
      <c r="E116" s="3" t="s">
        <v>312</v>
      </c>
      <c r="F116" s="5" t="s">
        <v>792</v>
      </c>
      <c r="G116" s="3">
        <v>0</v>
      </c>
      <c r="H116" s="3" t="s">
        <v>651</v>
      </c>
      <c r="I116" s="3" t="s">
        <v>312</v>
      </c>
      <c r="J116" s="5" t="s">
        <v>792</v>
      </c>
      <c r="K116" s="3">
        <v>0</v>
      </c>
      <c r="L116" s="3" t="s">
        <v>341</v>
      </c>
      <c r="M116" s="3" t="s">
        <v>312</v>
      </c>
      <c r="N116" s="5" t="s">
        <v>792</v>
      </c>
      <c r="O116" s="3">
        <v>0</v>
      </c>
      <c r="P116" s="3" t="str">
        <f t="shared" si="21"/>
        <v xml:space="preserve">(a) Good; (b) Good; (c) Good; </v>
      </c>
      <c r="Q116" s="3" t="str">
        <f t="shared" si="22"/>
        <v>Q2: (a) Good; (b) Good; (c) Good; SUBTOTAL:</v>
      </c>
      <c r="R116" s="3" t="str">
        <f t="shared" si="23"/>
        <v>(5/5)</v>
      </c>
      <c r="S116" s="3" t="s">
        <v>652</v>
      </c>
      <c r="U116" s="3"/>
      <c r="V116" s="17" t="s">
        <v>810</v>
      </c>
      <c r="W116" s="3">
        <v>76011.06</v>
      </c>
      <c r="X116" s="14">
        <f t="shared" si="24"/>
        <v>76011.06</v>
      </c>
      <c r="Y116" s="2">
        <f>IF(X116&gt;='creteria &amp; stat'!$S$3,'creteria &amp; stat'!$T$3,IF(X116&gt;='creteria &amp; stat'!$S$4,'creteria &amp; stat'!$T$4,IF(X116&gt;'creteria &amp; stat'!$S$5,'creteria &amp; stat'!$T$5,IF(X116&lt;&gt;0,'creteria &amp; stat'!$T$6,'creteria &amp; stat'!$T$8))))</f>
        <v>-2</v>
      </c>
      <c r="AA116" s="2">
        <f t="shared" si="25"/>
        <v>-2</v>
      </c>
      <c r="AB116" s="10" t="s">
        <v>283</v>
      </c>
      <c r="AC116" s="19" t="s">
        <v>799</v>
      </c>
      <c r="AD116" s="2">
        <f t="shared" si="26"/>
        <v>8</v>
      </c>
      <c r="AE116" s="2" t="str">
        <f t="shared" si="27"/>
        <v xml:space="preserve">Q2: (a) Good; (b) Good; (c) Good; SUBTOTAL:(5/5). Q3: Good (tier 2) (3/5); </v>
      </c>
    </row>
    <row r="117" spans="1:31" x14ac:dyDescent="0.25">
      <c r="A117" s="4" t="s">
        <v>192</v>
      </c>
      <c r="B117" s="18" t="s">
        <v>193</v>
      </c>
      <c r="C117" s="19" t="s">
        <v>799</v>
      </c>
      <c r="D117" s="3" t="s">
        <v>653</v>
      </c>
      <c r="E117" s="3" t="s">
        <v>312</v>
      </c>
      <c r="F117" s="5" t="s">
        <v>792</v>
      </c>
      <c r="G117" s="3">
        <v>0</v>
      </c>
      <c r="H117" s="3" t="s">
        <v>356</v>
      </c>
      <c r="I117" s="3" t="s">
        <v>312</v>
      </c>
      <c r="J117" s="5" t="s">
        <v>792</v>
      </c>
      <c r="K117" s="3">
        <v>0</v>
      </c>
      <c r="L117" s="3" t="s">
        <v>341</v>
      </c>
      <c r="M117" s="3" t="s">
        <v>312</v>
      </c>
      <c r="N117" s="5" t="s">
        <v>792</v>
      </c>
      <c r="O117" s="3">
        <v>0</v>
      </c>
      <c r="P117" s="3" t="str">
        <f t="shared" si="21"/>
        <v xml:space="preserve">(a) Good; (b) Good; (c) Good; </v>
      </c>
      <c r="Q117" s="3" t="str">
        <f t="shared" si="22"/>
        <v>Q2: (a) Good; (b) Good; (c) Good; SUBTOTAL:</v>
      </c>
      <c r="R117" s="3" t="str">
        <f t="shared" si="23"/>
        <v>(5/5)</v>
      </c>
      <c r="S117" s="3" t="s">
        <v>654</v>
      </c>
      <c r="U117" s="3"/>
      <c r="V117" s="17" t="s">
        <v>810</v>
      </c>
      <c r="W117" s="3">
        <v>44225.87</v>
      </c>
      <c r="X117" s="14">
        <f t="shared" si="24"/>
        <v>44225.87</v>
      </c>
      <c r="Y117" s="2">
        <f>IF(X117&gt;='creteria &amp; stat'!$S$3,'creteria &amp; stat'!$T$3,IF(X117&gt;='creteria &amp; stat'!$S$4,'creteria &amp; stat'!$T$4,IF(X117&gt;'creteria &amp; stat'!$S$5,'creteria &amp; stat'!$T$5,IF(X117&lt;&gt;0,'creteria &amp; stat'!$T$6,'creteria &amp; stat'!$T$8))))</f>
        <v>-2</v>
      </c>
      <c r="AA117" s="2">
        <f t="shared" si="25"/>
        <v>-2</v>
      </c>
      <c r="AB117" s="10" t="s">
        <v>193</v>
      </c>
      <c r="AC117" s="19" t="s">
        <v>799</v>
      </c>
      <c r="AD117" s="2">
        <f t="shared" si="26"/>
        <v>8</v>
      </c>
      <c r="AE117" s="2" t="str">
        <f t="shared" si="27"/>
        <v xml:space="preserve">Q2: (a) Good; (b) Good; (c) Good; SUBTOTAL:(5/5). Q3: Good (tier 2) (3/5); </v>
      </c>
    </row>
    <row r="118" spans="1:31" x14ac:dyDescent="0.25">
      <c r="A118" s="4" t="s">
        <v>48</v>
      </c>
      <c r="B118" s="18" t="s">
        <v>49</v>
      </c>
      <c r="C118" s="19" t="s">
        <v>799</v>
      </c>
      <c r="D118" s="3" t="s">
        <v>655</v>
      </c>
      <c r="E118" s="3" t="s">
        <v>443</v>
      </c>
      <c r="F118" s="3" t="s">
        <v>754</v>
      </c>
      <c r="G118" s="3">
        <f>'creteria &amp; stat'!J5</f>
        <v>-1</v>
      </c>
      <c r="H118" s="3" t="s">
        <v>656</v>
      </c>
      <c r="I118" s="3" t="s">
        <v>445</v>
      </c>
      <c r="J118" s="5" t="s">
        <v>746</v>
      </c>
      <c r="K118" s="3">
        <f>'creteria &amp; stat'!M5</f>
        <v>-1.5</v>
      </c>
      <c r="L118" s="3" t="s">
        <v>657</v>
      </c>
      <c r="M118" s="3" t="s">
        <v>445</v>
      </c>
      <c r="N118" s="5" t="s">
        <v>746</v>
      </c>
      <c r="O118" s="3">
        <f>'creteria &amp; stat'!P5</f>
        <v>-1</v>
      </c>
      <c r="P118" s="3" t="str">
        <f t="shared" si="21"/>
        <v>(a) Wrong output; (b) Wrong output;(c) Wrong output;</v>
      </c>
      <c r="Q118" s="3" t="str">
        <f t="shared" si="22"/>
        <v>Q2: (a) Wrong output; (b) Wrong output;(c) Wrong output;SUBTOTAL:</v>
      </c>
      <c r="R118" s="3" t="str">
        <f t="shared" si="23"/>
        <v>(1.5/5)</v>
      </c>
      <c r="S118" s="3" t="s">
        <v>658</v>
      </c>
      <c r="U118" s="3" t="s">
        <v>753</v>
      </c>
      <c r="V118" s="2" t="s">
        <v>795</v>
      </c>
      <c r="W118" s="3">
        <v>56.04</v>
      </c>
      <c r="X118" s="14">
        <f t="shared" si="24"/>
        <v>56.04</v>
      </c>
      <c r="Y118" s="2">
        <f>IF(X118&gt;='creteria &amp; stat'!$S$3,'creteria &amp; stat'!$T$3,IF(X118&gt;='creteria &amp; stat'!$S$4,'creteria &amp; stat'!$T$4,IF(X118&gt;'creteria &amp; stat'!$S$5,'creteria &amp; stat'!$T$5,IF(X118&lt;&gt;0,'creteria &amp; stat'!$T$6,'creteria &amp; stat'!$T$8))))</f>
        <v>-4</v>
      </c>
      <c r="AA118" s="2">
        <f t="shared" si="25"/>
        <v>-4</v>
      </c>
      <c r="AB118" s="10" t="s">
        <v>49</v>
      </c>
      <c r="AC118" s="19" t="s">
        <v>799</v>
      </c>
      <c r="AD118" s="2">
        <f t="shared" si="26"/>
        <v>2.5</v>
      </c>
      <c r="AE118" s="2" t="str">
        <f t="shared" si="27"/>
        <v xml:space="preserve">Q2: (a) Wrong output; (b) Wrong output;(c) Wrong output;SUBTOTAL:(1.5/5). Q3: Good (tier 4) (1/5); </v>
      </c>
    </row>
    <row r="119" spans="1:31" x14ac:dyDescent="0.25">
      <c r="A119" s="4" t="s">
        <v>98</v>
      </c>
      <c r="B119" s="18" t="s">
        <v>99</v>
      </c>
      <c r="C119" s="19" t="s">
        <v>799</v>
      </c>
      <c r="D119" s="3" t="s">
        <v>373</v>
      </c>
      <c r="E119" s="3" t="s">
        <v>312</v>
      </c>
      <c r="F119" s="5" t="s">
        <v>792</v>
      </c>
      <c r="G119" s="3">
        <v>0</v>
      </c>
      <c r="H119" s="3" t="s">
        <v>743</v>
      </c>
      <c r="I119" s="3" t="s">
        <v>312</v>
      </c>
      <c r="J119" s="5" t="s">
        <v>792</v>
      </c>
      <c r="K119" s="3">
        <v>0</v>
      </c>
      <c r="L119" s="3" t="s">
        <v>403</v>
      </c>
      <c r="M119" s="3" t="s">
        <v>312</v>
      </c>
      <c r="N119" s="5" t="s">
        <v>792</v>
      </c>
      <c r="O119" s="3">
        <v>0</v>
      </c>
      <c r="P119" s="3" t="str">
        <f t="shared" si="21"/>
        <v xml:space="preserve">(a) Good; (b) Good; (c) Good; </v>
      </c>
      <c r="Q119" s="3" t="str">
        <f t="shared" si="22"/>
        <v>Q2: (a) Good; (b) Good; (c) Good; SUBTOTAL:</v>
      </c>
      <c r="R119" s="3" t="str">
        <f t="shared" si="23"/>
        <v>(5/5)</v>
      </c>
      <c r="S119" s="3" t="s">
        <v>744</v>
      </c>
      <c r="U119" s="3"/>
      <c r="V119" s="17" t="s">
        <v>810</v>
      </c>
      <c r="W119" s="3">
        <v>44655.040000000001</v>
      </c>
      <c r="X119" s="14">
        <f t="shared" si="24"/>
        <v>44655.040000000001</v>
      </c>
      <c r="Y119" s="2">
        <f>IF(X119&gt;='creteria &amp; stat'!$S$3,'creteria &amp; stat'!$T$3,IF(X119&gt;='creteria &amp; stat'!$S$4,'creteria &amp; stat'!$T$4,IF(X119&gt;'creteria &amp; stat'!$S$5,'creteria &amp; stat'!$T$5,IF(X119&lt;&gt;0,'creteria &amp; stat'!$T$6,'creteria &amp; stat'!$T$8))))</f>
        <v>-2</v>
      </c>
      <c r="AA119" s="2">
        <f t="shared" si="25"/>
        <v>-2</v>
      </c>
      <c r="AB119" s="10" t="s">
        <v>99</v>
      </c>
      <c r="AC119" s="19" t="s">
        <v>799</v>
      </c>
      <c r="AD119" s="2">
        <f t="shared" si="26"/>
        <v>8</v>
      </c>
      <c r="AE119" s="2" t="str">
        <f t="shared" si="27"/>
        <v xml:space="preserve">Q2: (a) Good; (b) Good; (c) Good; SUBTOTAL:(5/5). Q3: Good (tier 2) (3/5); </v>
      </c>
    </row>
    <row r="120" spans="1:31" x14ac:dyDescent="0.25">
      <c r="A120" s="4" t="s">
        <v>240</v>
      </c>
      <c r="B120" s="18" t="s">
        <v>241</v>
      </c>
      <c r="C120" s="19" t="s">
        <v>799</v>
      </c>
      <c r="D120" s="3" t="s">
        <v>311</v>
      </c>
      <c r="E120" s="3" t="s">
        <v>312</v>
      </c>
      <c r="F120" s="5" t="s">
        <v>792</v>
      </c>
      <c r="G120" s="3">
        <v>0</v>
      </c>
      <c r="H120" s="3" t="s">
        <v>560</v>
      </c>
      <c r="I120" s="3" t="s">
        <v>312</v>
      </c>
      <c r="J120" s="5" t="s">
        <v>792</v>
      </c>
      <c r="K120" s="3">
        <v>0</v>
      </c>
      <c r="L120" s="3" t="s">
        <v>659</v>
      </c>
      <c r="M120" s="3" t="s">
        <v>312</v>
      </c>
      <c r="N120" s="5" t="s">
        <v>792</v>
      </c>
      <c r="O120" s="3">
        <v>0</v>
      </c>
      <c r="P120" s="3" t="str">
        <f t="shared" si="21"/>
        <v xml:space="preserve">(a) Good; (b) Good; (c) Good; </v>
      </c>
      <c r="Q120" s="3" t="str">
        <f t="shared" si="22"/>
        <v>Q2: (a) Good; (b) Good; (c) Good; SUBTOTAL:</v>
      </c>
      <c r="R120" s="3" t="str">
        <f t="shared" si="23"/>
        <v>(5/5)</v>
      </c>
      <c r="S120" s="3" t="s">
        <v>660</v>
      </c>
      <c r="U120" s="3" t="s">
        <v>753</v>
      </c>
      <c r="V120" s="2" t="s">
        <v>795</v>
      </c>
      <c r="W120" s="3">
        <v>40.11</v>
      </c>
      <c r="X120" s="14">
        <f t="shared" si="24"/>
        <v>40.11</v>
      </c>
      <c r="Y120" s="2">
        <f>IF(X120&gt;='creteria &amp; stat'!$S$3,'creteria &amp; stat'!$T$3,IF(X120&gt;='creteria &amp; stat'!$S$4,'creteria &amp; stat'!$T$4,IF(X120&gt;'creteria &amp; stat'!$S$5,'creteria &amp; stat'!$T$5,IF(X120&lt;&gt;0,'creteria &amp; stat'!$T$6,'creteria &amp; stat'!$T$8))))</f>
        <v>-4</v>
      </c>
      <c r="AA120" s="2">
        <f t="shared" si="25"/>
        <v>-4</v>
      </c>
      <c r="AB120" s="10" t="s">
        <v>241</v>
      </c>
      <c r="AC120" s="19" t="s">
        <v>799</v>
      </c>
      <c r="AD120" s="2">
        <f t="shared" si="26"/>
        <v>6</v>
      </c>
      <c r="AE120" s="2" t="str">
        <f t="shared" si="27"/>
        <v xml:space="preserve">Q2: (a) Good; (b) Good; (c) Good; SUBTOTAL:(5/5). Q3: Good (tier 4) (1/5); </v>
      </c>
    </row>
    <row r="121" spans="1:31" x14ac:dyDescent="0.25">
      <c r="A121" s="4" t="s">
        <v>270</v>
      </c>
      <c r="B121" s="18" t="s">
        <v>271</v>
      </c>
      <c r="C121" s="19" t="s">
        <v>799</v>
      </c>
      <c r="D121" s="3" t="s">
        <v>317</v>
      </c>
      <c r="E121" s="3" t="s">
        <v>312</v>
      </c>
      <c r="F121" s="5" t="s">
        <v>792</v>
      </c>
      <c r="G121" s="3">
        <v>0</v>
      </c>
      <c r="H121" s="3" t="s">
        <v>356</v>
      </c>
      <c r="I121" s="3" t="s">
        <v>312</v>
      </c>
      <c r="J121" s="5" t="s">
        <v>792</v>
      </c>
      <c r="K121" s="3">
        <v>0</v>
      </c>
      <c r="L121" s="3" t="s">
        <v>315</v>
      </c>
      <c r="M121" s="3" t="s">
        <v>312</v>
      </c>
      <c r="N121" s="5" t="s">
        <v>792</v>
      </c>
      <c r="O121" s="3">
        <v>0</v>
      </c>
      <c r="P121" s="3" t="str">
        <f t="shared" si="21"/>
        <v xml:space="preserve">(a) Good; (b) Good; (c) Good; </v>
      </c>
      <c r="Q121" s="3" t="str">
        <f t="shared" si="22"/>
        <v>Q2: (a) Good; (b) Good; (c) Good; SUBTOTAL:</v>
      </c>
      <c r="R121" s="3" t="str">
        <f t="shared" si="23"/>
        <v>(5/5)</v>
      </c>
      <c r="S121" s="3" t="s">
        <v>661</v>
      </c>
      <c r="U121" s="3"/>
      <c r="V121" s="17" t="s">
        <v>811</v>
      </c>
      <c r="W121" s="3" t="s">
        <v>752</v>
      </c>
      <c r="X121" s="14">
        <f t="shared" si="24"/>
        <v>1000000</v>
      </c>
      <c r="Y121" s="2">
        <f>IF(X121&gt;='creteria &amp; stat'!$S$3,'creteria &amp; stat'!$T$3,IF(X121&gt;='creteria &amp; stat'!$S$4,'creteria &amp; stat'!$T$4,IF(X121&gt;'creteria &amp; stat'!$S$5,'creteria &amp; stat'!$T$5,IF(X121&lt;&gt;0,'creteria &amp; stat'!$T$6,'creteria &amp; stat'!$T$8))))</f>
        <v>0</v>
      </c>
      <c r="AA121" s="2">
        <f t="shared" si="25"/>
        <v>0</v>
      </c>
      <c r="AB121" s="10" t="s">
        <v>271</v>
      </c>
      <c r="AC121" s="19" t="s">
        <v>799</v>
      </c>
      <c r="AD121" s="2">
        <f t="shared" si="26"/>
        <v>10</v>
      </c>
      <c r="AE121" s="2" t="str">
        <f t="shared" si="27"/>
        <v xml:space="preserve">Q2: (a) Good; (b) Good; (c) Good; SUBTOTAL:(5/5). Q3: Good (tier 1) (5/5); </v>
      </c>
    </row>
    <row r="122" spans="1:31" x14ac:dyDescent="0.25">
      <c r="A122" s="4" t="s">
        <v>276</v>
      </c>
      <c r="B122" s="18" t="s">
        <v>277</v>
      </c>
      <c r="C122" s="19" t="s">
        <v>799</v>
      </c>
      <c r="D122" s="3" t="s">
        <v>324</v>
      </c>
      <c r="E122" s="3" t="s">
        <v>312</v>
      </c>
      <c r="F122" s="5" t="s">
        <v>792</v>
      </c>
      <c r="G122" s="3">
        <v>0</v>
      </c>
      <c r="H122" s="3" t="s">
        <v>662</v>
      </c>
      <c r="I122" s="3" t="s">
        <v>312</v>
      </c>
      <c r="J122" s="5" t="s">
        <v>792</v>
      </c>
      <c r="K122" s="3">
        <v>0</v>
      </c>
      <c r="L122" s="3" t="s">
        <v>335</v>
      </c>
      <c r="M122" s="3" t="s">
        <v>312</v>
      </c>
      <c r="N122" s="5" t="s">
        <v>792</v>
      </c>
      <c r="O122" s="3">
        <v>0</v>
      </c>
      <c r="P122" s="3" t="str">
        <f t="shared" si="21"/>
        <v xml:space="preserve">(a) Good; (b) Good; (c) Good; </v>
      </c>
      <c r="Q122" s="3" t="str">
        <f t="shared" si="22"/>
        <v>Q2: (a) Good; (b) Good; (c) Good; SUBTOTAL:</v>
      </c>
      <c r="R122" s="3" t="str">
        <f t="shared" si="23"/>
        <v>(5/5)</v>
      </c>
      <c r="S122" s="3" t="s">
        <v>663</v>
      </c>
      <c r="U122" s="3" t="s">
        <v>753</v>
      </c>
      <c r="V122" s="2" t="s">
        <v>795</v>
      </c>
      <c r="W122" s="3">
        <v>13.77</v>
      </c>
      <c r="X122" s="14">
        <f t="shared" si="24"/>
        <v>13.77</v>
      </c>
      <c r="Y122" s="2">
        <f>IF(X122&gt;='creteria &amp; stat'!$S$3,'creteria &amp; stat'!$T$3,IF(X122&gt;='creteria &amp; stat'!$S$4,'creteria &amp; stat'!$T$4,IF(X122&gt;'creteria &amp; stat'!$S$5,'creteria &amp; stat'!$T$5,IF(X122&lt;&gt;0,'creteria &amp; stat'!$T$6,'creteria &amp; stat'!$T$8))))</f>
        <v>-4</v>
      </c>
      <c r="AA122" s="2">
        <f t="shared" si="25"/>
        <v>-4</v>
      </c>
      <c r="AB122" s="10" t="s">
        <v>277</v>
      </c>
      <c r="AC122" s="19" t="s">
        <v>799</v>
      </c>
      <c r="AD122" s="2">
        <f t="shared" si="26"/>
        <v>6</v>
      </c>
      <c r="AE122" s="2" t="str">
        <f t="shared" si="27"/>
        <v xml:space="preserve">Q2: (a) Good; (b) Good; (c) Good; SUBTOTAL:(5/5). Q3: Good (tier 4) (1/5); </v>
      </c>
    </row>
    <row r="123" spans="1:31" x14ac:dyDescent="0.25">
      <c r="A123" s="4" t="s">
        <v>246</v>
      </c>
      <c r="B123" s="18" t="s">
        <v>247</v>
      </c>
      <c r="C123" s="19" t="s">
        <v>799</v>
      </c>
      <c r="D123" s="3" t="s">
        <v>373</v>
      </c>
      <c r="E123" s="3" t="s">
        <v>312</v>
      </c>
      <c r="F123" s="5" t="s">
        <v>792</v>
      </c>
      <c r="G123" s="3">
        <v>0</v>
      </c>
      <c r="H123" s="3" t="s">
        <v>664</v>
      </c>
      <c r="I123" s="3" t="s">
        <v>312</v>
      </c>
      <c r="J123" s="5" t="s">
        <v>792</v>
      </c>
      <c r="K123" s="3">
        <v>0</v>
      </c>
      <c r="L123" s="3" t="s">
        <v>315</v>
      </c>
      <c r="M123" s="3" t="s">
        <v>312</v>
      </c>
      <c r="N123" s="5" t="s">
        <v>792</v>
      </c>
      <c r="O123" s="3">
        <v>0</v>
      </c>
      <c r="P123" s="3" t="str">
        <f t="shared" si="21"/>
        <v xml:space="preserve">(a) Good; (b) Good; (c) Good; </v>
      </c>
      <c r="Q123" s="3" t="str">
        <f t="shared" si="22"/>
        <v>Q2: (a) Good; (b) Good; (c) Good; SUBTOTAL:</v>
      </c>
      <c r="R123" s="3" t="str">
        <f t="shared" si="23"/>
        <v>(5/5)</v>
      </c>
      <c r="S123" s="3" t="s">
        <v>665</v>
      </c>
      <c r="U123" s="3" t="s">
        <v>754</v>
      </c>
      <c r="V123" s="2" t="s">
        <v>794</v>
      </c>
      <c r="W123" s="3">
        <v>0</v>
      </c>
      <c r="X123" s="14">
        <f t="shared" si="24"/>
        <v>0</v>
      </c>
      <c r="Y123" s="2">
        <f>IF(X123&gt;='creteria &amp; stat'!$S$3,'creteria &amp; stat'!$T$3,IF(X123&gt;='creteria &amp; stat'!$S$4,'creteria &amp; stat'!$T$4,IF(X123&gt;'creteria &amp; stat'!$S$5,'creteria &amp; stat'!$T$5,IF(X123&lt;&gt;0,'creteria &amp; stat'!$T$6,'creteria &amp; stat'!$T$8))))</f>
        <v>-5</v>
      </c>
      <c r="AA123" s="2">
        <f t="shared" si="25"/>
        <v>-5</v>
      </c>
      <c r="AB123" s="10" t="s">
        <v>247</v>
      </c>
      <c r="AC123" s="19" t="s">
        <v>799</v>
      </c>
      <c r="AD123" s="2">
        <f t="shared" si="26"/>
        <v>5</v>
      </c>
      <c r="AE123" s="2" t="str">
        <f t="shared" si="27"/>
        <v>Q2: (a) Good; (b) Good; (c) Good; SUBTOTAL:(5/5). Q3: Wrong output (0/5);</v>
      </c>
    </row>
    <row r="124" spans="1:31" x14ac:dyDescent="0.25">
      <c r="A124" s="4" t="s">
        <v>118</v>
      </c>
      <c r="B124" s="18" t="s">
        <v>119</v>
      </c>
      <c r="C124" s="19" t="s">
        <v>803</v>
      </c>
      <c r="D124" s="3" t="s">
        <v>324</v>
      </c>
      <c r="E124" s="3" t="s">
        <v>312</v>
      </c>
      <c r="F124" s="5" t="s">
        <v>792</v>
      </c>
      <c r="G124" s="3">
        <v>0</v>
      </c>
      <c r="H124" s="3" t="s">
        <v>416</v>
      </c>
      <c r="I124" s="3" t="s">
        <v>312</v>
      </c>
      <c r="J124" s="5" t="s">
        <v>792</v>
      </c>
      <c r="K124" s="3">
        <v>0</v>
      </c>
      <c r="L124" s="3" t="s">
        <v>417</v>
      </c>
      <c r="M124" s="3" t="s">
        <v>312</v>
      </c>
      <c r="N124" s="5" t="s">
        <v>792</v>
      </c>
      <c r="O124" s="3">
        <v>0</v>
      </c>
      <c r="P124" s="3" t="str">
        <f t="shared" si="21"/>
        <v xml:space="preserve">(a) Good; (b) Good; (c) Good; </v>
      </c>
      <c r="Q124" s="3" t="str">
        <f t="shared" si="22"/>
        <v>Q2: (a) Good; (b) Good; (c) Good; SUBTOTAL:</v>
      </c>
      <c r="R124" s="3" t="str">
        <f t="shared" si="23"/>
        <v>(5/5)</v>
      </c>
      <c r="S124" s="3" t="s">
        <v>666</v>
      </c>
      <c r="U124" s="9" t="s">
        <v>754</v>
      </c>
      <c r="V124" s="2" t="s">
        <v>794</v>
      </c>
      <c r="W124" s="11">
        <v>0</v>
      </c>
      <c r="X124" s="14">
        <f t="shared" si="24"/>
        <v>0</v>
      </c>
      <c r="Y124" s="2">
        <f>IF(X124&gt;='creteria &amp; stat'!$S$3,'creteria &amp; stat'!$T$3,IF(X124&gt;='creteria &amp; stat'!$S$4,'creteria &amp; stat'!$T$4,IF(X124&gt;'creteria &amp; stat'!$S$5,'creteria &amp; stat'!$T$5,IF(X124&lt;&gt;0,'creteria &amp; stat'!$T$6,'creteria &amp; stat'!$T$8))))</f>
        <v>-5</v>
      </c>
      <c r="AA124" s="2">
        <f t="shared" si="25"/>
        <v>-5</v>
      </c>
      <c r="AB124" s="10" t="s">
        <v>119</v>
      </c>
      <c r="AC124" s="19" t="s">
        <v>803</v>
      </c>
      <c r="AD124" s="2">
        <f t="shared" si="26"/>
        <v>5</v>
      </c>
      <c r="AE124" s="2" t="str">
        <f t="shared" si="27"/>
        <v>Q2: (a) Good; (b) Good; (c) Good; SUBTOTAL:(5/5). Q3: Wrong output (0/5);</v>
      </c>
    </row>
    <row r="125" spans="1:31" x14ac:dyDescent="0.25">
      <c r="A125" s="4" t="s">
        <v>4</v>
      </c>
      <c r="B125" s="18" t="s">
        <v>5</v>
      </c>
      <c r="C125" s="19" t="s">
        <v>803</v>
      </c>
      <c r="D125" s="3" t="s">
        <v>324</v>
      </c>
      <c r="E125" s="3" t="s">
        <v>312</v>
      </c>
      <c r="F125" s="5" t="s">
        <v>792</v>
      </c>
      <c r="G125" s="3">
        <v>0</v>
      </c>
      <c r="H125" s="3" t="s">
        <v>667</v>
      </c>
      <c r="I125" s="3" t="s">
        <v>312</v>
      </c>
      <c r="J125" s="5" t="s">
        <v>792</v>
      </c>
      <c r="K125" s="3">
        <v>0</v>
      </c>
      <c r="L125" s="3" t="s">
        <v>668</v>
      </c>
      <c r="M125" s="3" t="s">
        <v>312</v>
      </c>
      <c r="N125" s="5" t="s">
        <v>792</v>
      </c>
      <c r="O125" s="3">
        <v>0</v>
      </c>
      <c r="P125" s="3" t="str">
        <f t="shared" si="21"/>
        <v xml:space="preserve">(a) Good; (b) Good; (c) Good; </v>
      </c>
      <c r="Q125" s="3" t="str">
        <f t="shared" si="22"/>
        <v>Q2: (a) Good; (b) Good; (c) Good; SUBTOTAL:</v>
      </c>
      <c r="R125" s="3" t="str">
        <f t="shared" si="23"/>
        <v>(5/5)</v>
      </c>
      <c r="S125" s="3" t="s">
        <v>669</v>
      </c>
      <c r="U125" s="9" t="s">
        <v>754</v>
      </c>
      <c r="V125" s="2" t="s">
        <v>794</v>
      </c>
      <c r="W125" s="11">
        <v>0</v>
      </c>
      <c r="X125" s="14">
        <f t="shared" si="24"/>
        <v>0</v>
      </c>
      <c r="Y125" s="2">
        <f>IF(X125&gt;='creteria &amp; stat'!$S$3,'creteria &amp; stat'!$T$3,IF(X125&gt;='creteria &amp; stat'!$S$4,'creteria &amp; stat'!$T$4,IF(X125&gt;'creteria &amp; stat'!$S$5,'creteria &amp; stat'!$T$5,IF(X125&lt;&gt;0,'creteria &amp; stat'!$T$6,'creteria &amp; stat'!$T$8))))</f>
        <v>-5</v>
      </c>
      <c r="AA125" s="2">
        <f t="shared" si="25"/>
        <v>-5</v>
      </c>
      <c r="AB125" s="16" t="s">
        <v>5</v>
      </c>
      <c r="AC125" s="19" t="s">
        <v>803</v>
      </c>
      <c r="AD125" s="2">
        <f t="shared" si="26"/>
        <v>5</v>
      </c>
      <c r="AE125" s="2" t="str">
        <f t="shared" si="27"/>
        <v>Q2: (a) Good; (b) Good; (c) Good; SUBTOTAL:(5/5). Q3: Wrong output (0/5);</v>
      </c>
    </row>
    <row r="126" spans="1:31" x14ac:dyDescent="0.25">
      <c r="A126" s="4" t="s">
        <v>198</v>
      </c>
      <c r="B126" s="18" t="s">
        <v>199</v>
      </c>
      <c r="C126" s="19" t="s">
        <v>799</v>
      </c>
      <c r="D126" s="3" t="s">
        <v>670</v>
      </c>
      <c r="E126" s="3" t="s">
        <v>312</v>
      </c>
      <c r="F126" s="5" t="s">
        <v>792</v>
      </c>
      <c r="G126" s="3">
        <v>0</v>
      </c>
      <c r="H126" s="3" t="s">
        <v>577</v>
      </c>
      <c r="I126" s="3" t="s">
        <v>312</v>
      </c>
      <c r="J126" s="5" t="s">
        <v>792</v>
      </c>
      <c r="K126" s="3">
        <v>0</v>
      </c>
      <c r="L126" s="3" t="s">
        <v>475</v>
      </c>
      <c r="M126" s="3" t="s">
        <v>312</v>
      </c>
      <c r="N126" s="5" t="s">
        <v>792</v>
      </c>
      <c r="O126" s="3">
        <v>0</v>
      </c>
      <c r="P126" s="3" t="str">
        <f t="shared" si="21"/>
        <v xml:space="preserve">(a) Good; (b) Good; (c) Good; </v>
      </c>
      <c r="Q126" s="3" t="str">
        <f t="shared" si="22"/>
        <v>Q2: (a) Good; (b) Good; (c) Good; SUBTOTAL:</v>
      </c>
      <c r="R126" s="3" t="str">
        <f t="shared" si="23"/>
        <v>(5/5)</v>
      </c>
      <c r="S126" s="3" t="s">
        <v>671</v>
      </c>
      <c r="U126" s="3"/>
      <c r="V126" s="17" t="s">
        <v>809</v>
      </c>
      <c r="W126" s="3">
        <v>4948.13</v>
      </c>
      <c r="X126" s="14">
        <f t="shared" si="24"/>
        <v>4948.13</v>
      </c>
      <c r="Y126" s="2">
        <f>IF(X126&gt;='creteria &amp; stat'!$S$3,'creteria &amp; stat'!$T$3,IF(X126&gt;='creteria &amp; stat'!$S$4,'creteria &amp; stat'!$T$4,IF(X126&gt;'creteria &amp; stat'!$S$5,'creteria &amp; stat'!$T$5,IF(X126&lt;&gt;0,'creteria &amp; stat'!$T$6,'creteria &amp; stat'!$T$8))))</f>
        <v>-3</v>
      </c>
      <c r="AA126" s="2">
        <f t="shared" si="25"/>
        <v>-3</v>
      </c>
      <c r="AB126" s="10" t="s">
        <v>199</v>
      </c>
      <c r="AC126" s="19" t="s">
        <v>799</v>
      </c>
      <c r="AD126" s="2">
        <f t="shared" si="26"/>
        <v>7</v>
      </c>
      <c r="AE126" s="2" t="str">
        <f t="shared" si="27"/>
        <v xml:space="preserve">Q2: (a) Good; (b) Good; (c) Good; SUBTOTAL:(5/5). Q3: Good (tier 3) (2/5); </v>
      </c>
    </row>
    <row r="127" spans="1:31" x14ac:dyDescent="0.25">
      <c r="A127" s="4" t="s">
        <v>214</v>
      </c>
      <c r="B127" s="18" t="s">
        <v>215</v>
      </c>
      <c r="C127" s="19" t="s">
        <v>799</v>
      </c>
      <c r="D127" s="3" t="s">
        <v>672</v>
      </c>
      <c r="E127" s="3" t="s">
        <v>312</v>
      </c>
      <c r="F127" s="5" t="s">
        <v>792</v>
      </c>
      <c r="G127" s="3">
        <v>0</v>
      </c>
      <c r="H127" s="3" t="s">
        <v>325</v>
      </c>
      <c r="I127" s="3" t="s">
        <v>312</v>
      </c>
      <c r="J127" s="5" t="s">
        <v>792</v>
      </c>
      <c r="K127" s="3">
        <v>0</v>
      </c>
      <c r="L127" s="3" t="s">
        <v>341</v>
      </c>
      <c r="M127" s="3" t="s">
        <v>312</v>
      </c>
      <c r="N127" s="5" t="s">
        <v>792</v>
      </c>
      <c r="O127" s="3">
        <v>0</v>
      </c>
      <c r="P127" s="3" t="str">
        <f t="shared" si="21"/>
        <v xml:space="preserve">(a) Good; (b) Good; (c) Good; </v>
      </c>
      <c r="Q127" s="3" t="str">
        <f t="shared" si="22"/>
        <v>Q2: (a) Good; (b) Good; (c) Good; SUBTOTAL:</v>
      </c>
      <c r="R127" s="3" t="str">
        <f t="shared" si="23"/>
        <v>(5/5)</v>
      </c>
      <c r="S127" s="3" t="s">
        <v>673</v>
      </c>
      <c r="U127" s="3"/>
      <c r="V127" s="17" t="s">
        <v>810</v>
      </c>
      <c r="W127" s="3">
        <v>32680.39</v>
      </c>
      <c r="X127" s="14">
        <f t="shared" si="24"/>
        <v>32680.39</v>
      </c>
      <c r="Y127" s="2">
        <f>IF(X127&gt;='creteria &amp; stat'!$S$3,'creteria &amp; stat'!$T$3,IF(X127&gt;='creteria &amp; stat'!$S$4,'creteria &amp; stat'!$T$4,IF(X127&gt;'creteria &amp; stat'!$S$5,'creteria &amp; stat'!$T$5,IF(X127&lt;&gt;0,'creteria &amp; stat'!$T$6,'creteria &amp; stat'!$T$8))))</f>
        <v>-2</v>
      </c>
      <c r="AA127" s="2">
        <f t="shared" si="25"/>
        <v>-2</v>
      </c>
      <c r="AB127" s="10" t="s">
        <v>215</v>
      </c>
      <c r="AC127" s="19" t="s">
        <v>799</v>
      </c>
      <c r="AD127" s="2">
        <f t="shared" si="26"/>
        <v>8</v>
      </c>
      <c r="AE127" s="2" t="str">
        <f t="shared" si="27"/>
        <v xml:space="preserve">Q2: (a) Good; (b) Good; (c) Good; SUBTOTAL:(5/5). Q3: Good (tier 2) (3/5); </v>
      </c>
    </row>
    <row r="128" spans="1:31" x14ac:dyDescent="0.25">
      <c r="A128" s="4" t="s">
        <v>12</v>
      </c>
      <c r="B128" s="18" t="s">
        <v>13</v>
      </c>
      <c r="C128" s="19" t="s">
        <v>799</v>
      </c>
      <c r="D128" s="3" t="s">
        <v>674</v>
      </c>
      <c r="E128" s="3" t="s">
        <v>312</v>
      </c>
      <c r="F128" s="5" t="s">
        <v>792</v>
      </c>
      <c r="G128" s="3">
        <v>0</v>
      </c>
      <c r="H128" s="3" t="s">
        <v>675</v>
      </c>
      <c r="I128" s="3" t="s">
        <v>312</v>
      </c>
      <c r="J128" s="5" t="s">
        <v>792</v>
      </c>
      <c r="K128" s="3">
        <v>0</v>
      </c>
      <c r="L128" s="3" t="s">
        <v>676</v>
      </c>
      <c r="M128" s="3" t="s">
        <v>312</v>
      </c>
      <c r="N128" s="5" t="s">
        <v>792</v>
      </c>
      <c r="O128" s="3">
        <v>0</v>
      </c>
      <c r="P128" s="3" t="str">
        <f t="shared" si="21"/>
        <v xml:space="preserve">(a) Good; (b) Good; (c) Good; </v>
      </c>
      <c r="Q128" s="3" t="str">
        <f t="shared" si="22"/>
        <v>Q2: (a) Good; (b) Good; (c) Good; SUBTOTAL:</v>
      </c>
      <c r="R128" s="3" t="str">
        <f t="shared" si="23"/>
        <v>(5/5)</v>
      </c>
      <c r="S128" s="3" t="s">
        <v>677</v>
      </c>
      <c r="U128" s="3" t="s">
        <v>753</v>
      </c>
      <c r="V128" s="2" t="s">
        <v>795</v>
      </c>
      <c r="W128" s="3">
        <v>4.8600000000000003</v>
      </c>
      <c r="X128" s="14">
        <f t="shared" si="24"/>
        <v>4.8600000000000003</v>
      </c>
      <c r="Y128" s="2">
        <f>IF(X128&gt;='creteria &amp; stat'!$S$3,'creteria &amp; stat'!$T$3,IF(X128&gt;='creteria &amp; stat'!$S$4,'creteria &amp; stat'!$T$4,IF(X128&gt;'creteria &amp; stat'!$S$5,'creteria &amp; stat'!$T$5,IF(X128&lt;&gt;0,'creteria &amp; stat'!$T$6,'creteria &amp; stat'!$T$8))))</f>
        <v>-4</v>
      </c>
      <c r="AA128" s="2">
        <f t="shared" si="25"/>
        <v>-4</v>
      </c>
      <c r="AB128" s="10" t="s">
        <v>13</v>
      </c>
      <c r="AC128" s="19" t="s">
        <v>799</v>
      </c>
      <c r="AD128" s="2">
        <f t="shared" si="26"/>
        <v>6</v>
      </c>
      <c r="AE128" s="2" t="str">
        <f t="shared" si="27"/>
        <v xml:space="preserve">Q2: (a) Good; (b) Good; (c) Good; SUBTOTAL:(5/5). Q3: Good (tier 4) (1/5); </v>
      </c>
    </row>
    <row r="129" spans="1:31" x14ac:dyDescent="0.25">
      <c r="A129" s="4" t="s">
        <v>10</v>
      </c>
      <c r="B129" s="18" t="s">
        <v>11</v>
      </c>
      <c r="C129" s="19" t="s">
        <v>799</v>
      </c>
      <c r="D129" s="3" t="s">
        <v>324</v>
      </c>
      <c r="E129" s="3" t="s">
        <v>312</v>
      </c>
      <c r="F129" s="5" t="s">
        <v>792</v>
      </c>
      <c r="G129" s="3">
        <v>0</v>
      </c>
      <c r="H129" s="3" t="s">
        <v>678</v>
      </c>
      <c r="I129" s="3" t="s">
        <v>312</v>
      </c>
      <c r="J129" s="5" t="s">
        <v>792</v>
      </c>
      <c r="K129" s="3">
        <v>0</v>
      </c>
      <c r="L129" s="3" t="s">
        <v>452</v>
      </c>
      <c r="M129" s="3" t="s">
        <v>312</v>
      </c>
      <c r="N129" s="5" t="s">
        <v>792</v>
      </c>
      <c r="O129" s="3">
        <v>0</v>
      </c>
      <c r="P129" s="3" t="str">
        <f t="shared" si="21"/>
        <v xml:space="preserve">(a) Good; (b) Good; (c) Good; </v>
      </c>
      <c r="Q129" s="3" t="str">
        <f t="shared" si="22"/>
        <v>Q2: (a) Good; (b) Good; (c) Good; SUBTOTAL:</v>
      </c>
      <c r="R129" s="3" t="str">
        <f t="shared" si="23"/>
        <v>(5/5)</v>
      </c>
      <c r="S129" s="3" t="s">
        <v>679</v>
      </c>
      <c r="U129" s="3"/>
      <c r="V129" s="17" t="s">
        <v>810</v>
      </c>
      <c r="W129" s="3">
        <v>123449.34</v>
      </c>
      <c r="X129" s="14">
        <f t="shared" si="24"/>
        <v>123449.34</v>
      </c>
      <c r="Y129" s="2">
        <f>IF(X129&gt;='creteria &amp; stat'!$S$3,'creteria &amp; stat'!$T$3,IF(X129&gt;='creteria &amp; stat'!$S$4,'creteria &amp; stat'!$T$4,IF(X129&gt;'creteria &amp; stat'!$S$5,'creteria &amp; stat'!$T$5,IF(X129&lt;&gt;0,'creteria &amp; stat'!$T$6,'creteria &amp; stat'!$T$8))))</f>
        <v>-2</v>
      </c>
      <c r="AA129" s="2">
        <f t="shared" si="25"/>
        <v>-2</v>
      </c>
      <c r="AB129" s="10" t="s">
        <v>11</v>
      </c>
      <c r="AC129" s="19" t="s">
        <v>799</v>
      </c>
      <c r="AD129" s="2">
        <f t="shared" si="26"/>
        <v>8</v>
      </c>
      <c r="AE129" s="2" t="str">
        <f t="shared" si="27"/>
        <v xml:space="preserve">Q2: (a) Good; (b) Good; (c) Good; SUBTOTAL:(5/5). Q3: Good (tier 2) (3/5); </v>
      </c>
    </row>
    <row r="130" spans="1:31" x14ac:dyDescent="0.25">
      <c r="A130" s="4" t="s">
        <v>248</v>
      </c>
      <c r="B130" s="18" t="s">
        <v>249</v>
      </c>
      <c r="C130" s="19" t="s">
        <v>799</v>
      </c>
      <c r="D130" s="3" t="s">
        <v>646</v>
      </c>
      <c r="E130" s="3" t="s">
        <v>312</v>
      </c>
      <c r="F130" s="5" t="s">
        <v>792</v>
      </c>
      <c r="G130" s="3">
        <v>0</v>
      </c>
      <c r="H130" s="3" t="s">
        <v>359</v>
      </c>
      <c r="I130" s="3" t="s">
        <v>312</v>
      </c>
      <c r="J130" s="5" t="s">
        <v>792</v>
      </c>
      <c r="K130" s="3">
        <v>0</v>
      </c>
      <c r="L130" s="3" t="s">
        <v>335</v>
      </c>
      <c r="M130" s="3" t="s">
        <v>312</v>
      </c>
      <c r="N130" s="5" t="s">
        <v>792</v>
      </c>
      <c r="O130" s="3">
        <v>0</v>
      </c>
      <c r="P130" s="3" t="str">
        <f t="shared" ref="P130:P153" si="28">_xlfn.CONCAT("(a) ",F130,"(b) ",J130,"(c) ",N130)</f>
        <v xml:space="preserve">(a) Good; (b) Good; (c) Good; </v>
      </c>
      <c r="Q130" s="3" t="str">
        <f t="shared" ref="Q130:Q153" si="29">_xlfn.CONCAT("Q2: ",P130,"SUBTOTAL:")</f>
        <v>Q2: (a) Good; (b) Good; (c) Good; SUBTOTAL:</v>
      </c>
      <c r="R130" s="3" t="str">
        <f t="shared" ref="R130:R153" si="30">_xlfn.CONCAT("(",5+O130+K130+G130,"/5)")</f>
        <v>(5/5)</v>
      </c>
      <c r="S130" s="3" t="s">
        <v>680</v>
      </c>
      <c r="U130" s="3" t="s">
        <v>753</v>
      </c>
      <c r="V130" s="2" t="s">
        <v>795</v>
      </c>
      <c r="W130" s="3">
        <v>809.82</v>
      </c>
      <c r="X130" s="14">
        <f t="shared" ref="X130:X153" si="31">IF(W130="TIMEOUT",1000000,W130)</f>
        <v>809.82</v>
      </c>
      <c r="Y130" s="2">
        <f>IF(X130&gt;='creteria &amp; stat'!$S$3,'creteria &amp; stat'!$T$3,IF(X130&gt;='creteria &amp; stat'!$S$4,'creteria &amp; stat'!$T$4,IF(X130&gt;'creteria &amp; stat'!$S$5,'creteria &amp; stat'!$T$5,IF(X130&lt;&gt;0,'creteria &amp; stat'!$T$6,'creteria &amp; stat'!$T$8))))</f>
        <v>-4</v>
      </c>
      <c r="AA130" s="2">
        <f t="shared" ref="AA130:AA153" si="32">Y130+Z130</f>
        <v>-4</v>
      </c>
      <c r="AB130" s="10" t="s">
        <v>249</v>
      </c>
      <c r="AC130" s="19" t="s">
        <v>799</v>
      </c>
      <c r="AD130" s="2">
        <f t="shared" ref="AD130:AD153" si="33">G130+K130+O130+AA130+10</f>
        <v>6</v>
      </c>
      <c r="AE130" s="2" t="str">
        <f t="shared" ref="AE130:AE153" si="34">_xlfn.CONCAT(Q130,R130,". Q3: ",V130)</f>
        <v xml:space="preserve">Q2: (a) Good; (b) Good; (c) Good; SUBTOTAL:(5/5). Q3: Good (tier 4) (1/5); </v>
      </c>
    </row>
    <row r="131" spans="1:31" x14ac:dyDescent="0.25">
      <c r="A131" s="4" t="s">
        <v>220</v>
      </c>
      <c r="B131" s="18" t="s">
        <v>221</v>
      </c>
      <c r="C131" s="19" t="s">
        <v>799</v>
      </c>
      <c r="D131" s="3" t="s">
        <v>653</v>
      </c>
      <c r="E131" s="3" t="s">
        <v>312</v>
      </c>
      <c r="F131" s="5" t="s">
        <v>792</v>
      </c>
      <c r="G131" s="3">
        <v>0</v>
      </c>
      <c r="H131" s="3" t="s">
        <v>681</v>
      </c>
      <c r="I131" s="3" t="s">
        <v>312</v>
      </c>
      <c r="J131" s="5" t="s">
        <v>792</v>
      </c>
      <c r="K131" s="3">
        <v>0</v>
      </c>
      <c r="L131" s="3" t="s">
        <v>682</v>
      </c>
      <c r="M131" s="3" t="s">
        <v>312</v>
      </c>
      <c r="N131" s="5" t="s">
        <v>792</v>
      </c>
      <c r="O131" s="3">
        <v>0</v>
      </c>
      <c r="P131" s="3" t="str">
        <f t="shared" si="28"/>
        <v xml:space="preserve">(a) Good; (b) Good; (c) Good; </v>
      </c>
      <c r="Q131" s="3" t="str">
        <f t="shared" si="29"/>
        <v>Q2: (a) Good; (b) Good; (c) Good; SUBTOTAL:</v>
      </c>
      <c r="R131" s="3" t="str">
        <f t="shared" si="30"/>
        <v>(5/5)</v>
      </c>
      <c r="S131" s="3" t="s">
        <v>683</v>
      </c>
      <c r="U131" s="3"/>
      <c r="V131" s="17" t="s">
        <v>809</v>
      </c>
      <c r="W131" s="3">
        <v>5211.92</v>
      </c>
      <c r="X131" s="14">
        <f t="shared" si="31"/>
        <v>5211.92</v>
      </c>
      <c r="Y131" s="2">
        <f>IF(X131&gt;='creteria &amp; stat'!$S$3,'creteria &amp; stat'!$T$3,IF(X131&gt;='creteria &amp; stat'!$S$4,'creteria &amp; stat'!$T$4,IF(X131&gt;'creteria &amp; stat'!$S$5,'creteria &amp; stat'!$T$5,IF(X131&lt;&gt;0,'creteria &amp; stat'!$T$6,'creteria &amp; stat'!$T$8))))</f>
        <v>-3</v>
      </c>
      <c r="AA131" s="2">
        <f t="shared" si="32"/>
        <v>-3</v>
      </c>
      <c r="AB131" s="10" t="s">
        <v>750</v>
      </c>
      <c r="AC131" s="19" t="s">
        <v>799</v>
      </c>
      <c r="AD131" s="2">
        <f t="shared" si="33"/>
        <v>7</v>
      </c>
      <c r="AE131" s="2" t="str">
        <f t="shared" si="34"/>
        <v xml:space="preserve">Q2: (a) Good; (b) Good; (c) Good; SUBTOTAL:(5/5). Q3: Good (tier 3) (2/5); </v>
      </c>
    </row>
    <row r="132" spans="1:31" x14ac:dyDescent="0.25">
      <c r="A132" s="4" t="s">
        <v>84</v>
      </c>
      <c r="B132" s="18" t="s">
        <v>85</v>
      </c>
      <c r="C132" s="19" t="s">
        <v>804</v>
      </c>
      <c r="D132" s="3" t="s">
        <v>324</v>
      </c>
      <c r="E132" s="3" t="s">
        <v>312</v>
      </c>
      <c r="F132" s="5" t="s">
        <v>792</v>
      </c>
      <c r="G132" s="3">
        <v>0</v>
      </c>
      <c r="H132" s="3" t="s">
        <v>356</v>
      </c>
      <c r="I132" s="3" t="s">
        <v>312</v>
      </c>
      <c r="J132" s="5" t="s">
        <v>792</v>
      </c>
      <c r="K132" s="3">
        <v>0</v>
      </c>
      <c r="L132" s="3" t="s">
        <v>315</v>
      </c>
      <c r="M132" s="3" t="s">
        <v>312</v>
      </c>
      <c r="N132" s="5" t="s">
        <v>792</v>
      </c>
      <c r="O132" s="3">
        <v>0</v>
      </c>
      <c r="P132" s="3" t="str">
        <f t="shared" si="28"/>
        <v xml:space="preserve">(a) Good; (b) Good; (c) Good; </v>
      </c>
      <c r="Q132" s="3" t="str">
        <f t="shared" si="29"/>
        <v>Q2: (a) Good; (b) Good; (c) Good; SUBTOTAL:</v>
      </c>
      <c r="R132" s="3" t="str">
        <f t="shared" si="30"/>
        <v>(5/5)</v>
      </c>
      <c r="S132" s="3" t="s">
        <v>684</v>
      </c>
      <c r="U132" s="3" t="s">
        <v>753</v>
      </c>
      <c r="V132" s="2" t="s">
        <v>795</v>
      </c>
      <c r="W132" s="3">
        <v>14.69</v>
      </c>
      <c r="X132" s="14">
        <f t="shared" si="31"/>
        <v>14.69</v>
      </c>
      <c r="Y132" s="2">
        <f>IF(X132&gt;='creteria &amp; stat'!$S$3,'creteria &amp; stat'!$T$3,IF(X132&gt;='creteria &amp; stat'!$S$4,'creteria &amp; stat'!$T$4,IF(X132&gt;'creteria &amp; stat'!$S$5,'creteria &amp; stat'!$T$5,IF(X132&lt;&gt;0,'creteria &amp; stat'!$T$6,'creteria &amp; stat'!$T$8))))</f>
        <v>-4</v>
      </c>
      <c r="AA132" s="2">
        <f t="shared" si="32"/>
        <v>-4</v>
      </c>
      <c r="AB132" s="10" t="s">
        <v>85</v>
      </c>
      <c r="AC132" s="19" t="s">
        <v>804</v>
      </c>
      <c r="AD132" s="2">
        <f t="shared" si="33"/>
        <v>6</v>
      </c>
      <c r="AE132" s="2" t="str">
        <f t="shared" si="34"/>
        <v xml:space="preserve">Q2: (a) Good; (b) Good; (c) Good; SUBTOTAL:(5/5). Q3: Good (tier 4) (1/5); </v>
      </c>
    </row>
    <row r="133" spans="1:31" x14ac:dyDescent="0.25">
      <c r="A133" s="4" t="s">
        <v>88</v>
      </c>
      <c r="B133" s="18" t="s">
        <v>89</v>
      </c>
      <c r="C133" s="19" t="s">
        <v>804</v>
      </c>
      <c r="D133" s="3" t="s">
        <v>685</v>
      </c>
      <c r="E133" s="3" t="s">
        <v>445</v>
      </c>
      <c r="F133" s="5" t="s">
        <v>746</v>
      </c>
      <c r="G133" s="3">
        <f>'creteria &amp; stat'!J5</f>
        <v>-1</v>
      </c>
      <c r="H133" s="3" t="s">
        <v>686</v>
      </c>
      <c r="I133" s="3" t="s">
        <v>445</v>
      </c>
      <c r="J133" s="5" t="s">
        <v>746</v>
      </c>
      <c r="K133" s="3">
        <f>'creteria &amp; stat'!M5</f>
        <v>-1.5</v>
      </c>
      <c r="L133" s="3" t="s">
        <v>687</v>
      </c>
      <c r="M133" s="3" t="s">
        <v>445</v>
      </c>
      <c r="N133" s="5" t="s">
        <v>746</v>
      </c>
      <c r="O133" s="3">
        <f>'creteria &amp; stat'!P5</f>
        <v>-1</v>
      </c>
      <c r="P133" s="3" t="str">
        <f t="shared" si="28"/>
        <v>(a) Wrong output;(b) Wrong output;(c) Wrong output;</v>
      </c>
      <c r="Q133" s="3" t="str">
        <f t="shared" si="29"/>
        <v>Q2: (a) Wrong output;(b) Wrong output;(c) Wrong output;SUBTOTAL:</v>
      </c>
      <c r="R133" s="3" t="str">
        <f t="shared" si="30"/>
        <v>(1.5/5)</v>
      </c>
      <c r="S133" s="3" t="s">
        <v>688</v>
      </c>
      <c r="U133" s="2" t="s">
        <v>754</v>
      </c>
      <c r="V133" s="2" t="s">
        <v>794</v>
      </c>
      <c r="W133" s="3">
        <v>0</v>
      </c>
      <c r="X133" s="14">
        <f t="shared" si="31"/>
        <v>0</v>
      </c>
      <c r="Y133" s="2">
        <f>IF(X133&gt;='creteria &amp; stat'!$S$3,'creteria &amp; stat'!$T$3,IF(X133&gt;='creteria &amp; stat'!$S$4,'creteria &amp; stat'!$T$4,IF(X133&gt;'creteria &amp; stat'!$S$5,'creteria &amp; stat'!$T$5,IF(X133&lt;&gt;0,'creteria &amp; stat'!$T$6,'creteria &amp; stat'!$T$8))))</f>
        <v>-5</v>
      </c>
      <c r="AA133" s="2">
        <f t="shared" si="32"/>
        <v>-5</v>
      </c>
      <c r="AB133" s="16" t="s">
        <v>89</v>
      </c>
      <c r="AC133" s="19" t="s">
        <v>804</v>
      </c>
      <c r="AD133" s="2">
        <f t="shared" si="33"/>
        <v>1.5</v>
      </c>
      <c r="AE133" s="2" t="str">
        <f t="shared" si="34"/>
        <v>Q2: (a) Wrong output;(b) Wrong output;(c) Wrong output;SUBTOTAL:(1.5/5). Q3: Wrong output (0/5);</v>
      </c>
    </row>
    <row r="134" spans="1:31" x14ac:dyDescent="0.25">
      <c r="A134" s="4" t="s">
        <v>44</v>
      </c>
      <c r="B134" s="18" t="s">
        <v>45</v>
      </c>
      <c r="C134" s="19" t="s">
        <v>805</v>
      </c>
      <c r="D134" s="3" t="s">
        <v>337</v>
      </c>
      <c r="E134" s="3" t="s">
        <v>312</v>
      </c>
      <c r="F134" s="5" t="s">
        <v>792</v>
      </c>
      <c r="G134" s="3">
        <v>0</v>
      </c>
      <c r="H134" s="3" t="s">
        <v>725</v>
      </c>
      <c r="I134" s="3" t="s">
        <v>312</v>
      </c>
      <c r="J134" s="5" t="s">
        <v>792</v>
      </c>
      <c r="K134" s="3">
        <v>0</v>
      </c>
      <c r="L134" s="3" t="s">
        <v>726</v>
      </c>
      <c r="M134" s="3" t="s">
        <v>312</v>
      </c>
      <c r="N134" s="5" t="s">
        <v>792</v>
      </c>
      <c r="O134" s="3">
        <v>0</v>
      </c>
      <c r="P134" s="3" t="str">
        <f t="shared" si="28"/>
        <v xml:space="preserve">(a) Good; (b) Good; (c) Good; </v>
      </c>
      <c r="Q134" s="3" t="str">
        <f t="shared" si="29"/>
        <v>Q2: (a) Good; (b) Good; (c) Good; SUBTOTAL:</v>
      </c>
      <c r="R134" s="3" t="str">
        <f t="shared" si="30"/>
        <v>(5/5)</v>
      </c>
      <c r="S134" s="3" t="s">
        <v>689</v>
      </c>
      <c r="U134" s="3"/>
      <c r="V134" s="17" t="s">
        <v>809</v>
      </c>
      <c r="W134" s="3">
        <v>5377.41</v>
      </c>
      <c r="X134" s="14">
        <f t="shared" si="31"/>
        <v>5377.41</v>
      </c>
      <c r="Y134" s="2">
        <f>IF(X134&gt;='creteria &amp; stat'!$S$3,'creteria &amp; stat'!$T$3,IF(X134&gt;='creteria &amp; stat'!$S$4,'creteria &amp; stat'!$T$4,IF(X134&gt;'creteria &amp; stat'!$S$5,'creteria &amp; stat'!$T$5,IF(X134&lt;&gt;0,'creteria &amp; stat'!$T$6,'creteria &amp; stat'!$T$8))))</f>
        <v>-3</v>
      </c>
      <c r="AA134" s="2">
        <f t="shared" si="32"/>
        <v>-3</v>
      </c>
      <c r="AB134" s="10" t="s">
        <v>45</v>
      </c>
      <c r="AC134" s="19" t="s">
        <v>805</v>
      </c>
      <c r="AD134" s="2">
        <f t="shared" si="33"/>
        <v>7</v>
      </c>
      <c r="AE134" s="2" t="str">
        <f t="shared" si="34"/>
        <v xml:space="preserve">Q2: (a) Good; (b) Good; (c) Good; SUBTOTAL:(5/5). Q3: Good (tier 3) (2/5); </v>
      </c>
    </row>
    <row r="135" spans="1:31" x14ac:dyDescent="0.25">
      <c r="A135" s="4" t="s">
        <v>174</v>
      </c>
      <c r="B135" s="18" t="s">
        <v>175</v>
      </c>
      <c r="C135" s="19" t="s">
        <v>799</v>
      </c>
      <c r="D135" s="3" t="s">
        <v>324</v>
      </c>
      <c r="E135" s="3" t="s">
        <v>312</v>
      </c>
      <c r="F135" s="5" t="s">
        <v>792</v>
      </c>
      <c r="G135" s="3">
        <v>0</v>
      </c>
      <c r="H135" s="3" t="s">
        <v>325</v>
      </c>
      <c r="I135" s="3" t="s">
        <v>312</v>
      </c>
      <c r="J135" s="5" t="s">
        <v>792</v>
      </c>
      <c r="K135" s="3">
        <v>0</v>
      </c>
      <c r="L135" s="3" t="s">
        <v>690</v>
      </c>
      <c r="M135" s="3" t="s">
        <v>312</v>
      </c>
      <c r="N135" s="5" t="s">
        <v>792</v>
      </c>
      <c r="O135" s="3">
        <v>0</v>
      </c>
      <c r="P135" s="3" t="str">
        <f t="shared" si="28"/>
        <v xml:space="preserve">(a) Good; (b) Good; (c) Good; </v>
      </c>
      <c r="Q135" s="3" t="str">
        <f t="shared" si="29"/>
        <v>Q2: (a) Good; (b) Good; (c) Good; SUBTOTAL:</v>
      </c>
      <c r="R135" s="3" t="str">
        <f t="shared" si="30"/>
        <v>(5/5)</v>
      </c>
      <c r="S135" s="3" t="s">
        <v>691</v>
      </c>
      <c r="U135" s="3" t="s">
        <v>753</v>
      </c>
      <c r="V135" s="2" t="s">
        <v>795</v>
      </c>
      <c r="W135" s="3">
        <v>27.6</v>
      </c>
      <c r="X135" s="14">
        <f t="shared" si="31"/>
        <v>27.6</v>
      </c>
      <c r="Y135" s="2">
        <f>IF(X135&gt;='creteria &amp; stat'!$S$3,'creteria &amp; stat'!$T$3,IF(X135&gt;='creteria &amp; stat'!$S$4,'creteria &amp; stat'!$T$4,IF(X135&gt;'creteria &amp; stat'!$S$5,'creteria &amp; stat'!$T$5,IF(X135&lt;&gt;0,'creteria &amp; stat'!$T$6,'creteria &amp; stat'!$T$8))))</f>
        <v>-4</v>
      </c>
      <c r="AA135" s="2">
        <f t="shared" si="32"/>
        <v>-4</v>
      </c>
      <c r="AB135" s="10" t="s">
        <v>175</v>
      </c>
      <c r="AC135" s="19" t="s">
        <v>799</v>
      </c>
      <c r="AD135" s="2">
        <f t="shared" si="33"/>
        <v>6</v>
      </c>
      <c r="AE135" s="2" t="str">
        <f t="shared" si="34"/>
        <v xml:space="preserve">Q2: (a) Good; (b) Good; (c) Good; SUBTOTAL:(5/5). Q3: Good (tier 4) (1/5); </v>
      </c>
    </row>
    <row r="136" spans="1:31" x14ac:dyDescent="0.25">
      <c r="A136" s="4" t="s">
        <v>278</v>
      </c>
      <c r="B136" s="18" t="s">
        <v>279</v>
      </c>
      <c r="C136" s="19" t="s">
        <v>799</v>
      </c>
      <c r="D136" s="3" t="s">
        <v>692</v>
      </c>
      <c r="E136" s="3" t="s">
        <v>312</v>
      </c>
      <c r="F136" s="5" t="s">
        <v>792</v>
      </c>
      <c r="G136" s="3">
        <v>0</v>
      </c>
      <c r="H136" s="3" t="s">
        <v>375</v>
      </c>
      <c r="I136" s="3" t="s">
        <v>312</v>
      </c>
      <c r="J136" s="5" t="s">
        <v>792</v>
      </c>
      <c r="K136" s="3">
        <v>0</v>
      </c>
      <c r="L136" s="3" t="s">
        <v>335</v>
      </c>
      <c r="M136" s="3" t="s">
        <v>312</v>
      </c>
      <c r="N136" s="5" t="s">
        <v>792</v>
      </c>
      <c r="O136" s="3">
        <v>0</v>
      </c>
      <c r="P136" s="3" t="str">
        <f t="shared" si="28"/>
        <v xml:space="preserve">(a) Good; (b) Good; (c) Good; </v>
      </c>
      <c r="Q136" s="3" t="str">
        <f t="shared" si="29"/>
        <v>Q2: (a) Good; (b) Good; (c) Good; SUBTOTAL:</v>
      </c>
      <c r="R136" s="3" t="str">
        <f t="shared" si="30"/>
        <v>(5/5)</v>
      </c>
      <c r="S136" s="3" t="s">
        <v>693</v>
      </c>
      <c r="U136" s="11" t="s">
        <v>758</v>
      </c>
      <c r="V136" s="17" t="s">
        <v>809</v>
      </c>
      <c r="W136" s="3">
        <v>5246.35</v>
      </c>
      <c r="X136" s="14">
        <f t="shared" si="31"/>
        <v>5246.35</v>
      </c>
      <c r="Y136" s="2">
        <f>IF(X136&gt;='creteria &amp; stat'!$S$3,'creteria &amp; stat'!$T$3,IF(X136&gt;='creteria &amp; stat'!$S$4,'creteria &amp; stat'!$T$4,IF(X136&gt;'creteria &amp; stat'!$S$5,'creteria &amp; stat'!$T$5,IF(X136&lt;&gt;0,'creteria &amp; stat'!$T$6,'creteria &amp; stat'!$T$8))))</f>
        <v>-3</v>
      </c>
      <c r="AA136" s="2">
        <f t="shared" si="32"/>
        <v>-3</v>
      </c>
      <c r="AB136" s="10" t="s">
        <v>279</v>
      </c>
      <c r="AC136" s="19" t="s">
        <v>799</v>
      </c>
      <c r="AD136" s="2">
        <f t="shared" si="33"/>
        <v>7</v>
      </c>
      <c r="AE136" s="2" t="str">
        <f t="shared" si="34"/>
        <v xml:space="preserve">Q2: (a) Good; (b) Good; (c) Good; SUBTOTAL:(5/5). Q3: Good (tier 3) (2/5); </v>
      </c>
    </row>
    <row r="137" spans="1:31" x14ac:dyDescent="0.25">
      <c r="A137" s="4" t="s">
        <v>72</v>
      </c>
      <c r="B137" s="18" t="s">
        <v>73</v>
      </c>
      <c r="C137" s="19" t="s">
        <v>799</v>
      </c>
      <c r="D137" s="3" t="s">
        <v>324</v>
      </c>
      <c r="E137" s="3" t="s">
        <v>312</v>
      </c>
      <c r="F137" s="5" t="s">
        <v>792</v>
      </c>
      <c r="G137" s="3">
        <v>0</v>
      </c>
      <c r="H137" s="3" t="s">
        <v>694</v>
      </c>
      <c r="I137" s="3" t="s">
        <v>312</v>
      </c>
      <c r="J137" s="5" t="s">
        <v>792</v>
      </c>
      <c r="K137" s="3">
        <v>0</v>
      </c>
      <c r="L137" s="3" t="s">
        <v>695</v>
      </c>
      <c r="M137" s="3" t="s">
        <v>312</v>
      </c>
      <c r="N137" s="5" t="s">
        <v>792</v>
      </c>
      <c r="O137" s="3">
        <v>0</v>
      </c>
      <c r="P137" s="3" t="str">
        <f t="shared" si="28"/>
        <v xml:space="preserve">(a) Good; (b) Good; (c) Good; </v>
      </c>
      <c r="Q137" s="3" t="str">
        <f t="shared" si="29"/>
        <v>Q2: (a) Good; (b) Good; (c) Good; SUBTOTAL:</v>
      </c>
      <c r="R137" s="3" t="str">
        <f t="shared" si="30"/>
        <v>(5/5)</v>
      </c>
      <c r="S137" s="3" t="s">
        <v>696</v>
      </c>
      <c r="U137" s="3"/>
      <c r="V137" s="17" t="s">
        <v>810</v>
      </c>
      <c r="W137" s="3">
        <v>77089.55</v>
      </c>
      <c r="X137" s="14">
        <f t="shared" si="31"/>
        <v>77089.55</v>
      </c>
      <c r="Y137" s="2">
        <f>IF(X137&gt;='creteria &amp; stat'!$S$3,'creteria &amp; stat'!$T$3,IF(X137&gt;='creteria &amp; stat'!$S$4,'creteria &amp; stat'!$T$4,IF(X137&gt;'creteria &amp; stat'!$S$5,'creteria &amp; stat'!$T$5,IF(X137&lt;&gt;0,'creteria &amp; stat'!$T$6,'creteria &amp; stat'!$T$8))))</f>
        <v>-2</v>
      </c>
      <c r="AA137" s="2">
        <f t="shared" si="32"/>
        <v>-2</v>
      </c>
      <c r="AB137" s="10" t="s">
        <v>73</v>
      </c>
      <c r="AC137" s="19" t="s">
        <v>799</v>
      </c>
      <c r="AD137" s="2">
        <f t="shared" si="33"/>
        <v>8</v>
      </c>
      <c r="AE137" s="2" t="str">
        <f t="shared" si="34"/>
        <v xml:space="preserve">Q2: (a) Good; (b) Good; (c) Good; SUBTOTAL:(5/5). Q3: Good (tier 2) (3/5); </v>
      </c>
    </row>
    <row r="138" spans="1:31" x14ac:dyDescent="0.25">
      <c r="A138" s="4" t="s">
        <v>294</v>
      </c>
      <c r="B138" s="18" t="s">
        <v>295</v>
      </c>
      <c r="C138" s="19" t="s">
        <v>799</v>
      </c>
      <c r="D138" s="3" t="s">
        <v>534</v>
      </c>
      <c r="E138" s="3" t="s">
        <v>312</v>
      </c>
      <c r="F138" s="5" t="s">
        <v>792</v>
      </c>
      <c r="G138" s="3">
        <v>0</v>
      </c>
      <c r="H138" s="3" t="s">
        <v>314</v>
      </c>
      <c r="I138" s="3" t="s">
        <v>312</v>
      </c>
      <c r="J138" s="5" t="s">
        <v>792</v>
      </c>
      <c r="K138" s="3">
        <v>0</v>
      </c>
      <c r="L138" s="3" t="s">
        <v>315</v>
      </c>
      <c r="M138" s="3" t="s">
        <v>312</v>
      </c>
      <c r="N138" s="5" t="s">
        <v>792</v>
      </c>
      <c r="O138" s="3">
        <v>0</v>
      </c>
      <c r="P138" s="3" t="str">
        <f t="shared" si="28"/>
        <v xml:space="preserve">(a) Good; (b) Good; (c) Good; </v>
      </c>
      <c r="Q138" s="3" t="str">
        <f t="shared" si="29"/>
        <v>Q2: (a) Good; (b) Good; (c) Good; SUBTOTAL:</v>
      </c>
      <c r="R138" s="3" t="str">
        <f t="shared" si="30"/>
        <v>(5/5)</v>
      </c>
      <c r="S138" s="3" t="s">
        <v>697</v>
      </c>
      <c r="U138" s="3" t="s">
        <v>753</v>
      </c>
      <c r="V138" s="17" t="s">
        <v>809</v>
      </c>
      <c r="W138" s="3">
        <v>1579.66</v>
      </c>
      <c r="X138" s="14">
        <f t="shared" si="31"/>
        <v>1579.66</v>
      </c>
      <c r="Y138" s="2">
        <f>IF(X138&gt;='creteria &amp; stat'!$S$3,'creteria &amp; stat'!$T$3,IF(X138&gt;='creteria &amp; stat'!$S$4,'creteria &amp; stat'!$T$4,IF(X138&gt;'creteria &amp; stat'!$S$5,'creteria &amp; stat'!$T$5,IF(X138&lt;&gt;0,'creteria &amp; stat'!$T$6,'creteria &amp; stat'!$T$8))))</f>
        <v>-3</v>
      </c>
      <c r="AA138" s="2">
        <f t="shared" si="32"/>
        <v>-3</v>
      </c>
      <c r="AB138" s="10" t="s">
        <v>751</v>
      </c>
      <c r="AC138" s="19" t="s">
        <v>799</v>
      </c>
      <c r="AD138" s="2">
        <f t="shared" si="33"/>
        <v>7</v>
      </c>
      <c r="AE138" s="2" t="str">
        <f t="shared" si="34"/>
        <v xml:space="preserve">Q2: (a) Good; (b) Good; (c) Good; SUBTOTAL:(5/5). Q3: Good (tier 3) (2/5); </v>
      </c>
    </row>
    <row r="139" spans="1:31" x14ac:dyDescent="0.25">
      <c r="A139" s="4" t="s">
        <v>170</v>
      </c>
      <c r="B139" s="18" t="s">
        <v>171</v>
      </c>
      <c r="C139" s="19" t="s">
        <v>799</v>
      </c>
      <c r="D139" s="3" t="s">
        <v>727</v>
      </c>
      <c r="E139" s="3" t="s">
        <v>312</v>
      </c>
      <c r="F139" s="5" t="s">
        <v>792</v>
      </c>
      <c r="G139" s="3">
        <v>0</v>
      </c>
      <c r="H139" s="3" t="s">
        <v>728</v>
      </c>
      <c r="I139" s="3" t="s">
        <v>312</v>
      </c>
      <c r="J139" s="5" t="s">
        <v>792</v>
      </c>
      <c r="K139" s="3">
        <v>0</v>
      </c>
      <c r="L139" s="3" t="s">
        <v>729</v>
      </c>
      <c r="M139" s="3" t="s">
        <v>312</v>
      </c>
      <c r="N139" s="5" t="s">
        <v>792</v>
      </c>
      <c r="O139" s="3">
        <v>0</v>
      </c>
      <c r="P139" s="3" t="str">
        <f t="shared" si="28"/>
        <v xml:space="preserve">(a) Good; (b) Good; (c) Good; </v>
      </c>
      <c r="Q139" s="3" t="str">
        <f t="shared" si="29"/>
        <v>Q2: (a) Good; (b) Good; (c) Good; SUBTOTAL:</v>
      </c>
      <c r="R139" s="3" t="str">
        <f t="shared" si="30"/>
        <v>(5/5)</v>
      </c>
      <c r="S139" s="3" t="s">
        <v>698</v>
      </c>
      <c r="T139" s="3" t="s">
        <v>346</v>
      </c>
      <c r="U139" s="3"/>
      <c r="V139" s="17" t="s">
        <v>811</v>
      </c>
      <c r="W139" s="3" t="s">
        <v>752</v>
      </c>
      <c r="X139" s="14">
        <f t="shared" si="31"/>
        <v>1000000</v>
      </c>
      <c r="Y139" s="2">
        <f>IF(X139&gt;='creteria &amp; stat'!$S$3,'creteria &amp; stat'!$T$3,IF(X139&gt;='creteria &amp; stat'!$S$4,'creteria &amp; stat'!$T$4,IF(X139&gt;'creteria &amp; stat'!$S$5,'creteria &amp; stat'!$T$5,IF(X139&lt;&gt;0,'creteria &amp; stat'!$T$6,'creteria &amp; stat'!$T$8))))</f>
        <v>0</v>
      </c>
      <c r="AA139" s="2">
        <f t="shared" si="32"/>
        <v>0</v>
      </c>
      <c r="AB139" s="16" t="s">
        <v>171</v>
      </c>
      <c r="AC139" s="19" t="s">
        <v>799</v>
      </c>
      <c r="AD139" s="2">
        <f t="shared" si="33"/>
        <v>10</v>
      </c>
      <c r="AE139" s="2" t="str">
        <f t="shared" si="34"/>
        <v xml:space="preserve">Q2: (a) Good; (b) Good; (c) Good; SUBTOTAL:(5/5). Q3: Good (tier 1) (5/5); </v>
      </c>
    </row>
    <row r="140" spans="1:31" x14ac:dyDescent="0.25">
      <c r="A140" s="4" t="s">
        <v>274</v>
      </c>
      <c r="B140" s="18" t="s">
        <v>275</v>
      </c>
      <c r="C140" s="19" t="s">
        <v>799</v>
      </c>
      <c r="D140" s="3" t="s">
        <v>324</v>
      </c>
      <c r="E140" s="3" t="s">
        <v>312</v>
      </c>
      <c r="F140" s="5" t="s">
        <v>792</v>
      </c>
      <c r="G140" s="3">
        <v>0</v>
      </c>
      <c r="H140" s="3" t="s">
        <v>699</v>
      </c>
      <c r="I140" s="3" t="s">
        <v>312</v>
      </c>
      <c r="J140" s="5" t="s">
        <v>792</v>
      </c>
      <c r="K140" s="3">
        <v>0</v>
      </c>
      <c r="L140" s="3" t="s">
        <v>509</v>
      </c>
      <c r="M140" s="3" t="s">
        <v>312</v>
      </c>
      <c r="N140" s="5" t="s">
        <v>792</v>
      </c>
      <c r="O140" s="3">
        <v>0</v>
      </c>
      <c r="P140" s="3" t="str">
        <f t="shared" si="28"/>
        <v xml:space="preserve">(a) Good; (b) Good; (c) Good; </v>
      </c>
      <c r="Q140" s="3" t="str">
        <f t="shared" si="29"/>
        <v>Q2: (a) Good; (b) Good; (c) Good; SUBTOTAL:</v>
      </c>
      <c r="R140" s="3" t="str">
        <f t="shared" si="30"/>
        <v>(5/5)</v>
      </c>
      <c r="S140" s="3" t="s">
        <v>700</v>
      </c>
      <c r="U140" s="3"/>
      <c r="V140" s="17" t="s">
        <v>810</v>
      </c>
      <c r="W140" s="3">
        <v>53531.34</v>
      </c>
      <c r="X140" s="14">
        <f t="shared" si="31"/>
        <v>53531.34</v>
      </c>
      <c r="Y140" s="2">
        <f>IF(X140&gt;='creteria &amp; stat'!$S$3,'creteria &amp; stat'!$T$3,IF(X140&gt;='creteria &amp; stat'!$S$4,'creteria &amp; stat'!$T$4,IF(X140&gt;'creteria &amp; stat'!$S$5,'creteria &amp; stat'!$T$5,IF(X140&lt;&gt;0,'creteria &amp; stat'!$T$6,'creteria &amp; stat'!$T$8))))</f>
        <v>-2</v>
      </c>
      <c r="AA140" s="2">
        <f t="shared" si="32"/>
        <v>-2</v>
      </c>
      <c r="AB140" s="10" t="s">
        <v>275</v>
      </c>
      <c r="AC140" s="19" t="s">
        <v>799</v>
      </c>
      <c r="AD140" s="2">
        <f t="shared" si="33"/>
        <v>8</v>
      </c>
      <c r="AE140" s="2" t="str">
        <f t="shared" si="34"/>
        <v xml:space="preserve">Q2: (a) Good; (b) Good; (c) Good; SUBTOTAL:(5/5). Q3: Good (tier 2) (3/5); </v>
      </c>
    </row>
    <row r="141" spans="1:31" x14ac:dyDescent="0.25">
      <c r="A141" s="4" t="s">
        <v>292</v>
      </c>
      <c r="B141" s="18" t="s">
        <v>293</v>
      </c>
      <c r="C141" s="19" t="s">
        <v>799</v>
      </c>
      <c r="D141" s="3" t="s">
        <v>324</v>
      </c>
      <c r="E141" s="3" t="s">
        <v>312</v>
      </c>
      <c r="F141" s="5" t="s">
        <v>792</v>
      </c>
      <c r="G141" s="3">
        <v>0</v>
      </c>
      <c r="H141" s="3" t="s">
        <v>701</v>
      </c>
      <c r="I141" s="3" t="s">
        <v>312</v>
      </c>
      <c r="J141" s="5" t="s">
        <v>792</v>
      </c>
      <c r="K141" s="3">
        <v>0</v>
      </c>
      <c r="L141" s="3" t="s">
        <v>702</v>
      </c>
      <c r="M141" s="3" t="s">
        <v>312</v>
      </c>
      <c r="N141" s="5" t="s">
        <v>792</v>
      </c>
      <c r="O141" s="3">
        <v>0</v>
      </c>
      <c r="P141" s="3" t="str">
        <f t="shared" si="28"/>
        <v xml:space="preserve">(a) Good; (b) Good; (c) Good; </v>
      </c>
      <c r="Q141" s="3" t="str">
        <f t="shared" si="29"/>
        <v>Q2: (a) Good; (b) Good; (c) Good; SUBTOTAL:</v>
      </c>
      <c r="R141" s="3" t="str">
        <f t="shared" si="30"/>
        <v>(5/5)</v>
      </c>
      <c r="S141" s="3" t="s">
        <v>703</v>
      </c>
      <c r="U141" s="3" t="s">
        <v>753</v>
      </c>
      <c r="V141" s="2" t="s">
        <v>795</v>
      </c>
      <c r="W141" s="3">
        <v>27.24</v>
      </c>
      <c r="X141" s="14">
        <f t="shared" si="31"/>
        <v>27.24</v>
      </c>
      <c r="Y141" s="2">
        <f>IF(X141&gt;='creteria &amp; stat'!$S$3,'creteria &amp; stat'!$T$3,IF(X141&gt;='creteria &amp; stat'!$S$4,'creteria &amp; stat'!$T$4,IF(X141&gt;'creteria &amp; stat'!$S$5,'creteria &amp; stat'!$T$5,IF(X141&lt;&gt;0,'creteria &amp; stat'!$T$6,'creteria &amp; stat'!$T$8))))</f>
        <v>-4</v>
      </c>
      <c r="AA141" s="2">
        <f t="shared" si="32"/>
        <v>-4</v>
      </c>
      <c r="AB141" s="10" t="s">
        <v>293</v>
      </c>
      <c r="AC141" s="19" t="s">
        <v>799</v>
      </c>
      <c r="AD141" s="2">
        <f t="shared" si="33"/>
        <v>6</v>
      </c>
      <c r="AE141" s="2" t="str">
        <f t="shared" si="34"/>
        <v xml:space="preserve">Q2: (a) Good; (b) Good; (c) Good; SUBTOTAL:(5/5). Q3: Good (tier 4) (1/5); </v>
      </c>
    </row>
    <row r="142" spans="1:31" x14ac:dyDescent="0.25">
      <c r="A142" s="4" t="s">
        <v>184</v>
      </c>
      <c r="B142" s="18" t="s">
        <v>185</v>
      </c>
      <c r="C142" s="19" t="s">
        <v>799</v>
      </c>
      <c r="D142" s="3" t="s">
        <v>704</v>
      </c>
      <c r="E142" s="3" t="s">
        <v>312</v>
      </c>
      <c r="F142" s="5" t="s">
        <v>792</v>
      </c>
      <c r="G142" s="3">
        <v>0</v>
      </c>
      <c r="H142" s="3" t="s">
        <v>705</v>
      </c>
      <c r="I142" s="3" t="s">
        <v>312</v>
      </c>
      <c r="J142" s="5" t="s">
        <v>792</v>
      </c>
      <c r="K142" s="3">
        <v>0</v>
      </c>
      <c r="L142" s="3" t="s">
        <v>706</v>
      </c>
      <c r="M142" s="3" t="s">
        <v>312</v>
      </c>
      <c r="N142" s="5" t="s">
        <v>792</v>
      </c>
      <c r="O142" s="3">
        <v>0</v>
      </c>
      <c r="P142" s="3" t="str">
        <f t="shared" si="28"/>
        <v xml:space="preserve">(a) Good; (b) Good; (c) Good; </v>
      </c>
      <c r="Q142" s="3" t="str">
        <f t="shared" si="29"/>
        <v>Q2: (a) Good; (b) Good; (c) Good; SUBTOTAL:</v>
      </c>
      <c r="R142" s="3" t="str">
        <f t="shared" si="30"/>
        <v>(5/5)</v>
      </c>
      <c r="S142" s="3" t="s">
        <v>707</v>
      </c>
      <c r="U142" s="3"/>
      <c r="V142" s="17" t="s">
        <v>809</v>
      </c>
      <c r="W142" s="3">
        <v>6143.41</v>
      </c>
      <c r="X142" s="14">
        <f t="shared" si="31"/>
        <v>6143.41</v>
      </c>
      <c r="Y142" s="2">
        <f>IF(X142&gt;='creteria &amp; stat'!$S$3,'creteria &amp; stat'!$T$3,IF(X142&gt;='creteria &amp; stat'!$S$4,'creteria &amp; stat'!$T$4,IF(X142&gt;'creteria &amp; stat'!$S$5,'creteria &amp; stat'!$T$5,IF(X142&lt;&gt;0,'creteria &amp; stat'!$T$6,'creteria &amp; stat'!$T$8))))</f>
        <v>-3</v>
      </c>
      <c r="AA142" s="2">
        <f t="shared" si="32"/>
        <v>-3</v>
      </c>
      <c r="AB142" s="10" t="s">
        <v>185</v>
      </c>
      <c r="AC142" s="19" t="s">
        <v>799</v>
      </c>
      <c r="AD142" s="2">
        <f t="shared" si="33"/>
        <v>7</v>
      </c>
      <c r="AE142" s="2" t="str">
        <f t="shared" si="34"/>
        <v xml:space="preserve">Q2: (a) Good; (b) Good; (c) Good; SUBTOTAL:(5/5). Q3: Good (tier 3) (2/5); </v>
      </c>
    </row>
    <row r="143" spans="1:31" x14ac:dyDescent="0.25">
      <c r="A143" s="4" t="s">
        <v>268</v>
      </c>
      <c r="B143" s="18" t="s">
        <v>269</v>
      </c>
      <c r="C143" s="19" t="s">
        <v>799</v>
      </c>
      <c r="D143" s="3" t="s">
        <v>708</v>
      </c>
      <c r="E143" s="3" t="s">
        <v>312</v>
      </c>
      <c r="F143" s="5" t="s">
        <v>792</v>
      </c>
      <c r="G143" s="3">
        <v>0</v>
      </c>
      <c r="H143" s="3" t="s">
        <v>709</v>
      </c>
      <c r="I143" s="3" t="s">
        <v>312</v>
      </c>
      <c r="J143" s="5" t="s">
        <v>792</v>
      </c>
      <c r="K143" s="3">
        <v>0</v>
      </c>
      <c r="L143" s="3" t="s">
        <v>632</v>
      </c>
      <c r="M143" s="3" t="s">
        <v>312</v>
      </c>
      <c r="N143" s="5" t="s">
        <v>792</v>
      </c>
      <c r="O143" s="3">
        <v>0</v>
      </c>
      <c r="P143" s="3" t="str">
        <f t="shared" si="28"/>
        <v xml:space="preserve">(a) Good; (b) Good; (c) Good; </v>
      </c>
      <c r="Q143" s="3" t="str">
        <f t="shared" si="29"/>
        <v>Q2: (a) Good; (b) Good; (c) Good; SUBTOTAL:</v>
      </c>
      <c r="R143" s="3" t="str">
        <f t="shared" si="30"/>
        <v>(5/5)</v>
      </c>
      <c r="S143" s="3" t="s">
        <v>710</v>
      </c>
      <c r="U143" s="3"/>
      <c r="V143" s="17" t="s">
        <v>809</v>
      </c>
      <c r="W143" s="3">
        <v>5985.46</v>
      </c>
      <c r="X143" s="14">
        <f t="shared" si="31"/>
        <v>5985.46</v>
      </c>
      <c r="Y143" s="2">
        <f>IF(X143&gt;='creteria &amp; stat'!$S$3,'creteria &amp; stat'!$T$3,IF(X143&gt;='creteria &amp; stat'!$S$4,'creteria &amp; stat'!$T$4,IF(X143&gt;'creteria &amp; stat'!$S$5,'creteria &amp; stat'!$T$5,IF(X143&lt;&gt;0,'creteria &amp; stat'!$T$6,'creteria &amp; stat'!$T$8))))</f>
        <v>-3</v>
      </c>
      <c r="AA143" s="2">
        <f t="shared" si="32"/>
        <v>-3</v>
      </c>
      <c r="AB143" s="10" t="s">
        <v>269</v>
      </c>
      <c r="AC143" s="19" t="s">
        <v>799</v>
      </c>
      <c r="AD143" s="2">
        <f t="shared" si="33"/>
        <v>7</v>
      </c>
      <c r="AE143" s="2" t="str">
        <f t="shared" si="34"/>
        <v xml:space="preserve">Q2: (a) Good; (b) Good; (c) Good; SUBTOTAL:(5/5). Q3: Good (tier 3) (2/5); </v>
      </c>
    </row>
    <row r="144" spans="1:31" x14ac:dyDescent="0.25">
      <c r="A144" s="4" t="s">
        <v>54</v>
      </c>
      <c r="B144" s="18" t="s">
        <v>55</v>
      </c>
      <c r="C144" s="19" t="s">
        <v>799</v>
      </c>
      <c r="D144" s="3" t="s">
        <v>317</v>
      </c>
      <c r="E144" s="3" t="s">
        <v>312</v>
      </c>
      <c r="F144" s="5" t="s">
        <v>792</v>
      </c>
      <c r="G144" s="3">
        <v>0</v>
      </c>
      <c r="H144" s="3" t="s">
        <v>705</v>
      </c>
      <c r="I144" s="3" t="s">
        <v>312</v>
      </c>
      <c r="J144" s="5" t="s">
        <v>792</v>
      </c>
      <c r="K144" s="3">
        <v>0</v>
      </c>
      <c r="L144" s="3" t="s">
        <v>366</v>
      </c>
      <c r="M144" s="3" t="s">
        <v>312</v>
      </c>
      <c r="N144" s="5" t="s">
        <v>792</v>
      </c>
      <c r="O144" s="3">
        <v>0</v>
      </c>
      <c r="P144" s="3" t="str">
        <f t="shared" si="28"/>
        <v xml:space="preserve">(a) Good; (b) Good; (c) Good; </v>
      </c>
      <c r="Q144" s="3" t="str">
        <f t="shared" si="29"/>
        <v>Q2: (a) Good; (b) Good; (c) Good; SUBTOTAL:</v>
      </c>
      <c r="R144" s="3" t="str">
        <f t="shared" si="30"/>
        <v>(5/5)</v>
      </c>
      <c r="S144" s="3" t="s">
        <v>711</v>
      </c>
      <c r="U144" s="3"/>
      <c r="V144" s="17" t="s">
        <v>810</v>
      </c>
      <c r="W144" s="3">
        <v>23032.53</v>
      </c>
      <c r="X144" s="14">
        <f t="shared" si="31"/>
        <v>23032.53</v>
      </c>
      <c r="Y144" s="2">
        <f>IF(X144&gt;='creteria &amp; stat'!$S$3,'creteria &amp; stat'!$T$3,IF(X144&gt;='creteria &amp; stat'!$S$4,'creteria &amp; stat'!$T$4,IF(X144&gt;'creteria &amp; stat'!$S$5,'creteria &amp; stat'!$T$5,IF(X144&lt;&gt;0,'creteria &amp; stat'!$T$6,'creteria &amp; stat'!$T$8))))</f>
        <v>-2</v>
      </c>
      <c r="AA144" s="2">
        <f t="shared" si="32"/>
        <v>-2</v>
      </c>
      <c r="AB144" s="10" t="s">
        <v>55</v>
      </c>
      <c r="AC144" s="19" t="s">
        <v>799</v>
      </c>
      <c r="AD144" s="2">
        <f t="shared" si="33"/>
        <v>8</v>
      </c>
      <c r="AE144" s="2" t="str">
        <f t="shared" si="34"/>
        <v xml:space="preserve">Q2: (a) Good; (b) Good; (c) Good; SUBTOTAL:(5/5). Q3: Good (tier 2) (3/5); </v>
      </c>
    </row>
    <row r="145" spans="1:41" x14ac:dyDescent="0.25">
      <c r="A145" s="4" t="s">
        <v>16</v>
      </c>
      <c r="B145" s="18" t="s">
        <v>17</v>
      </c>
      <c r="C145" s="19" t="s">
        <v>799</v>
      </c>
      <c r="D145" s="3" t="s">
        <v>373</v>
      </c>
      <c r="E145" s="3" t="s">
        <v>312</v>
      </c>
      <c r="F145" s="5" t="s">
        <v>792</v>
      </c>
      <c r="G145" s="3">
        <v>0</v>
      </c>
      <c r="H145" s="3" t="s">
        <v>413</v>
      </c>
      <c r="I145" s="3" t="s">
        <v>312</v>
      </c>
      <c r="J145" s="5" t="s">
        <v>792</v>
      </c>
      <c r="K145" s="3">
        <v>0</v>
      </c>
      <c r="L145" s="3" t="s">
        <v>712</v>
      </c>
      <c r="M145" s="3" t="s">
        <v>312</v>
      </c>
      <c r="N145" s="5" t="s">
        <v>792</v>
      </c>
      <c r="O145" s="3">
        <v>0</v>
      </c>
      <c r="P145" s="3" t="str">
        <f t="shared" si="28"/>
        <v xml:space="preserve">(a) Good; (b) Good; (c) Good; </v>
      </c>
      <c r="Q145" s="3" t="str">
        <f t="shared" si="29"/>
        <v>Q2: (a) Good; (b) Good; (c) Good; SUBTOTAL:</v>
      </c>
      <c r="R145" s="3" t="str">
        <f t="shared" si="30"/>
        <v>(5/5)</v>
      </c>
      <c r="S145" s="3" t="s">
        <v>713</v>
      </c>
      <c r="U145" s="11" t="s">
        <v>759</v>
      </c>
      <c r="V145" s="2" t="s">
        <v>795</v>
      </c>
      <c r="W145" s="11">
        <v>784.19</v>
      </c>
      <c r="X145" s="14">
        <f t="shared" si="31"/>
        <v>784.19</v>
      </c>
      <c r="Y145" s="2">
        <f>IF(X145&gt;='creteria &amp; stat'!$S$3,'creteria &amp; stat'!$T$3,IF(X145&gt;='creteria &amp; stat'!$S$4,'creteria &amp; stat'!$T$4,IF(X145&gt;'creteria &amp; stat'!$S$5,'creteria &amp; stat'!$T$5,IF(X145&lt;&gt;0,'creteria &amp; stat'!$T$6,'creteria &amp; stat'!$T$8))))</f>
        <v>-4</v>
      </c>
      <c r="AA145" s="2">
        <f t="shared" si="32"/>
        <v>-4</v>
      </c>
      <c r="AB145" s="10" t="s">
        <v>17</v>
      </c>
      <c r="AC145" s="19" t="s">
        <v>799</v>
      </c>
      <c r="AD145" s="2">
        <f t="shared" si="33"/>
        <v>6</v>
      </c>
      <c r="AE145" s="2" t="str">
        <f t="shared" si="34"/>
        <v xml:space="preserve">Q2: (a) Good; (b) Good; (c) Good; SUBTOTAL:(5/5). Q3: Good (tier 4) (1/5); </v>
      </c>
    </row>
    <row r="146" spans="1:41" x14ac:dyDescent="0.25">
      <c r="A146" s="4" t="s">
        <v>34</v>
      </c>
      <c r="B146" s="18" t="s">
        <v>35</v>
      </c>
      <c r="C146" s="19" t="s">
        <v>799</v>
      </c>
      <c r="D146" s="3" t="s">
        <v>373</v>
      </c>
      <c r="E146" s="3" t="s">
        <v>312</v>
      </c>
      <c r="F146" s="5" t="s">
        <v>792</v>
      </c>
      <c r="G146" s="3">
        <v>0</v>
      </c>
      <c r="H146" s="3" t="s">
        <v>730</v>
      </c>
      <c r="I146" s="3" t="s">
        <v>312</v>
      </c>
      <c r="J146" s="5" t="s">
        <v>792</v>
      </c>
      <c r="K146" s="3">
        <v>0</v>
      </c>
      <c r="L146" s="3" t="s">
        <v>731</v>
      </c>
      <c r="M146" s="3" t="s">
        <v>312</v>
      </c>
      <c r="N146" s="5" t="s">
        <v>792</v>
      </c>
      <c r="O146" s="3">
        <v>0</v>
      </c>
      <c r="P146" s="3" t="str">
        <f t="shared" si="28"/>
        <v xml:space="preserve">(a) Good; (b) Good; (c) Good; </v>
      </c>
      <c r="Q146" s="3" t="str">
        <f t="shared" si="29"/>
        <v>Q2: (a) Good; (b) Good; (c) Good; SUBTOTAL:</v>
      </c>
      <c r="R146" s="3" t="str">
        <f t="shared" si="30"/>
        <v>(5/5)</v>
      </c>
      <c r="S146" s="3" t="s">
        <v>714</v>
      </c>
      <c r="T146" s="3"/>
      <c r="V146" s="17" t="s">
        <v>810</v>
      </c>
      <c r="W146" s="3">
        <v>56675.03</v>
      </c>
      <c r="X146" s="14">
        <f t="shared" si="31"/>
        <v>56675.03</v>
      </c>
      <c r="Y146" s="2">
        <f>IF(X146&gt;='creteria &amp; stat'!$S$3,'creteria &amp; stat'!$T$3,IF(X146&gt;='creteria &amp; stat'!$S$4,'creteria &amp; stat'!$T$4,IF(X146&gt;'creteria &amp; stat'!$S$5,'creteria &amp; stat'!$T$5,IF(X146&lt;&gt;0,'creteria &amp; stat'!$T$6,'creteria &amp; stat'!$T$8))))</f>
        <v>-2</v>
      </c>
      <c r="AA146" s="2">
        <f t="shared" si="32"/>
        <v>-2</v>
      </c>
      <c r="AB146" s="10" t="s">
        <v>35</v>
      </c>
      <c r="AC146" s="19" t="s">
        <v>799</v>
      </c>
      <c r="AD146" s="2">
        <f t="shared" si="33"/>
        <v>8</v>
      </c>
      <c r="AE146" s="2" t="str">
        <f t="shared" si="34"/>
        <v xml:space="preserve">Q2: (a) Good; (b) Good; (c) Good; SUBTOTAL:(5/5). Q3: Good (tier 2) (3/5); </v>
      </c>
    </row>
    <row r="147" spans="1:41" x14ac:dyDescent="0.25">
      <c r="A147" s="4" t="s">
        <v>26</v>
      </c>
      <c r="B147" s="18" t="s">
        <v>27</v>
      </c>
      <c r="C147" s="19" t="s">
        <v>799</v>
      </c>
      <c r="D147" s="3" t="s">
        <v>646</v>
      </c>
      <c r="E147" s="3" t="s">
        <v>312</v>
      </c>
      <c r="F147" s="5" t="s">
        <v>792</v>
      </c>
      <c r="G147" s="3">
        <v>0</v>
      </c>
      <c r="H147" s="3" t="s">
        <v>715</v>
      </c>
      <c r="I147" s="3" t="s">
        <v>312</v>
      </c>
      <c r="J147" s="5" t="s">
        <v>792</v>
      </c>
      <c r="K147" s="3">
        <v>0</v>
      </c>
      <c r="L147" s="3" t="s">
        <v>716</v>
      </c>
      <c r="M147" s="3" t="s">
        <v>312</v>
      </c>
      <c r="N147" s="5" t="s">
        <v>792</v>
      </c>
      <c r="O147" s="3">
        <v>0</v>
      </c>
      <c r="P147" s="3" t="str">
        <f t="shared" si="28"/>
        <v xml:space="preserve">(a) Good; (b) Good; (c) Good; </v>
      </c>
      <c r="Q147" s="3" t="str">
        <f t="shared" si="29"/>
        <v>Q2: (a) Good; (b) Good; (c) Good; SUBTOTAL:</v>
      </c>
      <c r="R147" s="3" t="str">
        <f t="shared" si="30"/>
        <v>(5/5)</v>
      </c>
      <c r="S147" s="3" t="s">
        <v>717</v>
      </c>
      <c r="T147" s="3"/>
      <c r="U147" s="3" t="s">
        <v>753</v>
      </c>
      <c r="V147" s="2" t="s">
        <v>795</v>
      </c>
      <c r="W147" s="3">
        <v>9.24</v>
      </c>
      <c r="X147" s="14">
        <f t="shared" si="31"/>
        <v>9.24</v>
      </c>
      <c r="Y147" s="2">
        <f>IF(X147&gt;='creteria &amp; stat'!$S$3,'creteria &amp; stat'!$T$3,IF(X147&gt;='creteria &amp; stat'!$S$4,'creteria &amp; stat'!$T$4,IF(X147&gt;'creteria &amp; stat'!$S$5,'creteria &amp; stat'!$T$5,IF(X147&lt;&gt;0,'creteria &amp; stat'!$T$6,'creteria &amp; stat'!$T$8))))</f>
        <v>-4</v>
      </c>
      <c r="AA147" s="2">
        <f t="shared" si="32"/>
        <v>-4</v>
      </c>
      <c r="AB147" s="10" t="s">
        <v>27</v>
      </c>
      <c r="AC147" s="19" t="s">
        <v>799</v>
      </c>
      <c r="AD147" s="2">
        <f t="shared" si="33"/>
        <v>6</v>
      </c>
      <c r="AE147" s="2" t="str">
        <f t="shared" si="34"/>
        <v xml:space="preserve">Q2: (a) Good; (b) Good; (c) Good; SUBTOTAL:(5/5). Q3: Good (tier 4) (1/5); </v>
      </c>
    </row>
    <row r="148" spans="1:41" x14ac:dyDescent="0.25">
      <c r="A148" s="4" t="s">
        <v>264</v>
      </c>
      <c r="B148" s="18" t="s">
        <v>265</v>
      </c>
      <c r="C148" s="19" t="s">
        <v>799</v>
      </c>
      <c r="D148" s="3" t="s">
        <v>317</v>
      </c>
      <c r="E148" s="3" t="s">
        <v>312</v>
      </c>
      <c r="F148" s="5" t="s">
        <v>792</v>
      </c>
      <c r="G148" s="3">
        <v>0</v>
      </c>
      <c r="H148" s="3" t="s">
        <v>718</v>
      </c>
      <c r="I148" s="3" t="s">
        <v>312</v>
      </c>
      <c r="J148" s="5" t="s">
        <v>792</v>
      </c>
      <c r="K148" s="3">
        <v>0</v>
      </c>
      <c r="L148" s="3" t="s">
        <v>332</v>
      </c>
      <c r="M148" s="3" t="s">
        <v>312</v>
      </c>
      <c r="N148" s="5" t="s">
        <v>792</v>
      </c>
      <c r="O148" s="3">
        <v>0</v>
      </c>
      <c r="P148" s="3" t="str">
        <f t="shared" si="28"/>
        <v xml:space="preserve">(a) Good; (b) Good; (c) Good; </v>
      </c>
      <c r="Q148" s="3" t="str">
        <f t="shared" si="29"/>
        <v>Q2: (a) Good; (b) Good; (c) Good; SUBTOTAL:</v>
      </c>
      <c r="R148" s="3" t="str">
        <f t="shared" si="30"/>
        <v>(5/5)</v>
      </c>
      <c r="S148" s="3" t="s">
        <v>719</v>
      </c>
      <c r="T148" s="3"/>
      <c r="U148" s="3" t="s">
        <v>753</v>
      </c>
      <c r="V148" s="2" t="s">
        <v>795</v>
      </c>
      <c r="W148" s="3">
        <v>12.81</v>
      </c>
      <c r="X148" s="14">
        <f t="shared" si="31"/>
        <v>12.81</v>
      </c>
      <c r="Y148" s="2">
        <f>IF(X148&gt;='creteria &amp; stat'!$S$3,'creteria &amp; stat'!$T$3,IF(X148&gt;='creteria &amp; stat'!$S$4,'creteria &amp; stat'!$T$4,IF(X148&gt;'creteria &amp; stat'!$S$5,'creteria &amp; stat'!$T$5,IF(X148&lt;&gt;0,'creteria &amp; stat'!$T$6,'creteria &amp; stat'!$T$8))))</f>
        <v>-4</v>
      </c>
      <c r="AA148" s="2">
        <f t="shared" si="32"/>
        <v>-4</v>
      </c>
      <c r="AB148" s="10" t="s">
        <v>265</v>
      </c>
      <c r="AC148" s="19" t="s">
        <v>799</v>
      </c>
      <c r="AD148" s="2">
        <f t="shared" si="33"/>
        <v>6</v>
      </c>
      <c r="AE148" s="2" t="str">
        <f t="shared" si="34"/>
        <v xml:space="preserve">Q2: (a) Good; (b) Good; (c) Good; SUBTOTAL:(5/5). Q3: Good (tier 4) (1/5); </v>
      </c>
    </row>
    <row r="149" spans="1:41" x14ac:dyDescent="0.25">
      <c r="A149" s="4" t="s">
        <v>114</v>
      </c>
      <c r="B149" s="18" t="s">
        <v>115</v>
      </c>
      <c r="C149" s="19" t="s">
        <v>799</v>
      </c>
      <c r="D149" s="3" t="s">
        <v>732</v>
      </c>
      <c r="E149" s="3" t="s">
        <v>312</v>
      </c>
      <c r="F149" s="5" t="s">
        <v>792</v>
      </c>
      <c r="G149" s="3">
        <v>0</v>
      </c>
      <c r="H149" s="3" t="s">
        <v>733</v>
      </c>
      <c r="I149" s="3" t="s">
        <v>312</v>
      </c>
      <c r="J149" s="5" t="s">
        <v>792</v>
      </c>
      <c r="K149" s="3">
        <v>0</v>
      </c>
      <c r="L149" s="3" t="s">
        <v>734</v>
      </c>
      <c r="M149" s="3" t="s">
        <v>312</v>
      </c>
      <c r="N149" s="5" t="s">
        <v>792</v>
      </c>
      <c r="O149" s="3">
        <v>0</v>
      </c>
      <c r="P149" s="3" t="str">
        <f t="shared" si="28"/>
        <v xml:space="preserve">(a) Good; (b) Good; (c) Good; </v>
      </c>
      <c r="Q149" s="3" t="str">
        <f t="shared" si="29"/>
        <v>Q2: (a) Good; (b) Good; (c) Good; SUBTOTAL:</v>
      </c>
      <c r="R149" s="3" t="str">
        <f t="shared" si="30"/>
        <v>(5/5)</v>
      </c>
      <c r="S149" s="3" t="s">
        <v>735</v>
      </c>
      <c r="T149" s="3"/>
      <c r="U149" s="3" t="s">
        <v>753</v>
      </c>
      <c r="V149" s="2" t="s">
        <v>795</v>
      </c>
      <c r="W149" s="3">
        <v>121.51</v>
      </c>
      <c r="X149" s="14">
        <f t="shared" si="31"/>
        <v>121.51</v>
      </c>
      <c r="Y149" s="2">
        <f>IF(X149&gt;='creteria &amp; stat'!$S$3,'creteria &amp; stat'!$T$3,IF(X149&gt;='creteria &amp; stat'!$S$4,'creteria &amp; stat'!$T$4,IF(X149&gt;'creteria &amp; stat'!$S$5,'creteria &amp; stat'!$T$5,IF(X149&lt;&gt;0,'creteria &amp; stat'!$T$6,'creteria &amp; stat'!$T$8))))</f>
        <v>-4</v>
      </c>
      <c r="AA149" s="2">
        <f t="shared" si="32"/>
        <v>-4</v>
      </c>
      <c r="AB149" s="10" t="s">
        <v>115</v>
      </c>
      <c r="AC149" s="19" t="s">
        <v>799</v>
      </c>
      <c r="AD149" s="2">
        <f t="shared" si="33"/>
        <v>6</v>
      </c>
      <c r="AE149" s="2" t="str">
        <f t="shared" si="34"/>
        <v xml:space="preserve">Q2: (a) Good; (b) Good; (c) Good; SUBTOTAL:(5/5). Q3: Good (tier 4) (1/5); </v>
      </c>
    </row>
    <row r="150" spans="1:41" x14ac:dyDescent="0.25">
      <c r="A150" s="4" t="s">
        <v>172</v>
      </c>
      <c r="B150" s="18" t="s">
        <v>173</v>
      </c>
      <c r="C150" s="19" t="s">
        <v>799</v>
      </c>
      <c r="D150" s="3" t="s">
        <v>720</v>
      </c>
      <c r="E150" s="3" t="s">
        <v>312</v>
      </c>
      <c r="F150" s="5" t="s">
        <v>792</v>
      </c>
      <c r="G150" s="3">
        <v>0</v>
      </c>
      <c r="H150" s="3" t="s">
        <v>721</v>
      </c>
      <c r="I150" s="3" t="s">
        <v>312</v>
      </c>
      <c r="J150" s="5" t="s">
        <v>792</v>
      </c>
      <c r="K150" s="3">
        <v>0</v>
      </c>
      <c r="L150" s="3" t="s">
        <v>341</v>
      </c>
      <c r="M150" s="3" t="s">
        <v>312</v>
      </c>
      <c r="N150" s="5" t="s">
        <v>792</v>
      </c>
      <c r="O150" s="3">
        <v>0</v>
      </c>
      <c r="P150" s="3" t="str">
        <f t="shared" si="28"/>
        <v xml:space="preserve">(a) Good; (b) Good; (c) Good; </v>
      </c>
      <c r="Q150" s="3" t="str">
        <f t="shared" si="29"/>
        <v>Q2: (a) Good; (b) Good; (c) Good; SUBTOTAL:</v>
      </c>
      <c r="R150" s="3" t="str">
        <f t="shared" si="30"/>
        <v>(5/5)</v>
      </c>
      <c r="S150" s="3" t="s">
        <v>722</v>
      </c>
      <c r="T150" s="3"/>
      <c r="U150" s="3" t="s">
        <v>753</v>
      </c>
      <c r="V150" s="2" t="s">
        <v>795</v>
      </c>
      <c r="W150" s="3">
        <v>18.82</v>
      </c>
      <c r="X150" s="14">
        <f t="shared" si="31"/>
        <v>18.82</v>
      </c>
      <c r="Y150" s="2">
        <f>IF(X150&gt;='creteria &amp; stat'!$S$3,'creteria &amp; stat'!$T$3,IF(X150&gt;='creteria &amp; stat'!$S$4,'creteria &amp; stat'!$T$4,IF(X150&gt;'creteria &amp; stat'!$S$5,'creteria &amp; stat'!$T$5,IF(X150&lt;&gt;0,'creteria &amp; stat'!$T$6,'creteria &amp; stat'!$T$8))))</f>
        <v>-4</v>
      </c>
      <c r="AA150" s="2">
        <f t="shared" si="32"/>
        <v>-4</v>
      </c>
      <c r="AB150" s="10" t="s">
        <v>173</v>
      </c>
      <c r="AC150" s="19" t="s">
        <v>799</v>
      </c>
      <c r="AD150" s="2">
        <f t="shared" si="33"/>
        <v>6</v>
      </c>
      <c r="AE150" s="2" t="str">
        <f t="shared" si="34"/>
        <v xml:space="preserve">Q2: (a) Good; (b) Good; (c) Good; SUBTOTAL:(5/5). Q3: Good (tier 4) (1/5); </v>
      </c>
    </row>
    <row r="151" spans="1:41" x14ac:dyDescent="0.25">
      <c r="A151" s="4" t="s">
        <v>234</v>
      </c>
      <c r="B151" s="18" t="s">
        <v>235</v>
      </c>
      <c r="C151" s="19" t="s">
        <v>799</v>
      </c>
      <c r="D151" s="3" t="s">
        <v>317</v>
      </c>
      <c r="E151" s="3" t="s">
        <v>312</v>
      </c>
      <c r="F151" s="5" t="s">
        <v>792</v>
      </c>
      <c r="G151" s="3">
        <v>0</v>
      </c>
      <c r="H151" s="3" t="s">
        <v>723</v>
      </c>
      <c r="I151" s="3" t="s">
        <v>312</v>
      </c>
      <c r="J151" s="5" t="s">
        <v>792</v>
      </c>
      <c r="K151" s="3">
        <v>0</v>
      </c>
      <c r="L151" s="3" t="s">
        <v>341</v>
      </c>
      <c r="M151" s="3" t="s">
        <v>312</v>
      </c>
      <c r="N151" s="5" t="s">
        <v>792</v>
      </c>
      <c r="O151" s="3">
        <v>0</v>
      </c>
      <c r="P151" s="3" t="str">
        <f t="shared" si="28"/>
        <v xml:space="preserve">(a) Good; (b) Good; (c) Good; </v>
      </c>
      <c r="Q151" s="3" t="str">
        <f t="shared" si="29"/>
        <v>Q2: (a) Good; (b) Good; (c) Good; SUBTOTAL:</v>
      </c>
      <c r="R151" s="3" t="str">
        <f t="shared" si="30"/>
        <v>(5/5)</v>
      </c>
      <c r="S151" s="3" t="s">
        <v>724</v>
      </c>
      <c r="T151" s="3"/>
      <c r="U151" s="3"/>
      <c r="V151" s="17" t="s">
        <v>810</v>
      </c>
      <c r="W151" s="3">
        <v>77373.039999999994</v>
      </c>
      <c r="X151" s="14">
        <f t="shared" si="31"/>
        <v>77373.039999999994</v>
      </c>
      <c r="Y151" s="2">
        <f>IF(X151&gt;='creteria &amp; stat'!$S$3,'creteria &amp; stat'!$T$3,IF(X151&gt;='creteria &amp; stat'!$S$4,'creteria &amp; stat'!$T$4,IF(X151&gt;'creteria &amp; stat'!$S$5,'creteria &amp; stat'!$T$5,IF(X151&lt;&gt;0,'creteria &amp; stat'!$T$6,'creteria &amp; stat'!$T$8))))</f>
        <v>-2</v>
      </c>
      <c r="AA151" s="2">
        <f t="shared" si="32"/>
        <v>-2</v>
      </c>
      <c r="AB151" s="10" t="s">
        <v>235</v>
      </c>
      <c r="AC151" s="19" t="s">
        <v>799</v>
      </c>
      <c r="AD151" s="2">
        <f t="shared" si="33"/>
        <v>8</v>
      </c>
      <c r="AE151" s="2" t="str">
        <f t="shared" si="34"/>
        <v xml:space="preserve">Q2: (a) Good; (b) Good; (c) Good; SUBTOTAL:(5/5). Q3: Good (tier 2) (3/5); </v>
      </c>
    </row>
    <row r="152" spans="1:41" x14ac:dyDescent="0.25">
      <c r="A152" s="4" t="s">
        <v>206</v>
      </c>
      <c r="B152" s="18" t="s">
        <v>207</v>
      </c>
      <c r="C152" s="19" t="s">
        <v>799</v>
      </c>
      <c r="D152" s="3" t="s">
        <v>736</v>
      </c>
      <c r="E152" s="3" t="s">
        <v>312</v>
      </c>
      <c r="F152" s="5" t="s">
        <v>792</v>
      </c>
      <c r="G152" s="3">
        <v>0</v>
      </c>
      <c r="H152" s="3" t="s">
        <v>737</v>
      </c>
      <c r="I152" s="3" t="s">
        <v>312</v>
      </c>
      <c r="J152" s="5" t="s">
        <v>792</v>
      </c>
      <c r="K152" s="3">
        <v>0</v>
      </c>
      <c r="L152" s="3" t="s">
        <v>738</v>
      </c>
      <c r="M152" s="3" t="s">
        <v>312</v>
      </c>
      <c r="N152" s="5" t="s">
        <v>792</v>
      </c>
      <c r="O152" s="3">
        <v>0</v>
      </c>
      <c r="P152" s="3" t="str">
        <f t="shared" si="28"/>
        <v xml:space="preserve">(a) Good; (b) Good; (c) Good; </v>
      </c>
      <c r="Q152" s="3" t="str">
        <f t="shared" si="29"/>
        <v>Q2: (a) Good; (b) Good; (c) Good; SUBTOTAL:</v>
      </c>
      <c r="R152" s="3" t="str">
        <f t="shared" si="30"/>
        <v>(5/5)</v>
      </c>
      <c r="S152" s="3" t="s">
        <v>739</v>
      </c>
      <c r="T152" s="3"/>
      <c r="U152" s="3" t="s">
        <v>753</v>
      </c>
      <c r="V152" s="2" t="s">
        <v>795</v>
      </c>
      <c r="W152" s="3">
        <v>28.76</v>
      </c>
      <c r="X152" s="14">
        <f t="shared" si="31"/>
        <v>28.76</v>
      </c>
      <c r="Y152" s="2">
        <f>IF(X152&gt;='creteria &amp; stat'!$S$3,'creteria &amp; stat'!$T$3,IF(X152&gt;='creteria &amp; stat'!$S$4,'creteria &amp; stat'!$T$4,IF(X152&gt;'creteria &amp; stat'!$S$5,'creteria &amp; stat'!$T$5,IF(X152&lt;&gt;0,'creteria &amp; stat'!$T$6,'creteria &amp; stat'!$T$8))))</f>
        <v>-4</v>
      </c>
      <c r="AA152" s="2">
        <f t="shared" si="32"/>
        <v>-4</v>
      </c>
      <c r="AB152" s="10" t="s">
        <v>207</v>
      </c>
      <c r="AC152" s="19" t="s">
        <v>799</v>
      </c>
      <c r="AD152" s="2">
        <f t="shared" si="33"/>
        <v>6</v>
      </c>
      <c r="AE152" s="2" t="str">
        <f t="shared" si="34"/>
        <v xml:space="preserve">Q2: (a) Good; (b) Good; (c) Good; SUBTOTAL:(5/5). Q3: Good (tier 4) (1/5); </v>
      </c>
    </row>
    <row r="153" spans="1:41" x14ac:dyDescent="0.25">
      <c r="A153" s="4" t="s">
        <v>134</v>
      </c>
      <c r="B153" s="18" t="s">
        <v>135</v>
      </c>
      <c r="C153" s="19" t="s">
        <v>799</v>
      </c>
      <c r="D153" s="3" t="s">
        <v>634</v>
      </c>
      <c r="E153" s="3" t="s">
        <v>312</v>
      </c>
      <c r="F153" s="5" t="s">
        <v>792</v>
      </c>
      <c r="G153" s="3">
        <v>0</v>
      </c>
      <c r="H153" s="3" t="s">
        <v>740</v>
      </c>
      <c r="I153" s="3" t="s">
        <v>312</v>
      </c>
      <c r="J153" s="5" t="s">
        <v>792</v>
      </c>
      <c r="K153" s="3">
        <v>0</v>
      </c>
      <c r="L153" s="3" t="s">
        <v>741</v>
      </c>
      <c r="M153" s="3" t="s">
        <v>312</v>
      </c>
      <c r="N153" s="5" t="s">
        <v>792</v>
      </c>
      <c r="O153" s="3">
        <v>0</v>
      </c>
      <c r="P153" s="3" t="str">
        <f t="shared" si="28"/>
        <v xml:space="preserve">(a) Good; (b) Good; (c) Good; </v>
      </c>
      <c r="Q153" s="3" t="str">
        <f t="shared" si="29"/>
        <v>Q2: (a) Good; (b) Good; (c) Good; SUBTOTAL:</v>
      </c>
      <c r="R153" s="3" t="str">
        <f t="shared" si="30"/>
        <v>(5/5)</v>
      </c>
      <c r="S153" s="3" t="s">
        <v>742</v>
      </c>
      <c r="T153" s="3"/>
      <c r="U153" s="3" t="s">
        <v>753</v>
      </c>
      <c r="V153" s="2" t="s">
        <v>795</v>
      </c>
      <c r="W153" s="2">
        <v>1.7</v>
      </c>
      <c r="X153" s="14">
        <f t="shared" si="31"/>
        <v>1.7</v>
      </c>
      <c r="Y153" s="2">
        <f>IF(X153&gt;='creteria &amp; stat'!$S$3,'creteria &amp; stat'!$T$3,IF(X153&gt;='creteria &amp; stat'!$S$4,'creteria &amp; stat'!$T$4,IF(X153&gt;'creteria &amp; stat'!$S$5,'creteria &amp; stat'!$T$5,IF(X153&lt;&gt;0,'creteria &amp; stat'!$T$6,'creteria &amp; stat'!$T$8))))</f>
        <v>-4</v>
      </c>
      <c r="AA153" s="2">
        <f t="shared" si="32"/>
        <v>-4</v>
      </c>
      <c r="AB153" s="18" t="s">
        <v>135</v>
      </c>
      <c r="AC153" s="19" t="s">
        <v>799</v>
      </c>
      <c r="AD153" s="2">
        <f t="shared" si="33"/>
        <v>6</v>
      </c>
      <c r="AE153" s="2" t="str">
        <f t="shared" si="34"/>
        <v xml:space="preserve">Q2: (a) Good; (b) Good; (c) Good; SUBTOTAL:(5/5). Q3: Good (tier 4) (1/5); </v>
      </c>
      <c r="AF153" s="7"/>
      <c r="AG153" s="7"/>
      <c r="AH153" s="7"/>
      <c r="AI153" s="7"/>
      <c r="AJ153" s="7"/>
      <c r="AK153" s="7"/>
      <c r="AL153" s="7"/>
      <c r="AM153" s="7"/>
      <c r="AN153" s="7"/>
      <c r="AO153" s="7"/>
    </row>
  </sheetData>
  <sortState xmlns:xlrd2="http://schemas.microsoft.com/office/spreadsheetml/2017/richdata2" ref="A2:AE154">
    <sortCondition ref="AB1:AB154"/>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F52C3-F2D4-4193-98F2-29DCD6FD6579}">
  <dimension ref="A1:U9"/>
  <sheetViews>
    <sheetView topLeftCell="G1" zoomScale="115" zoomScaleNormal="115" workbookViewId="0">
      <selection activeCell="C19" sqref="C19"/>
    </sheetView>
  </sheetViews>
  <sheetFormatPr defaultRowHeight="15" x14ac:dyDescent="0.25"/>
  <cols>
    <col min="2" max="2" width="18" customWidth="1"/>
    <col min="3" max="4" width="14.85546875" customWidth="1"/>
    <col min="6" max="6" width="19" customWidth="1"/>
    <col min="9" max="9" width="22" customWidth="1"/>
    <col min="12" max="12" width="25" customWidth="1"/>
    <col min="15" max="15" width="23" customWidth="1"/>
    <col min="17" max="17" width="11.42578125" customWidth="1"/>
    <col min="18" max="19" width="20.140625" customWidth="1"/>
  </cols>
  <sheetData>
    <row r="1" spans="1:21" x14ac:dyDescent="0.25">
      <c r="B1" s="15" t="s">
        <v>783</v>
      </c>
      <c r="C1" s="15" t="s">
        <v>784</v>
      </c>
      <c r="D1" s="15" t="s">
        <v>785</v>
      </c>
      <c r="E1" s="12" t="s">
        <v>781</v>
      </c>
      <c r="F1" s="15" t="s">
        <v>782</v>
      </c>
      <c r="G1" s="12" t="s">
        <v>781</v>
      </c>
      <c r="I1" t="s">
        <v>767</v>
      </c>
      <c r="J1">
        <v>1.5</v>
      </c>
      <c r="L1" t="s">
        <v>772</v>
      </c>
      <c r="M1">
        <v>2</v>
      </c>
      <c r="O1" t="s">
        <v>771</v>
      </c>
      <c r="P1">
        <v>1.5</v>
      </c>
      <c r="R1" t="s">
        <v>770</v>
      </c>
    </row>
    <row r="2" spans="1:21" x14ac:dyDescent="0.25">
      <c r="A2" t="s">
        <v>760</v>
      </c>
      <c r="B2" s="15">
        <f>MIN(Fabian!G:G)</f>
        <v>-1.5</v>
      </c>
      <c r="C2" s="15">
        <f>MIN(Fabian!K:K)</f>
        <v>-2</v>
      </c>
      <c r="D2" s="15">
        <f>MIN(Fabian!O:O)</f>
        <v>-1.5</v>
      </c>
      <c r="E2" s="12">
        <f>5+SUM(B2:D2)</f>
        <v>0</v>
      </c>
      <c r="F2" s="15">
        <f>MIN(Fabian!AA:AA)</f>
        <v>-5</v>
      </c>
      <c r="G2" s="12">
        <f>5+F2</f>
        <v>0</v>
      </c>
      <c r="I2" t="s">
        <v>769</v>
      </c>
      <c r="J2" t="s">
        <v>768</v>
      </c>
      <c r="L2" t="s">
        <v>769</v>
      </c>
      <c r="M2" t="s">
        <v>768</v>
      </c>
      <c r="O2" t="s">
        <v>769</v>
      </c>
      <c r="P2" t="s">
        <v>768</v>
      </c>
      <c r="R2" t="s">
        <v>769</v>
      </c>
      <c r="S2" t="s">
        <v>787</v>
      </c>
      <c r="T2" t="s">
        <v>768</v>
      </c>
      <c r="U2" s="13" t="s">
        <v>791</v>
      </c>
    </row>
    <row r="3" spans="1:21" x14ac:dyDescent="0.25">
      <c r="A3" t="s">
        <v>761</v>
      </c>
      <c r="B3" s="15">
        <f>MEDIAN(Fabian!G:G)</f>
        <v>0</v>
      </c>
      <c r="C3" s="15">
        <f>MEDIAN(Fabian!K:K)</f>
        <v>0</v>
      </c>
      <c r="D3" s="15">
        <f>MEDIAN(Fabian!O:O)</f>
        <v>0</v>
      </c>
      <c r="E3" s="12">
        <f t="shared" ref="E3:E5" si="0">5+SUM(B3:D3)</f>
        <v>5</v>
      </c>
      <c r="F3" s="15">
        <f>MEDIAN(Fabian!AA:AA)</f>
        <v>-3</v>
      </c>
      <c r="G3" s="12">
        <f t="shared" ref="G3:G5" si="1">5+F3</f>
        <v>2</v>
      </c>
      <c r="I3" t="s">
        <v>764</v>
      </c>
      <c r="J3">
        <v>0</v>
      </c>
      <c r="L3" t="s">
        <v>764</v>
      </c>
      <c r="M3">
        <v>0</v>
      </c>
      <c r="O3" t="s">
        <v>764</v>
      </c>
      <c r="P3">
        <v>0</v>
      </c>
      <c r="R3" t="s">
        <v>777</v>
      </c>
      <c r="S3" s="12">
        <v>1000000</v>
      </c>
      <c r="T3">
        <v>0</v>
      </c>
      <c r="U3">
        <f>COUNTIF(Fabian!Y:Y,0)</f>
        <v>7</v>
      </c>
    </row>
    <row r="4" spans="1:21" x14ac:dyDescent="0.25">
      <c r="A4" t="s">
        <v>762</v>
      </c>
      <c r="B4" s="15">
        <f>AVERAGE(Fabian!G:G)</f>
        <v>-4.2763157894736843E-2</v>
      </c>
      <c r="C4" s="15">
        <f>AVERAGE(Fabian!K:K)</f>
        <v>-4.2763157894736843E-2</v>
      </c>
      <c r="D4" s="15">
        <f>AVERAGE(Fabian!O:O)</f>
        <v>-3.6184210526315791E-2</v>
      </c>
      <c r="E4" s="12">
        <f t="shared" si="0"/>
        <v>4.8782894736842106</v>
      </c>
      <c r="F4" s="15">
        <f>AVERAGE(Fabian!AA:AA)</f>
        <v>-2.9671052631578947</v>
      </c>
      <c r="G4" s="12">
        <f t="shared" si="1"/>
        <v>2.0328947368421053</v>
      </c>
      <c r="I4" t="s">
        <v>766</v>
      </c>
      <c r="J4">
        <v>-1</v>
      </c>
      <c r="L4" t="s">
        <v>766</v>
      </c>
      <c r="M4">
        <v>-1.5</v>
      </c>
      <c r="O4" t="s">
        <v>766</v>
      </c>
      <c r="P4">
        <v>-1</v>
      </c>
      <c r="R4" t="s">
        <v>776</v>
      </c>
      <c r="S4" s="12">
        <v>15000</v>
      </c>
      <c r="T4">
        <v>-2</v>
      </c>
      <c r="U4">
        <f>COUNTIF(Fabian!Y:Y,-2)</f>
        <v>50</v>
      </c>
    </row>
    <row r="5" spans="1:21" x14ac:dyDescent="0.25">
      <c r="A5" t="s">
        <v>763</v>
      </c>
      <c r="B5" s="15">
        <f>MAX(Fabian!G:G)</f>
        <v>0</v>
      </c>
      <c r="C5" s="15">
        <f>MAX(Fabian!K:K)</f>
        <v>0</v>
      </c>
      <c r="D5" s="15">
        <f>MAX(Fabian!O:O)</f>
        <v>0</v>
      </c>
      <c r="E5" s="12">
        <f t="shared" si="0"/>
        <v>5</v>
      </c>
      <c r="F5" s="15">
        <f>MAX(Fabian!AA:AA)</f>
        <v>0</v>
      </c>
      <c r="G5" s="12">
        <f t="shared" si="1"/>
        <v>5</v>
      </c>
      <c r="I5" t="s">
        <v>765</v>
      </c>
      <c r="J5">
        <v>-1</v>
      </c>
      <c r="L5" t="s">
        <v>765</v>
      </c>
      <c r="M5">
        <v>-1.5</v>
      </c>
      <c r="O5" t="s">
        <v>765</v>
      </c>
      <c r="P5">
        <v>-1</v>
      </c>
      <c r="R5" t="s">
        <v>775</v>
      </c>
      <c r="S5" s="12">
        <v>1000</v>
      </c>
      <c r="T5">
        <v>-3</v>
      </c>
      <c r="U5">
        <f>COUNTIF(Fabian!Y:Y,-3)</f>
        <v>36</v>
      </c>
    </row>
    <row r="6" spans="1:21" x14ac:dyDescent="0.25">
      <c r="I6" t="s">
        <v>774</v>
      </c>
      <c r="J6">
        <v>-1.5</v>
      </c>
      <c r="L6" t="s">
        <v>774</v>
      </c>
      <c r="M6">
        <v>-2</v>
      </c>
      <c r="O6" t="s">
        <v>774</v>
      </c>
      <c r="P6">
        <v>-1.5</v>
      </c>
      <c r="R6" t="s">
        <v>778</v>
      </c>
      <c r="S6">
        <v>0</v>
      </c>
      <c r="T6">
        <v>-4</v>
      </c>
      <c r="U6">
        <f>COUNTIF(Fabian!Y:Y,-4)</f>
        <v>53</v>
      </c>
    </row>
    <row r="7" spans="1:21" x14ac:dyDescent="0.25">
      <c r="O7" t="s">
        <v>779</v>
      </c>
      <c r="P7">
        <v>-1</v>
      </c>
      <c r="R7" s="31" t="s">
        <v>766</v>
      </c>
      <c r="S7" s="31"/>
      <c r="T7">
        <v>-5</v>
      </c>
    </row>
    <row r="8" spans="1:21" x14ac:dyDescent="0.25">
      <c r="R8" s="31" t="s">
        <v>765</v>
      </c>
      <c r="S8" s="31"/>
      <c r="T8">
        <v>-5</v>
      </c>
    </row>
    <row r="9" spans="1:21" x14ac:dyDescent="0.25">
      <c r="R9" s="31" t="s">
        <v>788</v>
      </c>
      <c r="S9" s="31"/>
      <c r="T9">
        <v>0</v>
      </c>
    </row>
  </sheetData>
  <mergeCells count="3">
    <mergeCell ref="R9:S9"/>
    <mergeCell ref="R8:S8"/>
    <mergeCell ref="R7:S7"/>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Fabian</vt:lpstr>
      <vt:lpstr>creteria &amp; stat</vt:lpstr>
    </vt:vector>
  </TitlesOfParts>
  <Company>Centre for Instructional Technology (NUS)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Results for selected groups</dc:title>
  <dc:creator>LumiNUS Administrator</dc:creator>
  <cp:lastModifiedBy>mark</cp:lastModifiedBy>
  <dcterms:modified xsi:type="dcterms:W3CDTF">2022-03-09T17:27:43Z</dcterms:modified>
</cp:coreProperties>
</file>