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PAPERS/Ratiometric DiFC paper/FIGURES/Figure 5 (In Vitro)/"/>
    </mc:Choice>
  </mc:AlternateContent>
  <xr:revisionPtr revIDLastSave="706" documentId="8_{150B2A05-20A3-43D3-89D8-41D2D68159B5}" xr6:coauthVersionLast="47" xr6:coauthVersionMax="47" xr10:uidLastSave="{210DC908-9594-45F4-8897-BC9DF4B20B99}"/>
  <bookViews>
    <workbookView minimized="1" xWindow="345" yWindow="345" windowWidth="2400" windowHeight="585" xr2:uid="{AF41B3D1-FBBB-40F6-8077-86D1F957737F}"/>
  </bookViews>
  <sheets>
    <sheet name="Plate Reader Response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M3" i="3"/>
  <c r="M4" i="3"/>
  <c r="M5" i="3"/>
  <c r="M6" i="3"/>
  <c r="M7" i="3"/>
  <c r="M8" i="3"/>
  <c r="M9" i="3"/>
  <c r="M10" i="3"/>
  <c r="M11" i="3"/>
  <c r="M12" i="3"/>
  <c r="G3" i="3"/>
  <c r="G4" i="3"/>
  <c r="G5" i="3"/>
  <c r="G6" i="3"/>
  <c r="G7" i="3"/>
  <c r="G8" i="3"/>
  <c r="G9" i="3"/>
  <c r="G10" i="3"/>
  <c r="G11" i="3"/>
  <c r="G12" i="3"/>
  <c r="Q12" i="3" l="1"/>
  <c r="P12" i="3"/>
  <c r="O12" i="3"/>
  <c r="U12" i="3" s="1"/>
  <c r="N12" i="3"/>
  <c r="L12" i="3"/>
  <c r="H12" i="3"/>
  <c r="F12" i="3"/>
  <c r="A12" i="3"/>
  <c r="Q11" i="3"/>
  <c r="P11" i="3"/>
  <c r="O11" i="3"/>
  <c r="U11" i="3" s="1"/>
  <c r="N11" i="3"/>
  <c r="L11" i="3"/>
  <c r="H11" i="3"/>
  <c r="F11" i="3"/>
  <c r="A11" i="3"/>
  <c r="Q10" i="3"/>
  <c r="P10" i="3"/>
  <c r="O10" i="3"/>
  <c r="N10" i="3"/>
  <c r="L10" i="3"/>
  <c r="H10" i="3"/>
  <c r="F10" i="3"/>
  <c r="A10" i="3"/>
  <c r="Q9" i="3"/>
  <c r="P9" i="3"/>
  <c r="O9" i="3"/>
  <c r="N9" i="3"/>
  <c r="L9" i="3"/>
  <c r="H9" i="3"/>
  <c r="F9" i="3"/>
  <c r="A9" i="3"/>
  <c r="Q8" i="3"/>
  <c r="P8" i="3"/>
  <c r="O8" i="3"/>
  <c r="U8" i="3" s="1"/>
  <c r="N8" i="3"/>
  <c r="L8" i="3"/>
  <c r="H8" i="3"/>
  <c r="F8" i="3"/>
  <c r="A8" i="3"/>
  <c r="Q7" i="3"/>
  <c r="P7" i="3"/>
  <c r="O7" i="3"/>
  <c r="U7" i="3" s="1"/>
  <c r="N7" i="3"/>
  <c r="L7" i="3"/>
  <c r="H7" i="3"/>
  <c r="F7" i="3"/>
  <c r="A7" i="3"/>
  <c r="Q6" i="3"/>
  <c r="P6" i="3"/>
  <c r="O6" i="3"/>
  <c r="U6" i="3" s="1"/>
  <c r="N6" i="3"/>
  <c r="L6" i="3"/>
  <c r="H6" i="3"/>
  <c r="F6" i="3"/>
  <c r="A6" i="3"/>
  <c r="Q5" i="3"/>
  <c r="P5" i="3"/>
  <c r="O5" i="3"/>
  <c r="U5" i="3" s="1"/>
  <c r="N5" i="3"/>
  <c r="L5" i="3"/>
  <c r="H5" i="3"/>
  <c r="F5" i="3"/>
  <c r="A5" i="3"/>
  <c r="Q4" i="3"/>
  <c r="P4" i="3"/>
  <c r="O4" i="3"/>
  <c r="U4" i="3" s="1"/>
  <c r="N4" i="3"/>
  <c r="L4" i="3"/>
  <c r="H4" i="3"/>
  <c r="F4" i="3"/>
  <c r="A4" i="3"/>
  <c r="Q3" i="3"/>
  <c r="P3" i="3"/>
  <c r="N3" i="3"/>
  <c r="L3" i="3"/>
  <c r="H3" i="3"/>
  <c r="F3" i="3"/>
  <c r="A3" i="3"/>
  <c r="R3" i="3" l="1"/>
  <c r="U3" i="3"/>
  <c r="T9" i="3"/>
  <c r="U9" i="3"/>
  <c r="T10" i="3"/>
  <c r="U10" i="3"/>
  <c r="S3" i="3"/>
  <c r="R4" i="3"/>
  <c r="S5" i="3"/>
  <c r="S6" i="3"/>
  <c r="S10" i="3"/>
  <c r="R12" i="3"/>
  <c r="T8" i="3"/>
  <c r="T7" i="3"/>
  <c r="T6" i="3"/>
  <c r="T5" i="3"/>
  <c r="T12" i="3"/>
  <c r="T4" i="3"/>
  <c r="T11" i="3"/>
  <c r="T3" i="3"/>
  <c r="R8" i="3"/>
  <c r="R11" i="3"/>
  <c r="R10" i="3"/>
  <c r="R5" i="3"/>
  <c r="S7" i="3"/>
  <c r="S8" i="3"/>
  <c r="R6" i="3"/>
  <c r="R7" i="3"/>
  <c r="S9" i="3"/>
  <c r="S11" i="3"/>
  <c r="S12" i="3"/>
  <c r="S4" i="3"/>
  <c r="R9" i="3"/>
</calcChain>
</file>

<file path=xl/sharedStrings.xml><?xml version="1.0" encoding="utf-8"?>
<sst xmlns="http://schemas.openxmlformats.org/spreadsheetml/2006/main" count="15" uniqueCount="10">
  <si>
    <t>log[Na]</t>
  </si>
  <si>
    <t>[Na] (mM)</t>
  </si>
  <si>
    <t>CHIII Ex640 Em680</t>
  </si>
  <si>
    <t>R18 Ex555 Em580</t>
  </si>
  <si>
    <t>CHIII/R18</t>
  </si>
  <si>
    <t>Avg</t>
  </si>
  <si>
    <t>stdva</t>
  </si>
  <si>
    <t>Stdev</t>
  </si>
  <si>
    <t>STDVA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</si>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</sst>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25B3-F68D-4F5D-8BC4-25654DBDA883}">
  <dimension ref="A1:U12"/>
  <sheetViews>
    <sheetView tabSelected="1" workbookViewId="0">
      <selection activeCell="P23" sqref="P23"/>
    </sheetView>
  </sheetViews>
  <sheetFormatPr defaultRowHeight="15"/>
  <cols>
    <col min="4" max="4" width="13.42578125" bestFit="1" customWidth="1"/>
    <col min="6" max="6" width="15.5703125" bestFit="1" customWidth="1"/>
  </cols>
  <sheetData>
    <row r="1" spans="1:21">
      <c r="A1" s="6" t="s">
        <v>0</v>
      </c>
      <c r="B1" s="7" t="s">
        <v>1</v>
      </c>
      <c r="C1" s="8" t="s">
        <v>2</v>
      </c>
      <c r="D1" s="8"/>
      <c r="E1" s="8"/>
      <c r="F1" s="8"/>
      <c r="G1" s="8"/>
      <c r="H1" s="8"/>
      <c r="I1" s="8" t="s">
        <v>3</v>
      </c>
      <c r="J1" s="8"/>
      <c r="K1" s="8"/>
      <c r="L1" s="8"/>
      <c r="M1" s="8"/>
      <c r="N1" s="8"/>
      <c r="O1" s="8" t="s">
        <v>4</v>
      </c>
      <c r="P1" s="8"/>
      <c r="Q1" s="8"/>
      <c r="R1" s="8"/>
      <c r="S1" s="8"/>
      <c r="T1" s="4"/>
    </row>
    <row r="2" spans="1:21">
      <c r="A2" s="6"/>
      <c r="B2" s="7"/>
      <c r="C2" s="1">
        <v>1</v>
      </c>
      <c r="D2" s="1">
        <v>2</v>
      </c>
      <c r="E2" s="1">
        <v>3</v>
      </c>
      <c r="F2" s="1" t="s">
        <v>5</v>
      </c>
      <c r="G2" s="1" t="s">
        <v>6</v>
      </c>
      <c r="H2" s="1" t="s">
        <v>7</v>
      </c>
      <c r="I2" s="1">
        <v>1</v>
      </c>
      <c r="J2" s="1">
        <v>2</v>
      </c>
      <c r="K2" s="1">
        <v>3</v>
      </c>
      <c r="L2" s="1" t="s">
        <v>5</v>
      </c>
      <c r="M2" s="1" t="s">
        <v>6</v>
      </c>
      <c r="N2" s="1" t="s">
        <v>7</v>
      </c>
      <c r="O2" s="1">
        <v>1</v>
      </c>
      <c r="P2" s="1">
        <v>2</v>
      </c>
      <c r="Q2" s="1">
        <v>3</v>
      </c>
      <c r="R2" s="1" t="s">
        <v>5</v>
      </c>
      <c r="S2" s="1" t="s">
        <v>7</v>
      </c>
      <c r="T2" s="1" t="s">
        <v>8</v>
      </c>
      <c r="U2" s="5" t="s">
        <v>9</v>
      </c>
    </row>
    <row r="3" spans="1:21">
      <c r="A3" s="2">
        <f t="shared" ref="A3:A12" si="0">LOG(B3)</f>
        <v>0</v>
      </c>
      <c r="B3" s="2">
        <v>1</v>
      </c>
      <c r="C3" s="2">
        <v>6245.0349999999999</v>
      </c>
      <c r="D3" s="2">
        <v>6078.5640000000003</v>
      </c>
      <c r="E3" s="2">
        <v>5923.4530000000004</v>
      </c>
      <c r="F3" s="2">
        <f t="shared" ref="F3:F12" si="1">AVERAGE(C3:E3)</f>
        <v>6082.3506666666663</v>
      </c>
      <c r="G3" s="2">
        <f t="shared" ref="G3:G12" si="2">(STDEVA(C3:E3))</f>
        <v>160.82443786419165</v>
      </c>
      <c r="H3" s="2">
        <f t="shared" ref="H3:H12" si="3">STDEV(C3:E3)</f>
        <v>160.82443786419165</v>
      </c>
      <c r="I3" s="2">
        <v>937.91499999999996</v>
      </c>
      <c r="J3" s="2">
        <v>936.5</v>
      </c>
      <c r="K3" s="2">
        <v>897.56399999999996</v>
      </c>
      <c r="L3" s="2">
        <f t="shared" ref="L3:L12" si="4">AVERAGE(I3:K3)</f>
        <v>923.99299999999994</v>
      </c>
      <c r="M3" s="2">
        <f t="shared" ref="M3:M12" si="5">(STDEVA(I3:K3))</f>
        <v>22.899117603086815</v>
      </c>
      <c r="N3" s="2">
        <f t="shared" ref="N3:N12" si="6">STDEV(I3:K3)</f>
        <v>22.899117603086815</v>
      </c>
      <c r="O3" s="3">
        <f>C3/I3</f>
        <v>6.6584232046614034</v>
      </c>
      <c r="P3" s="3">
        <f t="shared" ref="P3:P12" si="7">D3/J3</f>
        <v>6.4907250400427126</v>
      </c>
      <c r="Q3" s="3">
        <f t="shared" ref="Q3:Q12" si="8">E3/K3</f>
        <v>6.5994770289360991</v>
      </c>
      <c r="R3" s="3">
        <f>AVERAGE(O3:Q3)</f>
        <v>6.5828750912134053</v>
      </c>
      <c r="S3" s="3">
        <f t="shared" ref="S3:S12" si="9">STDEV(O3:Q3)</f>
        <v>8.507283265667448E-2</v>
      </c>
      <c r="T3" s="3">
        <f t="shared" ref="T3:T12" si="10">(STDEVA(O3:Q3))</f>
        <v>8.507283265667448E-2</v>
      </c>
      <c r="U3">
        <f>((MAX(O3:Q3)-MIN(O3:Q3))/2)</f>
        <v>8.3849082309345402E-2</v>
      </c>
    </row>
    <row r="4" spans="1:21">
      <c r="A4" s="2">
        <f t="shared" si="0"/>
        <v>0.69897000433601886</v>
      </c>
      <c r="B4" s="2">
        <v>5</v>
      </c>
      <c r="C4" s="2">
        <v>5948.3919999999998</v>
      </c>
      <c r="D4" s="2">
        <v>5875.2709999999997</v>
      </c>
      <c r="E4" s="2">
        <v>5631.2349999999997</v>
      </c>
      <c r="F4" s="2">
        <f t="shared" si="1"/>
        <v>5818.2993333333334</v>
      </c>
      <c r="G4" s="2">
        <f t="shared" si="2"/>
        <v>166.07669542814656</v>
      </c>
      <c r="H4" s="2">
        <f t="shared" si="3"/>
        <v>166.07669542814656</v>
      </c>
      <c r="I4" s="2">
        <v>990.9</v>
      </c>
      <c r="J4" s="2">
        <v>960.87199999999996</v>
      </c>
      <c r="K4" s="2">
        <v>955.53499999999997</v>
      </c>
      <c r="L4" s="2">
        <f t="shared" si="4"/>
        <v>969.10233333333326</v>
      </c>
      <c r="M4" s="2">
        <f t="shared" si="5"/>
        <v>19.065009738611035</v>
      </c>
      <c r="N4" s="2">
        <f t="shared" si="6"/>
        <v>19.065009738611035</v>
      </c>
      <c r="O4" s="3">
        <f t="shared" ref="O4:O12" si="11">C4/I4</f>
        <v>6.0030194772429102</v>
      </c>
      <c r="P4" s="3">
        <f t="shared" si="7"/>
        <v>6.1145199360580804</v>
      </c>
      <c r="Q4" s="3">
        <f t="shared" si="8"/>
        <v>5.8932796810163941</v>
      </c>
      <c r="R4" s="3">
        <f t="shared" ref="R4:R12" si="12">AVERAGE(O4:Q4)</f>
        <v>6.0036063647724616</v>
      </c>
      <c r="S4" s="3">
        <f t="shared" si="9"/>
        <v>0.11062129514906639</v>
      </c>
      <c r="T4" s="3">
        <f t="shared" si="10"/>
        <v>0.11062129514906639</v>
      </c>
      <c r="U4">
        <f t="shared" ref="U4:U12" si="13">((MAX(O4:Q4)-MIN(O4:Q4))/2)</f>
        <v>0.11062012752084316</v>
      </c>
    </row>
    <row r="5" spans="1:21">
      <c r="A5" s="2">
        <f t="shared" si="0"/>
        <v>1</v>
      </c>
      <c r="B5" s="2">
        <v>10</v>
      </c>
      <c r="C5" s="2">
        <v>5593.1779999999999</v>
      </c>
      <c r="D5" s="2">
        <v>5517.1880000000001</v>
      </c>
      <c r="E5" s="2">
        <v>5458.2790000000005</v>
      </c>
      <c r="F5" s="2">
        <f t="shared" si="1"/>
        <v>5522.8816666666671</v>
      </c>
      <c r="G5" s="2">
        <f t="shared" si="2"/>
        <v>67.629493790307905</v>
      </c>
      <c r="H5" s="2">
        <f t="shared" si="3"/>
        <v>67.629493790307905</v>
      </c>
      <c r="I5" s="2">
        <v>947.00300000000004</v>
      </c>
      <c r="J5" s="2">
        <v>945.48900000000003</v>
      </c>
      <c r="K5" s="2">
        <v>939.40099999999995</v>
      </c>
      <c r="L5" s="2">
        <f t="shared" si="4"/>
        <v>943.96433333333334</v>
      </c>
      <c r="M5" s="2">
        <f t="shared" si="5"/>
        <v>4.0238112944487998</v>
      </c>
      <c r="N5" s="2">
        <f t="shared" si="6"/>
        <v>4.0238112944487998</v>
      </c>
      <c r="O5" s="3">
        <f t="shared" si="11"/>
        <v>5.9061882591713006</v>
      </c>
      <c r="P5" s="3">
        <f t="shared" si="7"/>
        <v>5.8352746568177949</v>
      </c>
      <c r="Q5" s="3">
        <f t="shared" si="8"/>
        <v>5.8103823606745157</v>
      </c>
      <c r="R5" s="3">
        <f t="shared" si="12"/>
        <v>5.8506150922212043</v>
      </c>
      <c r="S5" s="3">
        <f t="shared" si="9"/>
        <v>4.9711057778613829E-2</v>
      </c>
      <c r="T5" s="3">
        <f t="shared" si="10"/>
        <v>4.9711057778613829E-2</v>
      </c>
      <c r="U5">
        <f t="shared" si="13"/>
        <v>4.7902949248392446E-2</v>
      </c>
    </row>
    <row r="6" spans="1:21">
      <c r="A6" s="2">
        <f t="shared" si="0"/>
        <v>1.6989700043360187</v>
      </c>
      <c r="B6" s="2">
        <v>50</v>
      </c>
      <c r="C6" s="2">
        <v>5097.9049999999997</v>
      </c>
      <c r="D6" s="2">
        <v>5129.9170000000004</v>
      </c>
      <c r="E6" s="2">
        <v>5463.8029999999999</v>
      </c>
      <c r="F6" s="2">
        <f t="shared" si="1"/>
        <v>5230.541666666667</v>
      </c>
      <c r="G6" s="2">
        <f t="shared" si="2"/>
        <v>202.64335483142125</v>
      </c>
      <c r="H6" s="2">
        <f t="shared" si="3"/>
        <v>202.64335483142125</v>
      </c>
      <c r="I6" s="2">
        <v>1013.362</v>
      </c>
      <c r="J6" s="2">
        <v>1028.4860000000001</v>
      </c>
      <c r="K6" s="2">
        <v>964.73800000000006</v>
      </c>
      <c r="L6" s="2">
        <f t="shared" si="4"/>
        <v>1002.1953333333335</v>
      </c>
      <c r="M6" s="2">
        <f t="shared" si="5"/>
        <v>33.308748240264656</v>
      </c>
      <c r="N6" s="2">
        <f t="shared" si="6"/>
        <v>33.308748240264656</v>
      </c>
      <c r="O6" s="3">
        <f t="shared" si="11"/>
        <v>5.0306849872010195</v>
      </c>
      <c r="P6" s="3">
        <f t="shared" si="7"/>
        <v>4.9878335728439662</v>
      </c>
      <c r="Q6" s="3">
        <f t="shared" si="8"/>
        <v>5.6635096782753447</v>
      </c>
      <c r="R6" s="3">
        <f t="shared" si="12"/>
        <v>5.2273427461067765</v>
      </c>
      <c r="S6" s="3">
        <f t="shared" si="9"/>
        <v>0.3783388104148252</v>
      </c>
      <c r="T6" s="3">
        <f t="shared" si="10"/>
        <v>0.3783388104148252</v>
      </c>
      <c r="U6">
        <f t="shared" si="13"/>
        <v>0.33783805271568923</v>
      </c>
    </row>
    <row r="7" spans="1:21">
      <c r="A7" s="2">
        <f t="shared" si="0"/>
        <v>2</v>
      </c>
      <c r="B7" s="2">
        <v>100</v>
      </c>
      <c r="C7" s="2">
        <v>5049.8220000000001</v>
      </c>
      <c r="D7" s="2">
        <v>5140.3860000000004</v>
      </c>
      <c r="E7" s="2">
        <v>4536.2730000000001</v>
      </c>
      <c r="F7" s="2">
        <f t="shared" si="1"/>
        <v>4908.8270000000002</v>
      </c>
      <c r="G7" s="2">
        <f t="shared" si="2"/>
        <v>325.80334821944365</v>
      </c>
      <c r="H7" s="2">
        <f t="shared" si="3"/>
        <v>325.80334821944365</v>
      </c>
      <c r="I7" s="2">
        <v>1075.4010000000001</v>
      </c>
      <c r="J7" s="2">
        <v>1094.605</v>
      </c>
      <c r="K7" s="2">
        <v>990.13900000000001</v>
      </c>
      <c r="L7" s="2">
        <f t="shared" si="4"/>
        <v>1053.3816666666669</v>
      </c>
      <c r="M7" s="2">
        <f t="shared" si="5"/>
        <v>55.605076830567683</v>
      </c>
      <c r="N7" s="2">
        <f t="shared" si="6"/>
        <v>55.605076830567683</v>
      </c>
      <c r="O7" s="3">
        <f t="shared" si="11"/>
        <v>4.6957572105661045</v>
      </c>
      <c r="P7" s="3">
        <f t="shared" si="7"/>
        <v>4.6961104690733189</v>
      </c>
      <c r="Q7" s="3">
        <f t="shared" si="8"/>
        <v>4.5814506852068249</v>
      </c>
      <c r="R7" s="3">
        <f t="shared" si="12"/>
        <v>4.6577727882820827</v>
      </c>
      <c r="S7" s="3">
        <f t="shared" si="9"/>
        <v>6.6097116134260711E-2</v>
      </c>
      <c r="T7" s="3">
        <f t="shared" si="10"/>
        <v>6.6097116134260711E-2</v>
      </c>
      <c r="U7">
        <f t="shared" si="13"/>
        <v>5.7329891933247001E-2</v>
      </c>
    </row>
    <row r="8" spans="1:21">
      <c r="A8" s="2">
        <f t="shared" si="0"/>
        <v>2.1760912590556813</v>
      </c>
      <c r="B8" s="2">
        <v>150</v>
      </c>
      <c r="C8" s="2">
        <v>4991.6490000000003</v>
      </c>
      <c r="D8" s="2">
        <v>4956.7340000000004</v>
      </c>
      <c r="E8" s="2">
        <v>4431.7629999999999</v>
      </c>
      <c r="F8" s="2">
        <f t="shared" si="1"/>
        <v>4793.3820000000005</v>
      </c>
      <c r="G8" s="2">
        <f t="shared" si="2"/>
        <v>313.65744081242542</v>
      </c>
      <c r="H8" s="2">
        <f t="shared" si="3"/>
        <v>313.65744081242542</v>
      </c>
      <c r="I8" s="2">
        <v>1102.7429999999999</v>
      </c>
      <c r="J8" s="2">
        <v>1159.8140000000001</v>
      </c>
      <c r="K8" s="2">
        <v>1009.559</v>
      </c>
      <c r="L8" s="2">
        <f t="shared" si="4"/>
        <v>1090.7053333333333</v>
      </c>
      <c r="M8" s="2">
        <f t="shared" si="5"/>
        <v>75.847348802270872</v>
      </c>
      <c r="N8" s="2">
        <f t="shared" si="6"/>
        <v>75.847348802270872</v>
      </c>
      <c r="O8" s="3">
        <f t="shared" si="11"/>
        <v>4.5265750950130723</v>
      </c>
      <c r="P8" s="3">
        <f t="shared" si="7"/>
        <v>4.2737318225163694</v>
      </c>
      <c r="Q8" s="3">
        <f t="shared" si="8"/>
        <v>4.3898008932613148</v>
      </c>
      <c r="R8" s="3">
        <f t="shared" si="12"/>
        <v>4.3967026035969186</v>
      </c>
      <c r="S8" s="3">
        <f t="shared" si="9"/>
        <v>0.12656285124742542</v>
      </c>
      <c r="T8" s="3">
        <f t="shared" si="10"/>
        <v>0.12656285124742542</v>
      </c>
      <c r="U8">
        <f t="shared" si="13"/>
        <v>0.12642163624835145</v>
      </c>
    </row>
    <row r="9" spans="1:21">
      <c r="A9" s="2">
        <f t="shared" si="0"/>
        <v>2.3010299956639813</v>
      </c>
      <c r="B9" s="2">
        <v>200</v>
      </c>
      <c r="C9" s="2">
        <v>4639.99</v>
      </c>
      <c r="D9" s="2">
        <v>4906.027</v>
      </c>
      <c r="E9" s="2">
        <v>4908.9799999999996</v>
      </c>
      <c r="F9" s="2">
        <f t="shared" si="1"/>
        <v>4818.3323333333328</v>
      </c>
      <c r="G9" s="2">
        <f t="shared" si="2"/>
        <v>154.4560485909611</v>
      </c>
      <c r="H9" s="2">
        <f t="shared" si="3"/>
        <v>154.4560485909611</v>
      </c>
      <c r="I9" s="2">
        <v>1076.0419999999999</v>
      </c>
      <c r="J9" s="2">
        <v>1113.7840000000001</v>
      </c>
      <c r="K9" s="2">
        <v>1097.095</v>
      </c>
      <c r="L9" s="2">
        <f t="shared" si="4"/>
        <v>1095.6403333333335</v>
      </c>
      <c r="M9" s="2">
        <f t="shared" si="5"/>
        <v>18.913002996175326</v>
      </c>
      <c r="N9" s="2">
        <f t="shared" si="6"/>
        <v>18.913002996175326</v>
      </c>
      <c r="O9" s="3">
        <f t="shared" si="11"/>
        <v>4.3120900485297042</v>
      </c>
      <c r="P9" s="3">
        <f t="shared" si="7"/>
        <v>4.4048280456533755</v>
      </c>
      <c r="Q9" s="3">
        <f t="shared" si="8"/>
        <v>4.4745259070545389</v>
      </c>
      <c r="R9" s="3">
        <f t="shared" si="12"/>
        <v>4.3971480004125389</v>
      </c>
      <c r="S9" s="3">
        <f t="shared" si="9"/>
        <v>8.1489811356089126E-2</v>
      </c>
      <c r="T9" s="3">
        <f t="shared" si="10"/>
        <v>8.1489811356089126E-2</v>
      </c>
      <c r="U9">
        <f t="shared" si="13"/>
        <v>8.1217929262417332E-2</v>
      </c>
    </row>
    <row r="10" spans="1:21">
      <c r="A10" s="2">
        <f t="shared" si="0"/>
        <v>2.3979400086720375</v>
      </c>
      <c r="B10" s="2">
        <v>250</v>
      </c>
      <c r="C10" s="2">
        <v>4727.24</v>
      </c>
      <c r="D10" s="2">
        <v>4719.4849999999997</v>
      </c>
      <c r="E10" s="2">
        <v>4415.18</v>
      </c>
      <c r="F10" s="2">
        <f t="shared" si="1"/>
        <v>4620.6349999999993</v>
      </c>
      <c r="G10" s="2">
        <f t="shared" si="2"/>
        <v>177.97149427647082</v>
      </c>
      <c r="H10" s="2">
        <f t="shared" si="3"/>
        <v>177.97149427647082</v>
      </c>
      <c r="I10" s="2">
        <v>1099.9010000000001</v>
      </c>
      <c r="J10" s="2">
        <v>1079.8900000000001</v>
      </c>
      <c r="K10" s="2">
        <v>1055.366</v>
      </c>
      <c r="L10" s="2">
        <f t="shared" si="4"/>
        <v>1078.3856666666668</v>
      </c>
      <c r="M10" s="2">
        <f t="shared" si="5"/>
        <v>22.305578233557078</v>
      </c>
      <c r="N10" s="2">
        <f t="shared" si="6"/>
        <v>22.305578233557078</v>
      </c>
      <c r="O10" s="3">
        <f t="shared" si="11"/>
        <v>4.2978777180855365</v>
      </c>
      <c r="P10" s="3">
        <f t="shared" si="7"/>
        <v>4.3703386456027919</v>
      </c>
      <c r="Q10" s="3">
        <f t="shared" si="8"/>
        <v>4.1835533833760046</v>
      </c>
      <c r="R10" s="3">
        <f t="shared" si="12"/>
        <v>4.2839232490214441</v>
      </c>
      <c r="S10" s="3">
        <f t="shared" si="9"/>
        <v>9.4171274555609363E-2</v>
      </c>
      <c r="T10" s="3">
        <f t="shared" si="10"/>
        <v>9.4171274555609363E-2</v>
      </c>
      <c r="U10">
        <f t="shared" si="13"/>
        <v>9.3392631113393687E-2</v>
      </c>
    </row>
    <row r="11" spans="1:21">
      <c r="A11" s="2">
        <f t="shared" si="0"/>
        <v>2.6989700043360187</v>
      </c>
      <c r="B11" s="2">
        <v>500</v>
      </c>
      <c r="C11" s="2">
        <v>4419.1689999999999</v>
      </c>
      <c r="D11" s="2">
        <v>4505.9690000000001</v>
      </c>
      <c r="E11" s="2">
        <v>4343.1589999999997</v>
      </c>
      <c r="F11" s="2">
        <f t="shared" si="1"/>
        <v>4422.7656666666662</v>
      </c>
      <c r="G11" s="2">
        <f t="shared" si="2"/>
        <v>81.464569190129311</v>
      </c>
      <c r="H11" s="2">
        <f t="shared" si="3"/>
        <v>81.464569190129311</v>
      </c>
      <c r="I11" s="2">
        <v>1091.4780000000001</v>
      </c>
      <c r="J11" s="2">
        <v>987.26099999999997</v>
      </c>
      <c r="K11" s="2">
        <v>1078.636</v>
      </c>
      <c r="L11" s="2">
        <f t="shared" si="4"/>
        <v>1052.4583333333333</v>
      </c>
      <c r="M11" s="2">
        <f t="shared" si="5"/>
        <v>56.826476631349735</v>
      </c>
      <c r="N11" s="2">
        <f t="shared" si="6"/>
        <v>56.826476631349735</v>
      </c>
      <c r="O11" s="3">
        <f t="shared" si="11"/>
        <v>4.0487934708716065</v>
      </c>
      <c r="P11" s="3">
        <f t="shared" si="7"/>
        <v>4.5641112127390837</v>
      </c>
      <c r="Q11" s="3">
        <f t="shared" si="8"/>
        <v>4.0265288753573953</v>
      </c>
      <c r="R11" s="3">
        <f t="shared" si="12"/>
        <v>4.2131445196560291</v>
      </c>
      <c r="S11" s="3">
        <f t="shared" si="9"/>
        <v>0.30414986896856366</v>
      </c>
      <c r="T11" s="3">
        <f t="shared" si="10"/>
        <v>0.30414986896856366</v>
      </c>
      <c r="U11">
        <f t="shared" si="13"/>
        <v>0.26879116869084418</v>
      </c>
    </row>
    <row r="12" spans="1:21">
      <c r="A12" s="2">
        <f t="shared" si="0"/>
        <v>3</v>
      </c>
      <c r="B12" s="2">
        <v>1000</v>
      </c>
      <c r="C12" s="2">
        <v>3798.5709999999999</v>
      </c>
      <c r="D12" s="2">
        <v>4351.2939999999999</v>
      </c>
      <c r="E12" s="2">
        <v>4342.7809999999999</v>
      </c>
      <c r="F12" s="2">
        <f t="shared" si="1"/>
        <v>4164.2153333333335</v>
      </c>
      <c r="G12" s="2">
        <f t="shared" si="2"/>
        <v>316.68588801260682</v>
      </c>
      <c r="H12" s="2">
        <f t="shared" si="3"/>
        <v>316.68588801260682</v>
      </c>
      <c r="I12" s="2">
        <v>1111.3630000000001</v>
      </c>
      <c r="J12" s="2">
        <v>1106.4970000000001</v>
      </c>
      <c r="K12" s="2">
        <v>1078.123</v>
      </c>
      <c r="L12" s="2">
        <f t="shared" si="4"/>
        <v>1098.6610000000001</v>
      </c>
      <c r="M12" s="2">
        <f t="shared" si="5"/>
        <v>17.952063168338071</v>
      </c>
      <c r="N12" s="2">
        <f t="shared" si="6"/>
        <v>17.952063168338071</v>
      </c>
      <c r="O12" s="3">
        <f t="shared" si="11"/>
        <v>3.4179390532166356</v>
      </c>
      <c r="P12" s="3">
        <f t="shared" si="7"/>
        <v>3.9324950722866845</v>
      </c>
      <c r="Q12" s="3">
        <f t="shared" si="8"/>
        <v>4.0280941970443074</v>
      </c>
      <c r="R12" s="3">
        <f t="shared" si="12"/>
        <v>3.7928427741825423</v>
      </c>
      <c r="S12" s="3">
        <f t="shared" si="9"/>
        <v>0.32817586468106974</v>
      </c>
      <c r="T12" s="3">
        <f t="shared" si="10"/>
        <v>0.32817586468106974</v>
      </c>
      <c r="U12">
        <f t="shared" si="13"/>
        <v>0.30507757191383589</v>
      </c>
    </row>
  </sheetData>
  <mergeCells count="5">
    <mergeCell ref="O1:S1"/>
    <mergeCell ref="A1:A2"/>
    <mergeCell ref="B1:B2"/>
    <mergeCell ref="C1:H1"/>
    <mergeCell ref="I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Isen Andrew Calderon</dc:creator>
  <cp:keywords/>
  <dc:description/>
  <cp:lastModifiedBy>Fernando Ivich</cp:lastModifiedBy>
  <cp:revision/>
  <dcterms:created xsi:type="dcterms:W3CDTF">2021-01-25T18:54:06Z</dcterms:created>
  <dcterms:modified xsi:type="dcterms:W3CDTF">2023-03-09T18:18:35Z</dcterms:modified>
  <cp:category/>
  <cp:contentStatus/>
</cp:coreProperties>
</file>