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m_niedre_northeastern_edu/Documents/Niedre_Lab/Fernando/PAPERS/Ratiometric DiFC paper/FIGURES/Figure 5 (In Vitro)/"/>
    </mc:Choice>
  </mc:AlternateContent>
  <xr:revisionPtr revIDLastSave="1263" documentId="13_ncr:1_{6B875FD4-9373-476D-836F-57960F5821B7}" xr6:coauthVersionLast="47" xr6:coauthVersionMax="47" xr10:uidLastSave="{E04B6378-4953-4CEC-8E9D-3E80065734F2}"/>
  <bookViews>
    <workbookView xWindow="-120" yWindow="-120" windowWidth="29040" windowHeight="15840" xr2:uid="{00000000-000D-0000-FFFF-FFFF00000000}"/>
  </bookViews>
  <sheets>
    <sheet name="average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4" l="1"/>
  <c r="B31" i="4" s="1"/>
  <c r="C32" i="4"/>
  <c r="D32" i="4"/>
  <c r="E32" i="4"/>
  <c r="F32" i="4"/>
  <c r="G32" i="4"/>
  <c r="H32" i="4"/>
  <c r="I32" i="4"/>
  <c r="J32" i="4"/>
  <c r="K32" i="4"/>
  <c r="B32" i="4"/>
  <c r="K30" i="4"/>
  <c r="K31" i="4" s="1"/>
  <c r="C30" i="4"/>
  <c r="C31" i="4" s="1"/>
  <c r="D30" i="4"/>
  <c r="D31" i="4" s="1"/>
  <c r="E30" i="4"/>
  <c r="E31" i="4" s="1"/>
  <c r="F30" i="4"/>
  <c r="F31" i="4" s="1"/>
  <c r="G30" i="4"/>
  <c r="G31" i="4" s="1"/>
  <c r="H30" i="4"/>
  <c r="H31" i="4" s="1"/>
  <c r="I30" i="4"/>
  <c r="I31" i="4" s="1"/>
  <c r="J30" i="4"/>
  <c r="J31" i="4" s="1"/>
  <c r="B28" i="4"/>
  <c r="B29" i="4" s="1"/>
  <c r="K34" i="4"/>
  <c r="J34" i="4"/>
  <c r="I34" i="4"/>
  <c r="H34" i="4"/>
  <c r="G34" i="4"/>
  <c r="F34" i="4"/>
  <c r="E34" i="4"/>
  <c r="D34" i="4"/>
  <c r="C34" i="4"/>
  <c r="B34" i="4"/>
  <c r="C28" i="4"/>
  <c r="C29" i="4" s="1"/>
  <c r="D28" i="4"/>
  <c r="D29" i="4" s="1"/>
  <c r="E28" i="4"/>
  <c r="E29" i="4" s="1"/>
  <c r="F28" i="4"/>
  <c r="F29" i="4" s="1"/>
  <c r="G28" i="4"/>
  <c r="G29" i="4" s="1"/>
  <c r="H28" i="4"/>
  <c r="H29" i="4" s="1"/>
  <c r="I28" i="4"/>
  <c r="I29" i="4" s="1"/>
  <c r="J28" i="4"/>
  <c r="J29" i="4" s="1"/>
  <c r="K28" i="4"/>
  <c r="K29" i="4" s="1"/>
</calcChain>
</file>

<file path=xl/sharedStrings.xml><?xml version="1.0" encoding="utf-8"?>
<sst xmlns="http://schemas.openxmlformats.org/spreadsheetml/2006/main" count="47" uniqueCount="25">
  <si>
    <t>[Na+] (Mm)</t>
  </si>
  <si>
    <t>1mM</t>
  </si>
  <si>
    <t>5mM</t>
  </si>
  <si>
    <t>10mM</t>
  </si>
  <si>
    <t>50mM</t>
  </si>
  <si>
    <t>100mM</t>
  </si>
  <si>
    <t>150mM</t>
  </si>
  <si>
    <t>200mM</t>
  </si>
  <si>
    <t>250mM</t>
  </si>
  <si>
    <t>500mM</t>
  </si>
  <si>
    <t>1000mM</t>
  </si>
  <si>
    <t>number of peaks</t>
  </si>
  <si>
    <t>matched Red (mV)</t>
  </si>
  <si>
    <t>matched Green (mV)</t>
  </si>
  <si>
    <t>Ratio</t>
  </si>
  <si>
    <t>std ratio</t>
  </si>
  <si>
    <t>Ratio (Green / Red)</t>
  </si>
  <si>
    <t>using default processing code settings</t>
  </si>
  <si>
    <t>RED</t>
  </si>
  <si>
    <t>redn</t>
  </si>
  <si>
    <t>GREEN</t>
  </si>
  <si>
    <t>Trial 1-</t>
  </si>
  <si>
    <t>Trial 2-</t>
  </si>
  <si>
    <t>Trial 3-</t>
  </si>
  <si>
    <t>log([Na+])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</si>
</sst>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0" xfId="0" applyFill="1"/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F80D-BF24-4391-977D-C9693380AB9F}">
  <dimension ref="A1:W34"/>
  <sheetViews>
    <sheetView tabSelected="1" zoomScaleNormal="100" workbookViewId="0">
      <selection activeCell="O18" sqref="O18"/>
    </sheetView>
  </sheetViews>
  <sheetFormatPr defaultColWidth="8.85546875" defaultRowHeight="15" x14ac:dyDescent="0.25"/>
  <cols>
    <col min="1" max="1" width="19.7109375" bestFit="1" customWidth="1"/>
    <col min="13" max="13" width="19.7109375" bestFit="1" customWidth="1"/>
    <col min="26" max="26" width="11.28515625" bestFit="1" customWidth="1"/>
  </cols>
  <sheetData>
    <row r="1" spans="1:23" x14ac:dyDescent="0.25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M1" s="3" t="s">
        <v>22</v>
      </c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t="s">
        <v>0</v>
      </c>
      <c r="B2">
        <v>1</v>
      </c>
      <c r="C2">
        <v>5</v>
      </c>
      <c r="D2">
        <v>10</v>
      </c>
      <c r="E2">
        <v>50</v>
      </c>
      <c r="F2">
        <v>100</v>
      </c>
      <c r="G2">
        <v>150</v>
      </c>
      <c r="H2">
        <v>200</v>
      </c>
      <c r="I2">
        <v>250</v>
      </c>
      <c r="J2">
        <v>500</v>
      </c>
      <c r="K2">
        <v>1000</v>
      </c>
      <c r="M2" t="s">
        <v>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</row>
    <row r="3" spans="1:23" x14ac:dyDescent="0.25">
      <c r="A3" t="s">
        <v>11</v>
      </c>
      <c r="B3">
        <v>31</v>
      </c>
      <c r="C3">
        <v>44</v>
      </c>
      <c r="D3">
        <v>45</v>
      </c>
      <c r="E3">
        <v>63</v>
      </c>
      <c r="F3">
        <v>64</v>
      </c>
      <c r="G3">
        <v>77</v>
      </c>
      <c r="H3">
        <v>45</v>
      </c>
      <c r="I3">
        <v>38</v>
      </c>
      <c r="J3">
        <v>48</v>
      </c>
      <c r="K3">
        <v>51</v>
      </c>
      <c r="M3" t="s">
        <v>11</v>
      </c>
      <c r="N3">
        <v>68</v>
      </c>
      <c r="O3">
        <v>61</v>
      </c>
      <c r="P3">
        <v>11</v>
      </c>
      <c r="Q3">
        <v>26</v>
      </c>
      <c r="R3">
        <v>19</v>
      </c>
      <c r="S3">
        <v>10</v>
      </c>
      <c r="T3">
        <v>15</v>
      </c>
      <c r="U3">
        <v>19</v>
      </c>
      <c r="V3">
        <v>6</v>
      </c>
      <c r="W3">
        <v>5</v>
      </c>
    </row>
    <row r="4" spans="1:23" x14ac:dyDescent="0.25">
      <c r="A4" t="s">
        <v>12</v>
      </c>
      <c r="B4">
        <v>121.5699</v>
      </c>
      <c r="C4">
        <v>124.76</v>
      </c>
      <c r="D4">
        <v>95.861999999999995</v>
      </c>
      <c r="E4">
        <v>89.822999999999993</v>
      </c>
      <c r="F4">
        <v>84.465999999999994</v>
      </c>
      <c r="G4">
        <v>78.404499999999999</v>
      </c>
      <c r="H4">
        <v>72.099199999999996</v>
      </c>
      <c r="I4">
        <v>66.204999999999998</v>
      </c>
      <c r="J4">
        <v>79.084999999999994</v>
      </c>
      <c r="K4">
        <v>72.465000000000003</v>
      </c>
      <c r="M4" t="s">
        <v>12</v>
      </c>
      <c r="N4">
        <v>170.41</v>
      </c>
      <c r="O4">
        <v>149.54</v>
      </c>
      <c r="P4">
        <v>106.78</v>
      </c>
      <c r="Q4">
        <v>76.13</v>
      </c>
      <c r="R4">
        <v>68.744</v>
      </c>
      <c r="S4">
        <v>55.914000000000001</v>
      </c>
      <c r="T4">
        <v>50.27</v>
      </c>
      <c r="U4">
        <v>54.06</v>
      </c>
      <c r="V4">
        <v>38.061999999999998</v>
      </c>
      <c r="W4">
        <v>45.069000000000003</v>
      </c>
    </row>
    <row r="5" spans="1:23" x14ac:dyDescent="0.25">
      <c r="A5" t="s">
        <v>13</v>
      </c>
      <c r="B5">
        <v>13.083</v>
      </c>
      <c r="C5">
        <v>14.928000000000001</v>
      </c>
      <c r="D5">
        <v>12.894</v>
      </c>
      <c r="E5">
        <v>14.535</v>
      </c>
      <c r="F5">
        <v>15.013999999999999</v>
      </c>
      <c r="G5">
        <v>14.603</v>
      </c>
      <c r="H5">
        <v>14.680999999999999</v>
      </c>
      <c r="I5">
        <v>13.507</v>
      </c>
      <c r="J5">
        <v>17.126000000000001</v>
      </c>
      <c r="K5">
        <v>16.125</v>
      </c>
      <c r="M5" t="s">
        <v>13</v>
      </c>
      <c r="N5">
        <v>18.956</v>
      </c>
      <c r="O5">
        <v>17.388000000000002</v>
      </c>
      <c r="P5">
        <v>10.303000000000001</v>
      </c>
      <c r="Q5">
        <v>11.295999999999999</v>
      </c>
      <c r="R5">
        <v>11.935</v>
      </c>
      <c r="S5">
        <v>11.949</v>
      </c>
      <c r="T5">
        <v>10.493</v>
      </c>
      <c r="U5">
        <v>11.273999999999999</v>
      </c>
      <c r="V5">
        <v>9.3858999999999995</v>
      </c>
      <c r="W5">
        <v>12.179</v>
      </c>
    </row>
    <row r="6" spans="1:23" x14ac:dyDescent="0.25">
      <c r="A6" t="s">
        <v>14</v>
      </c>
      <c r="B6">
        <v>9.1456</v>
      </c>
      <c r="C6">
        <v>8.2420000000000009</v>
      </c>
      <c r="D6">
        <v>7.423</v>
      </c>
      <c r="E6">
        <v>6.1289999999999996</v>
      </c>
      <c r="F6">
        <v>5.5907</v>
      </c>
      <c r="G6">
        <v>5.4013999999999998</v>
      </c>
      <c r="H6">
        <v>4.8619000000000003</v>
      </c>
      <c r="I6">
        <v>4.8550000000000004</v>
      </c>
      <c r="J6">
        <v>4.6379999999999999</v>
      </c>
      <c r="K6">
        <v>4.4729999999999999</v>
      </c>
      <c r="M6" t="s">
        <v>14</v>
      </c>
      <c r="N6">
        <v>8.9619999999999997</v>
      </c>
      <c r="O6">
        <v>8.69</v>
      </c>
      <c r="P6">
        <v>10.282</v>
      </c>
      <c r="Q6">
        <v>6.3819999999999997</v>
      </c>
      <c r="R6">
        <v>5.7149999999999999</v>
      </c>
      <c r="S6">
        <v>4.6150000000000002</v>
      </c>
      <c r="T6">
        <v>4.83</v>
      </c>
      <c r="U6">
        <v>4.6980000000000004</v>
      </c>
      <c r="V6">
        <v>3.9420000000000002</v>
      </c>
      <c r="W6">
        <v>3.661</v>
      </c>
    </row>
    <row r="7" spans="1:23" x14ac:dyDescent="0.25">
      <c r="A7" t="s">
        <v>15</v>
      </c>
      <c r="B7">
        <v>1.8307</v>
      </c>
      <c r="C7">
        <v>1.3242</v>
      </c>
      <c r="D7">
        <v>1.3282</v>
      </c>
      <c r="E7">
        <v>0.85470000000000002</v>
      </c>
      <c r="F7">
        <v>0.91679999999999995</v>
      </c>
      <c r="G7">
        <v>0.91659999999999997</v>
      </c>
      <c r="H7">
        <v>0.75190000000000001</v>
      </c>
      <c r="I7">
        <v>0.76910000000000001</v>
      </c>
      <c r="J7">
        <v>0.73240000000000005</v>
      </c>
      <c r="K7">
        <v>0.73350000000000004</v>
      </c>
      <c r="M7" t="s">
        <v>15</v>
      </c>
      <c r="N7">
        <v>1.3129</v>
      </c>
      <c r="O7">
        <v>2.2201</v>
      </c>
      <c r="P7">
        <v>2.1724999999999999</v>
      </c>
      <c r="Q7">
        <v>1.8201000000000001</v>
      </c>
      <c r="R7">
        <v>1.0008999999999999</v>
      </c>
      <c r="S7">
        <v>0.97740000000000005</v>
      </c>
      <c r="T7">
        <v>1.0258</v>
      </c>
      <c r="U7">
        <v>1.133</v>
      </c>
      <c r="V7">
        <v>1.5743</v>
      </c>
      <c r="W7">
        <v>0.76219999999999999</v>
      </c>
    </row>
    <row r="8" spans="1:23" x14ac:dyDescent="0.25">
      <c r="A8" t="s">
        <v>16</v>
      </c>
      <c r="B8">
        <v>0.114</v>
      </c>
      <c r="C8">
        <v>0.125</v>
      </c>
      <c r="D8">
        <v>0.13900000000000001</v>
      </c>
      <c r="E8">
        <v>0.16700000000000001</v>
      </c>
      <c r="F8">
        <v>0.184</v>
      </c>
      <c r="G8">
        <v>0.193</v>
      </c>
      <c r="H8">
        <v>0.21099999999999999</v>
      </c>
      <c r="I8">
        <v>0.21099999999999999</v>
      </c>
      <c r="J8">
        <v>0.21099999999999999</v>
      </c>
      <c r="K8">
        <v>0.22900000000000001</v>
      </c>
      <c r="M8" t="s">
        <v>16</v>
      </c>
      <c r="N8">
        <v>0.114</v>
      </c>
      <c r="O8">
        <v>0.122</v>
      </c>
      <c r="P8">
        <v>0.10199999999999999</v>
      </c>
      <c r="Q8">
        <v>0.17199999999999999</v>
      </c>
      <c r="R8">
        <v>0.18</v>
      </c>
      <c r="S8">
        <v>0.22500000000000001</v>
      </c>
      <c r="T8">
        <v>0.215</v>
      </c>
      <c r="U8">
        <v>0.224</v>
      </c>
      <c r="V8">
        <v>0.3</v>
      </c>
      <c r="W8">
        <v>0.28399999999999997</v>
      </c>
    </row>
    <row r="11" spans="1:23" x14ac:dyDescent="0.25">
      <c r="A11" s="3" t="s">
        <v>23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23" x14ac:dyDescent="0.25">
      <c r="A12" t="s">
        <v>0</v>
      </c>
      <c r="B12">
        <v>1</v>
      </c>
      <c r="C12">
        <v>5</v>
      </c>
      <c r="D12">
        <v>10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</row>
    <row r="13" spans="1:23" x14ac:dyDescent="0.25">
      <c r="A13" t="s">
        <v>11</v>
      </c>
      <c r="B13">
        <v>118</v>
      </c>
      <c r="C13">
        <v>122</v>
      </c>
      <c r="D13">
        <v>115</v>
      </c>
      <c r="E13">
        <v>126</v>
      </c>
      <c r="F13">
        <v>136</v>
      </c>
      <c r="G13">
        <v>147</v>
      </c>
      <c r="H13">
        <v>147</v>
      </c>
      <c r="I13">
        <v>159</v>
      </c>
      <c r="J13">
        <v>91</v>
      </c>
      <c r="K13">
        <v>151</v>
      </c>
    </row>
    <row r="14" spans="1:23" x14ac:dyDescent="0.25">
      <c r="A14" t="s">
        <v>12</v>
      </c>
      <c r="B14">
        <v>278.95</v>
      </c>
      <c r="C14">
        <v>211.64</v>
      </c>
      <c r="D14">
        <v>193.31</v>
      </c>
      <c r="E14">
        <v>173.56</v>
      </c>
      <c r="F14">
        <v>166.76</v>
      </c>
      <c r="G14">
        <v>159.03</v>
      </c>
      <c r="H14">
        <v>133.81</v>
      </c>
      <c r="I14">
        <v>136.15</v>
      </c>
      <c r="J14">
        <v>115.71</v>
      </c>
      <c r="K14">
        <v>77.676000000000002</v>
      </c>
    </row>
    <row r="15" spans="1:23" x14ac:dyDescent="0.25">
      <c r="A15" t="s">
        <v>13</v>
      </c>
      <c r="B15">
        <v>22.141999999999999</v>
      </c>
      <c r="C15">
        <v>20.558</v>
      </c>
      <c r="D15">
        <v>21.619</v>
      </c>
      <c r="E15">
        <v>27.773</v>
      </c>
      <c r="F15">
        <v>32.517000000000003</v>
      </c>
      <c r="G15">
        <v>34.671999999999997</v>
      </c>
      <c r="H15">
        <v>31.867000000000001</v>
      </c>
      <c r="I15">
        <v>34.345999999999997</v>
      </c>
      <c r="J15">
        <v>35.365000000000002</v>
      </c>
      <c r="K15">
        <v>27.792999999999999</v>
      </c>
    </row>
    <row r="16" spans="1:23" x14ac:dyDescent="0.25">
      <c r="A16" t="s">
        <v>14</v>
      </c>
      <c r="B16">
        <v>12.592000000000001</v>
      </c>
      <c r="C16">
        <v>10.284000000000001</v>
      </c>
      <c r="D16">
        <v>8.91</v>
      </c>
      <c r="E16">
        <v>6.2089999999999996</v>
      </c>
      <c r="F16">
        <v>5.133</v>
      </c>
      <c r="G16">
        <v>4.5789999999999997</v>
      </c>
      <c r="H16">
        <v>4.1920000000000002</v>
      </c>
      <c r="I16">
        <v>3.9630000000000001</v>
      </c>
      <c r="J16">
        <v>3.2789999999999999</v>
      </c>
      <c r="K16">
        <v>2.7949999999999999</v>
      </c>
    </row>
    <row r="17" spans="1:12" x14ac:dyDescent="0.25">
      <c r="A17" t="s">
        <v>15</v>
      </c>
      <c r="B17">
        <v>1.2621</v>
      </c>
      <c r="C17">
        <v>1.0543</v>
      </c>
      <c r="D17">
        <v>0.9466</v>
      </c>
      <c r="E17">
        <v>0.5696</v>
      </c>
      <c r="F17">
        <v>0.35670000000000002</v>
      </c>
      <c r="G17">
        <v>0.37359999999999999</v>
      </c>
      <c r="H17">
        <v>0.33829999999999999</v>
      </c>
      <c r="I17">
        <v>0.26569999999999999</v>
      </c>
      <c r="J17">
        <v>0.29260000000000003</v>
      </c>
      <c r="K17">
        <v>0.26819999999999999</v>
      </c>
    </row>
    <row r="18" spans="1:12" x14ac:dyDescent="0.25">
      <c r="A18" t="s">
        <v>16</v>
      </c>
      <c r="B18">
        <v>0.08</v>
      </c>
      <c r="C18">
        <v>9.8000000000000004E-2</v>
      </c>
      <c r="D18">
        <v>0.114</v>
      </c>
      <c r="E18">
        <v>0.16200000000000001</v>
      </c>
      <c r="F18">
        <v>0.19600000000000001</v>
      </c>
      <c r="G18">
        <v>0.22</v>
      </c>
      <c r="H18">
        <v>0.24</v>
      </c>
      <c r="I18">
        <v>0.253</v>
      </c>
      <c r="J18">
        <v>0.308</v>
      </c>
      <c r="K18">
        <v>0.36099999999999999</v>
      </c>
    </row>
    <row r="20" spans="1:12" x14ac:dyDescent="0.25">
      <c r="A20" t="s">
        <v>17</v>
      </c>
    </row>
    <row r="28" spans="1:12" x14ac:dyDescent="0.25">
      <c r="A28" s="1" t="s">
        <v>14</v>
      </c>
      <c r="B28" s="1">
        <f>(AVERAGE(B6,B16,N6))</f>
        <v>10.2332</v>
      </c>
      <c r="C28" s="1">
        <f>(AVERAGE(C6,C16,O6))</f>
        <v>9.072000000000001</v>
      </c>
      <c r="D28" s="1">
        <f>(AVERAGE(D6,D16,P6))</f>
        <v>8.8716666666666661</v>
      </c>
      <c r="E28" s="1">
        <f>(AVERAGE(E6,E16,Q6))</f>
        <v>6.2399999999999993</v>
      </c>
      <c r="F28" s="1">
        <f>(AVERAGE(F6,F16,R6))</f>
        <v>5.4795666666666669</v>
      </c>
      <c r="G28" s="1">
        <f>(AVERAGE(G6,G16,S6))</f>
        <v>4.8651333333333335</v>
      </c>
      <c r="H28" s="1">
        <f>(AVERAGE(H6,H16,T6))</f>
        <v>4.6279666666666666</v>
      </c>
      <c r="I28" s="1">
        <f>(AVERAGE(I6,I16,U6))</f>
        <v>4.5053333333333336</v>
      </c>
      <c r="J28" s="1">
        <f>(AVERAGE(J6,J16,V6))</f>
        <v>3.9529999999999998</v>
      </c>
      <c r="K28" s="1">
        <f>(AVERAGE(K6,K16,W6))</f>
        <v>3.6430000000000002</v>
      </c>
      <c r="L28" s="1"/>
    </row>
    <row r="29" spans="1:12" x14ac:dyDescent="0.25">
      <c r="B29">
        <f>(B28/10.2332)</f>
        <v>1</v>
      </c>
      <c r="C29">
        <f t="shared" ref="C29:K29" si="0">(C28/10.2332)</f>
        <v>0.88652620881053834</v>
      </c>
      <c r="D29">
        <f t="shared" si="0"/>
        <v>0.86694940650692509</v>
      </c>
      <c r="E29">
        <f t="shared" si="0"/>
        <v>0.60977993198608449</v>
      </c>
      <c r="F29">
        <f t="shared" si="0"/>
        <v>0.53546951751814353</v>
      </c>
      <c r="G29">
        <f t="shared" si="0"/>
        <v>0.47542638992038988</v>
      </c>
      <c r="H29">
        <f t="shared" si="0"/>
        <v>0.45225019218491447</v>
      </c>
      <c r="I29">
        <f t="shared" si="0"/>
        <v>0.44026632268824351</v>
      </c>
      <c r="J29">
        <f t="shared" si="0"/>
        <v>0.38629167806746667</v>
      </c>
      <c r="K29">
        <f t="shared" si="0"/>
        <v>0.35599812375405543</v>
      </c>
    </row>
    <row r="30" spans="1:12" x14ac:dyDescent="0.25">
      <c r="A30" t="s">
        <v>18</v>
      </c>
      <c r="B30">
        <f>(AVERAGE(B4,B14,N4))</f>
        <v>190.30996666666667</v>
      </c>
      <c r="C30">
        <f>(AVERAGE(C4,C14,O4))</f>
        <v>161.97999999999999</v>
      </c>
      <c r="D30">
        <f>(AVERAGE(D4,D14,P4))</f>
        <v>131.98400000000001</v>
      </c>
      <c r="E30">
        <f>(AVERAGE(E4,E14,Q4))</f>
        <v>113.17099999999999</v>
      </c>
      <c r="F30">
        <f>(AVERAGE(F4,F14,R4))</f>
        <v>106.65666666666668</v>
      </c>
      <c r="G30">
        <f>(AVERAGE(G4,G14,S4))</f>
        <v>97.782833333333329</v>
      </c>
      <c r="H30">
        <f>(AVERAGE(H4,H14,T4))</f>
        <v>85.393066666666655</v>
      </c>
      <c r="I30">
        <f>(AVERAGE(I4,I14,U4))</f>
        <v>85.471666666666678</v>
      </c>
      <c r="J30">
        <f>(AVERAGE(J4,J14,V4))</f>
        <v>77.618999999999986</v>
      </c>
      <c r="K30">
        <f>(AVERAGE(K4,K14,W4))</f>
        <v>65.070000000000007</v>
      </c>
    </row>
    <row r="31" spans="1:12" x14ac:dyDescent="0.25">
      <c r="A31" t="s">
        <v>19</v>
      </c>
      <c r="B31">
        <f>(B30/190.31)</f>
        <v>0.9999998248471792</v>
      </c>
      <c r="C31">
        <f t="shared" ref="C31:K31" si="1">(C30/190.31)</f>
        <v>0.85113761757133088</v>
      </c>
      <c r="D31">
        <f t="shared" si="1"/>
        <v>0.69352109715726973</v>
      </c>
      <c r="E31">
        <f t="shared" si="1"/>
        <v>0.59466659660553833</v>
      </c>
      <c r="F31">
        <f t="shared" si="1"/>
        <v>0.5604364808295238</v>
      </c>
      <c r="G31">
        <f t="shared" si="1"/>
        <v>0.51380817263062017</v>
      </c>
      <c r="H31">
        <f t="shared" si="1"/>
        <v>0.44870509519555807</v>
      </c>
      <c r="I31">
        <f t="shared" si="1"/>
        <v>0.44911810554708992</v>
      </c>
      <c r="J31">
        <f t="shared" si="1"/>
        <v>0.40785560401450255</v>
      </c>
      <c r="K31">
        <f t="shared" si="1"/>
        <v>0.34191582155430617</v>
      </c>
    </row>
    <row r="32" spans="1:12" x14ac:dyDescent="0.25">
      <c r="A32" t="s">
        <v>20</v>
      </c>
      <c r="B32">
        <f>(AVERAGE(B5,B15,N5))</f>
        <v>18.060333333333332</v>
      </c>
      <c r="C32">
        <f>(AVERAGE(C5,C15,O5))</f>
        <v>17.62466666666667</v>
      </c>
      <c r="D32">
        <f>(AVERAGE(D5,D15,P5))</f>
        <v>14.938666666666668</v>
      </c>
      <c r="E32">
        <f>(AVERAGE(E5,E15,Q5))</f>
        <v>17.867999999999999</v>
      </c>
      <c r="F32">
        <f>(AVERAGE(F5,F15,R5))</f>
        <v>19.822000000000003</v>
      </c>
      <c r="G32">
        <f>(AVERAGE(G5,G15,S5))</f>
        <v>20.407999999999998</v>
      </c>
      <c r="H32">
        <f>(AVERAGE(H5,H15,T5))</f>
        <v>19.013666666666669</v>
      </c>
      <c r="I32">
        <f>(AVERAGE(I5,I15,U5))</f>
        <v>19.709</v>
      </c>
      <c r="J32">
        <f>(AVERAGE(J5,J15,V5))</f>
        <v>20.625633333333333</v>
      </c>
      <c r="K32">
        <f>(AVERAGE(K5,K15,W5))</f>
        <v>18.699000000000002</v>
      </c>
    </row>
    <row r="34" spans="1:11" x14ac:dyDescent="0.25">
      <c r="A34" t="s">
        <v>24</v>
      </c>
      <c r="B34">
        <f>(LOG10(1))</f>
        <v>0</v>
      </c>
      <c r="C34">
        <f>(LOG10(5))</f>
        <v>0.69897000433601886</v>
      </c>
      <c r="D34">
        <f>(LOG10(10))</f>
        <v>1</v>
      </c>
      <c r="E34">
        <f>(LOG(50))</f>
        <v>1.6989700043360187</v>
      </c>
      <c r="F34">
        <f>(LOG10(100))</f>
        <v>2</v>
      </c>
      <c r="G34">
        <f>(LOG(150))</f>
        <v>2.1760912590556813</v>
      </c>
      <c r="H34">
        <f>(LOG(200))</f>
        <v>2.3010299956639813</v>
      </c>
      <c r="I34">
        <f>(LOG(250))</f>
        <v>2.3979400086720375</v>
      </c>
      <c r="J34">
        <f>(LOG(500))</f>
        <v>2.6989700043360187</v>
      </c>
      <c r="K34">
        <f>(LOG(1000))</f>
        <v>3</v>
      </c>
    </row>
  </sheetData>
  <mergeCells count="3">
    <mergeCell ref="A1:K1"/>
    <mergeCell ref="M1:W1"/>
    <mergeCell ref="A11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Niedre</dc:creator>
  <cp:keywords/>
  <dc:description/>
  <cp:lastModifiedBy>Mark Niedre</cp:lastModifiedBy>
  <cp:revision/>
  <dcterms:created xsi:type="dcterms:W3CDTF">2022-03-18T13:46:18Z</dcterms:created>
  <dcterms:modified xsi:type="dcterms:W3CDTF">2023-02-08T19:33:13Z</dcterms:modified>
  <cp:category/>
  <cp:contentStatus/>
</cp:coreProperties>
</file>