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apasi\Desktop\ALL_WORKS\Excel\"/>
    </mc:Choice>
  </mc:AlternateContent>
  <xr:revisionPtr revIDLastSave="0" documentId="8_{018662E3-6F73-45F1-882C-E576448793EE}" xr6:coauthVersionLast="47" xr6:coauthVersionMax="47" xr10:uidLastSave="{00000000-0000-0000-0000-000000000000}"/>
  <bookViews>
    <workbookView xWindow="-108" yWindow="-108" windowWidth="23256" windowHeight="12456" xr2:uid="{26D4546B-D2A1-4444-8EAF-A6228F96F0C1}"/>
  </bookViews>
  <sheets>
    <sheet name="Customer_Report Dashboard" sheetId="5" r:id="rId1"/>
    <sheet name="Pivots" sheetId="6" r:id="rId2"/>
    <sheet name="Data" sheetId="2" r:id="rId3"/>
    <sheet name="Assets" sheetId="4" r:id="rId4"/>
  </sheets>
  <definedNames>
    <definedName name="_xlnm._FilterDatabase" localSheetId="2" hidden="1">Data!$B$3:$H$1003</definedName>
    <definedName name="_xlcn.WorksheetConnection_07.sampledataexcelportfolioproject.xlsxcalls1" hidden="1">calls[]</definedName>
    <definedName name="_xlcn.WorksheetConnection_07.sampledataexcelportfolioproject.xlsxcustomers1" hidden="1">customers[]</definedName>
    <definedName name="Rep_Image">Assets!#REF!</definedName>
    <definedName name="Slicer_Representative">#N/A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07.sample-data-excel-portfolio-project.xlsx!customers"/>
          <x15:modelTable id="calls" name="calls" connection="WorksheetConnection_07.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32" i="5" l="1"/>
  <c r="M31" i="5"/>
  <c r="M30" i="5"/>
  <c r="O32" i="6"/>
  <c r="O24" i="6"/>
  <c r="O27" i="6" s="1"/>
  <c r="O31" i="6" s="1"/>
  <c r="O23" i="6"/>
  <c r="O26" i="6" s="1"/>
  <c r="O30" i="6" s="1"/>
  <c r="O22" i="6"/>
  <c r="O29" i="6" s="1"/>
  <c r="O15" i="5" a="1"/>
  <c r="O15" i="5" s="1"/>
  <c r="N16" i="5" a="1"/>
  <c r="N16" i="5" s="1"/>
  <c r="K27" i="6"/>
  <c r="K34"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K33" i="6" l="1"/>
  <c r="K32" i="6"/>
  <c r="K31" i="6"/>
  <c r="J30" i="6"/>
  <c r="J34" i="6"/>
  <c r="J33" i="6"/>
  <c r="J32" i="6"/>
  <c r="J31" i="6"/>
  <c r="K30"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97A6E7C-1B28-4356-91F7-E440AA968BA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89E608F-E446-4176-9C90-7CAC666E008C}" name="WorksheetConnection_07.sample-data-excel-portfolio-project.xlsx!calls" type="102" refreshedVersion="8" minRefreshableVersion="5">
    <extLst>
      <ext xmlns:x15="http://schemas.microsoft.com/office/spreadsheetml/2010/11/main" uri="{DE250136-89BD-433C-8126-D09CA5730AF9}">
        <x15:connection id="calls" autoDelete="1">
          <x15:rangePr sourceName="_xlcn.WorksheetConnection_07.sampledataexcelportfolioproject.xlsxcalls1"/>
        </x15:connection>
      </ext>
    </extLst>
  </connection>
  <connection id="3" xr16:uid="{1DDC2471-8C0E-4395-88F5-B1D4C40930C8}" name="WorksheetConnection_07.sample-data-excel-portfolio-project.xlsx!customers" type="102" refreshedVersion="8" minRefreshableVersion="5">
    <extLst>
      <ext xmlns:x15="http://schemas.microsoft.com/office/spreadsheetml/2010/11/main" uri="{DE250136-89BD-433C-8126-D09CA5730AF9}">
        <x15:connection id="customers">
          <x15:rangePr sourceName="_xlcn.WorksheetConnection_07.sampledataexcelportfolioproject.xlsxcustomer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<sst xmlns="http://schemas.openxmlformats.org/spreadsheetml/2006/main" count="3173" uniqueCount="1082">
  <si>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</si>
  <si>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</si>
  <si>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</si>
  <si>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</si>
  <si>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</si>
  <si>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</si>
  <si>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</si>
  <si>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</si>
  <si>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</si>
  <si>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</si>
  <si>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</si>
  <si>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</si>
  <si>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</si>
  <si>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</si>
  <si>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</si>
  <si>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</si>
  <si>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</si>
  <si>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</si>
  <si>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</si>
  <si>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</si>
  <si>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</si>
  <si>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</si>
  <si>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</si>
  <si>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</si>
  <si>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</si>
  <si>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</si>
  <si>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</si>
  <si>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</si>
  <si>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</si>
  <si>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</si>
  <si>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</si>
  <si>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</si>
  <si>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</si>
  <si>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</si>
  <si>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</si>
  <si>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</si>
  <si>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</si>
  <si>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</si>
  <si>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</si>
  <si>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</si>
  <si>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</si>
  <si>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</si>
  <si>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</si>
  <si>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</si>
  <si>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</si>
  <si>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</si>
  <si>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</si>
  <si>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</si>
  <si>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</si>
  <si>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</si>
  <si>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</si>
  <si>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</si>
  <si>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</si>
  <si>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</si>
  <si>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</si>
  <si>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</si>
  <si>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</si>
  <si>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</si>
  <si>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</si>
  <si>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</si>
  <si>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</si>
  <si>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</si>
  <si>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</si>
  <si>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</si>
  <si>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</si>
  <si>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</si>
  <si>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</si>
  <si>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</si>
  <si>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</si>
  <si>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</si>
  <si>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</si>
  <si>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</si>
  <si>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</si>
  <si>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</si>
  <si>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</si>
  <si>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</si>
  <si>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</si>
  <si>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</si>
  <si>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</si>
  <si>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</si>
  <si>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</si>
  <si>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</si>
  <si>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</si>
  <si>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</si>
  <si>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</si>
  <si>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</si>
  <si>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</si>
  <si>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</si>
  <si>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</si>
  <si>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</si>
  <si>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</si>
  <si>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</si>
  <si>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</si>
  <si>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</si>
  <si>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</si>
  <si>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</si>
  <si>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</si>
  <si>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</si>
  <si>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</si>
  <si>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</si>
  <si>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</si>
  <si>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</si>
  <si>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</si>
  <si>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</si>
  <si>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</si>
  <si>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</si>
  <si>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</si>
  <si>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</si>
  <si>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</si>
  <si>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</si>
  <si>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</si>
  <si>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</si>
  <si>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</si>
  <si>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</si>
  <si>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</si>
  <si>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</si>
  <si>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</si>
  <si>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</si>
  <si>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</si>
  <si>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</si>
  <si>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</si>
  <si>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</si>
  <si>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</si>
  <si>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</si>
  <si>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</si>
  <si>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</si>
  <si>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</si>
  <si>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</si>
  <si>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</si>
  <si>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</si>
  <si>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</si>
  <si>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</si>
  <si>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</si>
  <si>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</si>
  <si>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</si>
  <si>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</si>
  <si>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</si>
  <si>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</si>
  <si>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</si>
  <si>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</si>
  <si>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</si>
  <si>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</si>
  <si>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</si>
  <si>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</si>
  <si>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</si>
  <si>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</si>
  <si>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</si>
  <si>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</si>
  <si>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</si>
  <si>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</si>
  <si>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</si>
  <si>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</si>
  <si>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</si>
  <si>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</si>
  <si>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</si>
  <si>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</si>
  <si>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</si>
  <si>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</si>
  <si>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</si>
  <si>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</si>
  <si>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</si>
  <si>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</si>
  <si>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</si>
  <si>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</si>
  <si>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</si>
  <si>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</si>
  <si>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</si>
  <si>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</si>
  <si>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</si>
  <si>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</si>
  <si>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</si>
  <si>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</si>
  <si>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</si>
  <si>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</si>
  <si>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</si>
  <si>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</si>
  <si>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</si>
  <si>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</si>
  <si>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</si>
  <si>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</si>
  <si>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</si>
  <si>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</si>
  <si>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</si>
  <si>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</si>
  <si>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</si>
  <si>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</si>
  <si>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</si>
  <si>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</si>
  <si>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</si>
  <si>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</si>
  <si>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</si>
  <si>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</si>
  <si>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</si>
  <si>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</si>
  <si>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</si>
  <si>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</si>
  <si>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</si>
  <si>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</si>
  <si>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</si>
  <si>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</si>
  <si>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</si>
  <si>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</si>
  <si>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</si>
  <si>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</si>
  <si>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</si>
  <si>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</si>
  <si>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</si>
  <si>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</si>
  <si>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</si>
  <si>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</si>
  <si>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</si>
  <si>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</si>
  <si>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</si>
  <si>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</si>
  <si>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</si>
  <si>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</si>
  <si>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</si>
  <si>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</si>
  <si>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</si>
  <si>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</si>
  <si>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</si>
  <si>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</si>
  <si>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</si>
  <si>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</si>
  <si>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</si>
  <si>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</si>
  <si>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</si>
  <si>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</si>
  <si>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</si>
  <si>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</si>
  <si>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</si>
  <si>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</si>
  <si>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</si>
  <si>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</si>
  <si>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</si>
  <si>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</si>
  <si>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</si>
  <si>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</si>
  <si>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</si>
  <si>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</si>
  <si>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</si>
  <si>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</si>
  <si>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</si>
  <si>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</si>
  <si>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</si>
  <si>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</si>
  <si>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</si>
  <si>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</si>
  <si>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</si>
  <si>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</si>
  <si>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</si>
  <si>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</si>
  <si>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</si>
  <si>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</si>
  <si>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</si>
  <si>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</si>
  <si>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</si>
  <si>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</si>
  <si>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</si>
  <si>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</si>
  <si>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</si>
  <si>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</si>
  <si>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</si>
  <si>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</si>
  <si>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</si>
  <si>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</si>
  <si>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</si>
  <si>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</si>
  <si>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</si>
  <si>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</si>
  <si>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</si>
  <si>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</si>
  <si>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</si>
  <si>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</si>
  <si>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</si>
  <si>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</si>
  <si>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</si>
  <si>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</si>
  <si>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</si>
  <si>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</si>
  <si>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</si>
  <si>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</si>
  <si>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</si>
  <si>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</si>
  <si>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</si>
  <si>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</si>
  <si>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</si>
  <si>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</si>
  <si>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</si>
  <si>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</si>
  <si>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</si>
  <si>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</si>
  <si>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</si>
  <si>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</si>
  <si>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</si>
  <si>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</si>
  <si>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</si>
  <si>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</si>
  <si>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</si>
  <si>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</si>
  <si>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</si>
  <si>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</si>
  <si>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</si>
  <si>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</si>
  <si>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</si>
  <si>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</si>
  <si>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</si>
  <si>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</si>
  <si>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</si>
  <si>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</si>
  <si>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</si>
  <si>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</si>
  <si>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</si>
  <si>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</si>
  <si>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</si>
  <si>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</si>
  <si>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</si>
  <si>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</si>
  <si>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</si>
  <si>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</si>
  <si>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</si>
  <si>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</si>
  <si>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</si>
  <si>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</si>
  <si>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</si>
  <si>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</si>
  <si>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</si>
  <si>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</si>
  <si>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</si>
  <si>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</si>
  <si>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</si>
  <si>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</si>
  <si>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</si>
  <si>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</si>
  <si>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</si>
  <si>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</si>
  <si>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</si>
  <si>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</si>
  <si>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</si>
  <si>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</si>
  <si>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</si>
  <si>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</si>
  <si>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</si>
  <si>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</si>
  <si>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</si>
  <si>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</si>
  <si>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</si>
  <si>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</si>
  <si>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</si>
  <si>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</si>
  <si>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</si>
  <si>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</si>
  <si>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</si>
  <si>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</si>
  <si>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</si>
  <si>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</si>
  <si>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</si>
  <si>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</si>
  <si>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</si>
  <si>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</si>
  <si>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</si>
  <si>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</si>
  <si>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</si>
  <si>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</si>
  <si>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</si>
  <si>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</si>
  <si>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</si>
  <si>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</si>
  <si>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</si>
  <si>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</si>
  <si>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</si>
  <si>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</si>
  <si>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</si>
  <si>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</si>
  <si>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</si>
  <si>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</si>
  <si>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</si>
  <si>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</si>
  <si>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</si>
  <si>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</si>
  <si>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</si>
  <si>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</si>
  <si>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</si>
  <si>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</si>
  <si>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</si>
  <si>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</si>
  <si>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</si>
  <si>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</si>
  <si>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</si>
  <si>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</si>
  <si>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</si>
  <si>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</si>
  <si>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</si>
  <si>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</si>
  <si>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</si>
  <si>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</si>
  <si>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</si>
  <si>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</si>
  <si>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</si>
  <si>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</si>
  <si>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</si>
  <si>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</si>
  <si>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</si>
  <si>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</si>
  <si>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</si>
  <si>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</si>
  <si>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</si>
  <si>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</si>
  <si>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</si>
  <si>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</si>
  <si>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</si>
  <si>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</si>
  <si>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</si>
  <si>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</si>
  <si>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</si>
  <si>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</si>
  <si>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</si>
  <si>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</si>
  <si>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</si>
  <si>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</si>
  <si>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</si>
  <si>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</si>
  <si>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</si>
  <si>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</si>
  <si>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</si>
  <si>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</si>
  <si>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</si>
  <si>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</si>
  <si>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</si>
  <si>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</si>
  <si>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</si>
  <si>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</si>
  <si>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</si>
  <si>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</si>
  <si>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</si>
  <si>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</si>
  <si>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</si>
  <si>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</si>
  <si>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</si>
  <si>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</si>
  <si>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</si>
  <si>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</si>
  <si>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</si>
  <si>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</si>
  <si>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</si>
  <si>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</si>
  <si>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</si>
  <si>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</si>
  <si>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</si>
  <si>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</si>
  <si>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</si>
  <si>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</si>
  <si>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</si>
  <si>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</si>
  <si>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</si>
  <si>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</si>
  <si>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</si>
  <si>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</si>
  <si>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</si>
  <si>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</si>
  <si>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</si>
  <si>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</si>
  <si>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</si>
  <si>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</si>
  <si>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</si>
  <si>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</si>
  <si>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</si>
  <si>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</si>
  <si>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</si>
  <si>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</si>
  <si>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</si>
  <si>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</si>
  <si>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</si>
  <si>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</si>
  <si>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</si>
  <si>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</si>
  <si>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</si>
  <si>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</si>
  <si>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</si>
  <si>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</si>
  <si>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</si>
  <si>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</si>
  <si>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</si>
  <si>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</si>
  <si>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</si>
  <si>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</si>
  <si>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</si>
  <si>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</si>
  <si>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</si>
  <si>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</si>
  <si>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</si>
  <si>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</si>
  <si>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</si>
  <si>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</si>
  <si>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</si>
  <si>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</si>
  <si>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</si>
  <si>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</si>
  <si>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</si>
  <si>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</si>
  <si>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</si>
  <si>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</si>
  <si>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</si>
  <si>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</si>
  <si>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</si>
  <si>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</si>
  <si>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</si>
  <si>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</si>
  <si>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</si>
  <si>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</si>
  <si>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</si>
  <si>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</si>
  <si>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</si>
  <si>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</si>
  <si>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</si>
  <si>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</si>
  <si>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</si>
  <si>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</si>
  <si>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</si>
  <si>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</si>
  <si>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</si>
  <si>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</si>
  <si>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</si>
  <si>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</si>
  <si>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</si>
  <si>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</si>
  <si>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</si>
  <si>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</si>
  <si>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</si>
  <si>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</si>
  <si>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</si>
  <si>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</si>
  <si>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</si>
  <si>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</si>
  <si>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</si>
  <si>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</si>
  <si>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</si>
  <si>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</si>
  <si>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</si>
  <si>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</si>
  <si>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</si>
  <si>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</si>
  <si>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</si>
  <si>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</si>
  <si>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</si>
  <si>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</si>
  <si>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</si>
  <si>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</si>
  <si>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</si>
  <si>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</si>
  <si>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</si>
  <si>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</si>
  <si>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</si>
  <si>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</si>
  <si>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</si>
  <si>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</si>
  <si>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</si>
  <si>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</si>
  <si>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</si>
  <si>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</si>
  <si>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</si>
  <si>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</si>
  <si>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</si>
  <si>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</si>
  <si>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</si>
  <si>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</si>
  <si>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</si>
  <si>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</si>
  <si>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</si>
  <si>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</si>
  <si>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</si>
  <si>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</si>
  <si>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</si>
  <si>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</si>
  <si>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</si>
  <si>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</si>
  <si>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</si>
  <si>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</si>
  <si>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</si>
  <si>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</si>
  <si>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</si>
  <si>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</si>
  <si>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</si>
  <si>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</si>
  <si>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</si>
  <si>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</si>
  <si>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</si>
  <si>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</si>
  <si>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</si>
  <si>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</si>
  <si>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</si>
  <si>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</si>
  <si>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</si>
  <si>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</si>
  <si>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</si>
  <si>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</si>
  <si>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</si>
  <si>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</si>
  <si>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</si>
  <si>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</si>
  <si>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</si>
  <si>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</si>
  <si>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</si>
  <si>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</si>
  <si>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</si>
  <si>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</si>
  <si>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</si>
  <si>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</si>
  <si>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</si>
  <si>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</si>
  <si>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</si>
  <si>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</si>
  <si>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</si>
  <si>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</si>
  <si>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</si>
  <si>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</si>
  <si>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</si>
  <si>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</si>
  <si>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</si>
  <si>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</si>
  <si>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</si>
  <si>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</si>
  <si>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</si>
  <si>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</si>
  <si>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</si>
  <si>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</si>
  <si>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</si>
  <si>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</si>
  <si>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</si>
  <si>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</si>
  <si>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</si>
  <si>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</si>
  <si>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</si>
  <si>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</si>
  <si>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</si>
  <si>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</si>
  <si>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</si>
  <si>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</si>
  <si>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</si>
  <si>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</si>
  <si>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</si>
  <si>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</si>
  <si>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</si>
  <si>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</si>
  <si>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</si>
  <si>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</si>
  <si>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</si>
  <si>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</si>
  <si>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</si>
  <si>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</si>
  <si>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</si>
  <si>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</si>
  <si>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</si>
  <si>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</si>
  <si>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</si>
  <si>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</si>
  <si>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</si>
  <si>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</si>
  <si>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</si>
  <si>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</si>
  <si>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</si>
  <si>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</si>
  <si>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</si>
  <si>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</si>
  <si>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</si>
  <si>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</si>
  <si>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</si>
  <si>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</si>
  <si>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</si>
  <si>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</si>
  <si>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</si>
  <si>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</si>
  <si>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</si>
  <si>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</si>
  <si>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</si>
  <si>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</si>
  <si>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</si>
  <si>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</si>
  <si>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</si>
  <si>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</si>
  <si>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</si>
  <si>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</si>
  <si>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</si>
  <si>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</si>
  <si>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</si>
  <si>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</si>
  <si>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</si>
  <si>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</si>
  <si>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</si>
  <si>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</si>
  <si>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</si>
  <si>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</si>
  <si>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</si>
  <si>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</si>
  <si>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</si>
  <si>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</si>
  <si>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</si>
  <si>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</si>
  <si>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</si>
  <si>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</si>
  <si>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</si>
  <si>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</si>
  <si>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</si>
  <si>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</si>
  <si>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</si>
  <si>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</si>
  <si>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</si>
  <si>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</si>
  <si>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</si>
  <si>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</si>
  <si>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</si>
  <si>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</si>
  <si>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</si>
  <si>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</si>
  <si>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</si>
  <si>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</si>
  <si>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</si>
  <si>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</si>
  <si>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</si>
  <si>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</si>
  <si>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</si>
  <si>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</si>
  <si>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</si>
  <si>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</si>
  <si>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</si>
  <si>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</si>
  <si>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</si>
  <si>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</si>
  <si>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</si>
  <si>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</si>
  <si>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</si>
  <si>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</si>
  <si>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</si>
  <si>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</si>
  <si>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</si>
  <si>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</si>
  <si>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</si>
  <si>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</si>
  <si>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</si>
  <si>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</si>
  <si>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</si>
  <si>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</si>
  <si>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</si>
  <si>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</si>
  <si>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</si>
  <si>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</si>
  <si>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</si>
  <si>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</si>
  <si>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</si>
  <si>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</si>
  <si>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</si>
  <si>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</si>
  <si>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</si>
  <si>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</si>
  <si>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</si>
  <si>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</si>
  <si>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</si>
  <si>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</si>
  <si>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</si>
  <si>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</si>
  <si>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</si>
  <si>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</si>
  <si>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</si>
  <si>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</si>
  <si>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</si>
  <si>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</si>
  <si>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</si>
  <si>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</si>
  <si>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</si>
  <si>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</si>
  <si>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</si>
  <si>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</si>
  <si>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</si>
  <si>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</si>
  <si>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</si>
  <si>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</si>
  <si>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</si>
  <si>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</si>
  <si>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</si>
  <si>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</si>
  <si>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</si>
  <si>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</si>
  <si>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</si>
  <si>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</si>
  <si>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</si>
  <si>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</si>
  <si>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</si>
  <si>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</si>
  <si>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</si>
  <si>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</si>
  <si>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</si>
  <si>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</si>
  <si>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</si>
  <si>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</si>
  <si>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</si>
  <si>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</si>
  <si>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</si>
  <si>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</si>
  <si>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</si>
  <si>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</si>
  <si>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</si>
  <si>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</si>
  <si>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</si>
  <si>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</si>
  <si>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</si>
  <si>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</si>
  <si>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</si>
  <si>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</si>
  <si>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</si>
  <si>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</si>
  <si>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</si>
  <si>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</si>
  <si>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</si>
  <si>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</si>
  <si>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</si>
  <si>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</si>
  <si>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</si>
  <si>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</si>
  <si>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</si>
  <si>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</si>
  <si>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</si>
  <si>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</si>
  <si>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</si>
  <si>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</si>
  <si>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</si>
  <si>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</si>
  <si>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</si>
  <si>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</si>
  <si>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</si>
  <si>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</si>
  <si>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</si>
  <si>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</si>
  <si>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</si>
  <si>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</si>
  <si>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</si>
  <si>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</si>
  <si>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</si>
  <si>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</si>
  <si>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</si>
  <si>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</si>
  <si>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</si>
  <si>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</si>
  <si>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</si>
  <si>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</si>
  <si>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</si>
  <si>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</si>
  <si>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</si>
  <si>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</si>
  <si>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</si>
  <si>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</si>
  <si>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</si>
  <si>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</si>
  <si>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</si>
  <si>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</si>
  <si>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</si>
  <si>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</si>
  <si>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</si>
  <si>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</si>
  <si>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</si>
  <si>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</si>
  <si>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</si>
  <si>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</si>
  <si>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</si>
  <si>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</si>
  <si>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</si>
  <si>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</si>
  <si>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</si>
  <si>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</si>
  <si>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</si>
  <si>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</si>
  <si>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</si>
  <si>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</si>
  <si>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</si>
  <si>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</si>
  <si>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</si>
  <si>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</si>
  <si>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</si>
  <si>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</si>
  <si>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</si>
  <si>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</si>
  <si>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</si>
  <si>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</si>
  <si>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</si>
  <si>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</si>
  <si>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</si>
  <si>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</si>
  <si>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</si>
  <si>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</si>
  <si>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</si>
  <si>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</si>
  <si>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</si>
  <si>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</si>
  <si>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</si>
  <si>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</si>
  <si>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</si>
  <si>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</si>
  <si>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</si>
  <si>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</si>
  <si>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</si>
  <si>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</si>
  <si>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</si>
  <si>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</si>
  <si>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</si>
  <si>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</si>
  <si>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</si>
  <si>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</si>
  <si>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</si>
  <si>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</si>
  <si>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</si>
  <si>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</si>
  <si>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</si>
  <si>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</si>
  <si>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</si>
  <si>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</si>
  <si>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</si>
  <si>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</si>
  <si>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</si>
  <si>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</si>
  <si>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</si>
  <si>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</si>
  <si>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</si>
  <si>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</si>
  <si>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</si>
  <si>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</si>
  <si>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</si>
  <si>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</si>
  <si>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</si>
  <si>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</si>
  <si>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</si>
  <si>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</si>
  <si>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</si>
  <si>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</si>
  <si>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</si>
  <si>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</si>
  <si>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</si>
  <si>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</si>
  <si>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</si>
  <si>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</si>
  <si>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</si>
  <si>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</si>
  <si>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</si>
  <si>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</si>
  <si>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</si>
  <si>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</si>
  <si>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</si>
  <si>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</si>
  <si>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</si>
  <si>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</si>
  <si>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</si>
  <si>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</si>
  <si>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</si>
  <si>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</si>
  <si>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</si>
  <si>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</si>
  <si>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</si>
  <si>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</si>
  <si>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</si>
  <si>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</si>
  <si>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</si>
  <si>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</si>
  <si>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</si>
  <si>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</si>
  <si>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</si>
  <si>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</si>
  <si>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</si>
  <si>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</si>
  <si>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</si>
  <si>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</si>
  <si>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</si>
  <si>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</si>
  <si>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</si>
  <si>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</si>
  <si>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</si>
  <si>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</si>
  <si>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</si>
  <si>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</si>
  <si>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</si>
  <si>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</si>
  <si>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</si>
  <si>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</si>
  <si>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</si>
  <si>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</si>
  <si>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</si>
  <si>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</si>
  <si>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</si>
  <si>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</si>
  <si>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</si>
  <si>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</si>
  <si>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</si>
  <si>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</si>
  <si>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</si>
  <si>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</si>
  <si>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</si>
  <si>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</si>
  <si>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</si>
  <si>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</si>
  <si>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</si>
  <si>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</si>
  <si>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</si>
  <si>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</si>
  <si>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</si>
  <si>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</si>
  <si>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</si>
  <si>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</si>
  <si>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</si>
  <si>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</si>
  <si>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</si>
  <si>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</si>
  <si>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</si>
  <si>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</si>
  <si>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</si>
  <si>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</si>
  <si>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</si>
  <si>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</si>
  <si>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</si>
  <si>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</si>
  <si>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</si>
  <si>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</si>
  <si>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</si>
  <si>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</si>
  <si>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</si>
  <si>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</si>
  <si>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</si>
  <si>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</si>
  <si>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</si>
  <si>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</si>
  <si>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</si>
  <si>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</si>
  <si>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</si>
  <si>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</si>
  <si>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</si>
  <si>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</si>
  <si>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</si>
  <si>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</si>
  <si>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</si>
  <si>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</si>
  <si>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</si>
  <si>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</si>
  <si>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</si>
  <si>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</si>
  <si>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</si>
  <si>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</si>
  <si>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Total Calls</t>
  </si>
  <si>
    <t>Total Amount</t>
  </si>
  <si>
    <t>Total Duration</t>
  </si>
  <si>
    <t>Avg Rating</t>
  </si>
  <si>
    <t>5 Star Calls</t>
  </si>
  <si>
    <t>Row Labels</t>
  </si>
  <si>
    <t>Grand Total</t>
  </si>
  <si>
    <t>Jan</t>
  </si>
  <si>
    <t>Feb</t>
  </si>
  <si>
    <t>Mar</t>
  </si>
  <si>
    <t>Apr</t>
  </si>
  <si>
    <t>May</t>
  </si>
  <si>
    <t>Jun</t>
  </si>
  <si>
    <t>Jul</t>
  </si>
  <si>
    <t>Aug</t>
  </si>
  <si>
    <t>Sep</t>
  </si>
  <si>
    <t>Oct</t>
  </si>
  <si>
    <t>Nov</t>
  </si>
  <si>
    <t>Dec</t>
  </si>
  <si>
    <t>Total Calls2</t>
  </si>
  <si>
    <t>Friday</t>
  </si>
  <si>
    <t>Monday</t>
  </si>
  <si>
    <t>Saturday</t>
  </si>
  <si>
    <t>Sunday</t>
  </si>
  <si>
    <t>Thursday</t>
  </si>
  <si>
    <t>Tuesday</t>
  </si>
  <si>
    <t>Wednesday</t>
  </si>
  <si>
    <t>For Graph</t>
  </si>
  <si>
    <t>Selected Rep</t>
  </si>
  <si>
    <t>Selected Call</t>
  </si>
  <si>
    <t>Selected amount</t>
  </si>
  <si>
    <t>Column Labels</t>
  </si>
  <si>
    <t>REP SUMMARY</t>
  </si>
  <si>
    <t>% of Calls</t>
  </si>
  <si>
    <t>Call Rank</t>
  </si>
  <si>
    <t>Amount Rank</t>
  </si>
  <si>
    <t>Call</t>
  </si>
  <si>
    <t>Amount</t>
  </si>
  <si>
    <t>Labels</t>
  </si>
  <si>
    <t>Images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</si>
</sst>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0,&quot;k&quot;"/>
    <numFmt numFmtId="168" formatCode="[$$-409]#,##0"/>
  </numFmts>
  <fonts count="8"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1"/>
      <color theme="0" tint="-0.249977111117893"/>
      <name val="Aptos"/>
      <family val="2"/>
      <scheme val="minor"/>
    </font>
    <font>
      <b/>
      <sz val="11"/>
      <color theme="9"/>
      <name val="Aptos"/>
      <family val="2"/>
      <scheme val="minor"/>
    </font>
    <font>
      <b/>
      <sz val="11"/>
      <color theme="8"/>
      <name val="Aptos"/>
      <family val="2"/>
      <scheme val="minor"/>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8"/>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4" fillId="0" borderId="0" applyFont="0" applyFill="0" applyBorder="0" applyAlignment="0" applyProtection="0"/>
  </cellStyleXfs>
  <cellXfs count="44">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1"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4" borderId="0" xfId="0" applyFill="1" applyAlignment="1">
      <alignment horizontal="left"/>
    </xf>
    <xf numFmtId="0" fontId="0" fillId="0" borderId="0" xfId="0" applyAlignment="1">
      <alignment horizontal="left" indent="1"/>
    </xf>
    <xf numFmtId="0" fontId="0" fillId="5" borderId="0" xfId="0" applyFill="1"/>
    <xf numFmtId="0" fontId="5" fillId="3" borderId="0" xfId="0" applyFont="1" applyFill="1"/>
    <xf numFmtId="0" fontId="0" fillId="5" borderId="10" xfId="0" applyFill="1" applyBorder="1"/>
    <xf numFmtId="0" fontId="6" fillId="5" borderId="11" xfId="0" applyFont="1" applyFill="1" applyBorder="1"/>
    <xf numFmtId="0" fontId="6" fillId="5" borderId="12" xfId="0" applyFont="1" applyFill="1" applyBorder="1"/>
    <xf numFmtId="0" fontId="7" fillId="5" borderId="15" xfId="0" applyFont="1" applyFill="1" applyBorder="1" applyAlignment="1">
      <alignment horizontal="center"/>
    </xf>
    <xf numFmtId="168" fontId="7" fillId="5" borderId="16" xfId="0" applyNumberFormat="1" applyFont="1" applyFill="1" applyBorder="1"/>
    <xf numFmtId="168" fontId="7" fillId="5" borderId="17" xfId="0" applyNumberFormat="1" applyFont="1" applyFill="1" applyBorder="1"/>
    <xf numFmtId="9" fontId="0" fillId="0" borderId="0" xfId="1" applyFont="1"/>
    <xf numFmtId="0" fontId="0" fillId="3" borderId="0" xfId="0" applyFill="1" applyAlignment="1">
      <alignment horizontal="center"/>
    </xf>
    <xf numFmtId="0" fontId="0" fillId="5" borderId="13" xfId="0" applyFont="1" applyFill="1" applyBorder="1" applyAlignment="1">
      <alignment horizontal="center"/>
    </xf>
    <xf numFmtId="0" fontId="0" fillId="5" borderId="0" xfId="0" applyFont="1" applyFill="1"/>
    <xf numFmtId="0" fontId="0" fillId="5" borderId="14" xfId="0" applyFont="1" applyFill="1" applyBorder="1"/>
    <xf numFmtId="168" fontId="0" fillId="5" borderId="0" xfId="0" applyNumberFormat="1" applyFont="1" applyFill="1"/>
    <xf numFmtId="168" fontId="0" fillId="5" borderId="14" xfId="0" applyNumberFormat="1" applyFont="1" applyFill="1" applyBorder="1"/>
  </cellXfs>
  <cellStyles count="2">
    <cellStyle name="Normal" xfId="0" builtinId="0"/>
    <cellStyle name="Percent" xfId="1" builtinId="5"/>
  </cellStyles>
  <dxfs count="20">
    <dxf>
      <fill>
        <patternFill>
          <bgColor theme="8" tint="0.59996337778862885"/>
        </patternFill>
      </fill>
      <border>
        <left style="thin">
          <color auto="1"/>
        </left>
        <right style="thin">
          <color auto="1"/>
        </right>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ill>
        <patternFill>
          <bgColor theme="8"/>
        </patternFill>
      </fill>
    </dxf>
    <dxf>
      <fill>
        <patternFill patternType="solid">
          <bgColor theme="9"/>
        </patternFill>
      </fill>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3" defaultTableStyle="TableStyleMedium2" defaultPivotStyle="PivotStyleLight16">
    <tableStyle name="Invisible" pivot="0" table="0" count="0" xr9:uid="{209B5A5D-DC51-4D27-9A35-52C45C21A559}"/>
    <tableStyle name="Slicer Style 1" pivot="0" table="0" count="1" xr9:uid="{25BABDA2-DB3D-41F6-98D0-3EE7CBB0176F}">
      <tableStyleElement type="wholeTable" dxfId="19"/>
    </tableStyle>
    <tableStyle name="SlicerStyleDark5 2" pivot="0" table="0" count="10" xr9:uid="{C26990BF-EDC2-404B-97B5-24190AA39C72}">
      <tableStyleElement type="wholeTable" dxfId="18"/>
      <tableStyleElement type="headerRow" dxfId="1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22/10/relationships/richValueRel" Target="richData/richValueRel.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[Call_Centre_project.xlsx]Pivots!Weekly trends</c:name>
    <c:fmtId val="39"/>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Pivots!$I$12</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Pivots!$H$13:$H$20</c:f>
              <c:strCache>
                <c:ptCount val="7"/>
                <c:pt idx="0">
                  <c:v>Sunday</c:v>
                </c:pt>
                <c:pt idx="1">
                  <c:v>Monday</c:v>
                </c:pt>
                <c:pt idx="2">
                  <c:v>Tuesday</c:v>
                </c:pt>
                <c:pt idx="3">
                  <c:v>Wednesday</c:v>
                </c:pt>
                <c:pt idx="4">
                  <c:v>Thursday</c:v>
                </c:pt>
                <c:pt idx="5">
                  <c:v>Friday</c:v>
                </c:pt>
                <c:pt idx="6">
                  <c:v>Saturday</c:v>
                </c:pt>
              </c:strCache>
            </c:strRef>
          </c:cat>
          <c:val>
            <c:numRef>
              <c:f>Pivots!$I$13:$I$20</c:f>
              <c:numCache>
                <c:formatCode>0</c:formatCode>
                <c:ptCount val="7"/>
                <c:pt idx="0">
                  <c:v>36</c:v>
                </c:pt>
                <c:pt idx="1">
                  <c:v>30</c:v>
                </c:pt>
                <c:pt idx="2">
                  <c:v>13</c:v>
                </c:pt>
                <c:pt idx="3">
                  <c:v>23</c:v>
                </c:pt>
                <c:pt idx="4">
                  <c:v>23</c:v>
                </c:pt>
                <c:pt idx="5">
                  <c:v>24</c:v>
                </c:pt>
                <c:pt idx="6">
                  <c:v>40</c:v>
                </c:pt>
              </c:numCache>
            </c:numRef>
          </c:val>
          <c:extLst>
            <c:ext xmlns:c16="http://schemas.microsoft.com/office/drawing/2014/chart" uri="{C3380CC4-5D6E-409C-BE32-E72D297353CC}">
              <c16:uniqueId val="{00000000-1146-48BA-B0F9-CBBB117F3E38}"/>
            </c:ext>
          </c:extLst>
        </c:ser>
        <c:dLbls>
          <c:dLblPos val="outEnd"/>
          <c:showLegendKey val="0"/>
          <c:showVal val="1"/>
          <c:showCatName val="0"/>
          <c:showSerName val="0"/>
          <c:showPercent val="0"/>
          <c:showBubbleSize val="0"/>
        </c:dLbls>
        <c:gapWidth val="25"/>
        <c:axId val="895945776"/>
        <c:axId val="895943376"/>
      </c:barChart>
      <c:catAx>
        <c:axId val="8959457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943376"/>
        <c:crosses val="autoZero"/>
        <c:auto val="1"/>
        <c:lblAlgn val="ctr"/>
        <c:lblOffset val="100"/>
        <c:noMultiLvlLbl val="0"/>
      </c:catAx>
      <c:valAx>
        <c:axId val="895943376"/>
        <c:scaling>
          <c:orientation val="minMax"/>
        </c:scaling>
        <c:delete val="0"/>
        <c:axPos val="t"/>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945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[Call_Centre_project.xlsx]Pivots!Monthly Trend</c:name>
    <c:fmtId val="15"/>
  </c:pivotSource>
  <c:chart>
    <c:title>
      <c:tx>
        <c:rich>
          <a:bodyPr rot="0" spcFirstLastPara="1" vertOverflow="ellipsis" vert="horz" wrap="square" anchor="ctr" anchorCtr="1"/>
          <a:lstStyle/>
          <a:p>
            <a:pPr>
              <a:defRPr sz="1400" b="0" i="0" u="none" strike="noStrike" kern="1200" spc="0" baseline="0">
                <a:solidFill>
                  <a:schemeClr val="accent6"/>
                </a:solidFill>
                <a:latin typeface="+mj-lt"/>
                <a:ea typeface="+mn-ea"/>
                <a:cs typeface="+mn-cs"/>
              </a:defRPr>
            </a:pPr>
            <a:r>
              <a:rPr lang="en-IN">
                <a:solidFill>
                  <a:schemeClr val="accent6"/>
                </a:solidFill>
                <a:latin typeface="+mj-lt"/>
              </a:rPr>
              <a:t>Call</a:t>
            </a:r>
            <a:r>
              <a:rPr lang="en-IN" baseline="0">
                <a:solidFill>
                  <a:schemeClr val="accent6"/>
                </a:solidFill>
                <a:latin typeface="+mj-lt"/>
              </a:rPr>
              <a:t> Trend</a:t>
            </a:r>
            <a:endParaRPr lang="en-IN">
              <a:solidFill>
                <a:schemeClr val="accent6"/>
              </a:solidFill>
              <a:latin typeface="+mj-lt"/>
            </a:endParaRPr>
          </a:p>
        </c:rich>
      </c:tx>
      <c:layout>
        <c:manualLayout>
          <c:xMode val="edge"/>
          <c:yMode val="edge"/>
          <c:x val="3.51651480637813E-2"/>
          <c:y val="3.94736842105263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6"/>
              </a:solidFill>
              <a:latin typeface="+mj-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5">
                  <a:lumMod val="60000"/>
                  <a:lumOff val="40000"/>
                </a:schemeClr>
              </a:gs>
              <a:gs pos="100000">
                <a:schemeClr val="accent6"/>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solidFill>
            <a:ln w="25400">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Pivots!$C$12</c:f>
              <c:strCache>
                <c:ptCount val="1"/>
                <c:pt idx="0">
                  <c:v>Total Calls2</c:v>
                </c:pt>
              </c:strCache>
            </c:strRef>
          </c:tx>
          <c:spPr>
            <a:gradFill flip="none" rotWithShape="1">
              <a:gsLst>
                <a:gs pos="0">
                  <a:schemeClr val="accent5">
                    <a:lumMod val="60000"/>
                    <a:lumOff val="40000"/>
                  </a:schemeClr>
                </a:gs>
                <a:gs pos="100000">
                  <a:schemeClr val="accent6"/>
                </a:gs>
              </a:gsLst>
              <a:lin ang="16200000" scaled="1"/>
              <a:tileRect/>
            </a:gradFill>
            <a:ln>
              <a:noFill/>
            </a:ln>
            <a:effectLst/>
          </c:spPr>
          <c:cat>
            <c:strRef>
              <c:f>Pivots!$A$13:$A$25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Pivots!$C$13:$C$25</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0-3F08-4035-8525-01CD78CC9029}"/>
            </c:ext>
          </c:extLst>
        </c:ser>
        <c:dLbls>
          <c:showLegendKey val="0"/>
          <c:showVal val="0"/>
          <c:showCatName val="0"/>
          <c:showSerName val="0"/>
          <c:showPercent val="0"/>
          <c:showBubbleSize val="0"/>
        </c:dLbls>
        <c:axId val="1145951968"/>
        <c:axId val="1145947648"/>
      </c:areaChart>
      <c:lineChart>
        <c:grouping val="standard"/>
        <c:varyColors val="0"/>
        <c:ser>
          <c:idx val="0"/>
          <c:order val="0"/>
          <c:tx>
            <c:strRef>
              <c:f>Pivots!$B$12</c:f>
              <c:strCache>
                <c:ptCount val="1"/>
                <c:pt idx="0">
                  <c:v>Total Calls</c:v>
                </c:pt>
              </c:strCache>
            </c:strRef>
          </c:tx>
          <c:spPr>
            <a:ln w="28575" cap="rnd">
              <a:solidFill>
                <a:schemeClr val="accent6"/>
              </a:solidFill>
              <a:round/>
            </a:ln>
            <a:effectLst/>
          </c:spPr>
          <c:marker>
            <c:symbol val="circle"/>
            <c:size val="7"/>
            <c:spPr>
              <a:solidFill>
                <a:schemeClr val="bg1"/>
              </a:solidFill>
              <a:ln w="25400">
                <a:solidFill>
                  <a:schemeClr val="tx1"/>
                </a:solidFill>
              </a:ln>
              <a:effectLst/>
            </c:spPr>
          </c:marker>
          <c:cat>
            <c:strRef>
              <c:f>Pivots!$A$13:$A$25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Pivots!$B$13:$B$25</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1-3F08-4035-8525-01CD78CC9029}"/>
            </c:ext>
          </c:extLst>
        </c:ser>
        <c:dLbls>
          <c:showLegendKey val="0"/>
          <c:showVal val="0"/>
          <c:showCatName val="0"/>
          <c:showSerName val="0"/>
          <c:showPercent val="0"/>
          <c:showBubbleSize val="0"/>
        </c:dLbls>
        <c:marker val="1"/>
        <c:smooth val="0"/>
        <c:axId val="1145951968"/>
        <c:axId val="1145947648"/>
      </c:lineChart>
      <c:catAx>
        <c:axId val="1145951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947648"/>
        <c:crosses val="autoZero"/>
        <c:auto val="1"/>
        <c:lblAlgn val="ctr"/>
        <c:lblOffset val="100"/>
        <c:noMultiLvlLbl val="0"/>
      </c:catAx>
      <c:valAx>
        <c:axId val="1145947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951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6"/>
                </a:solidFill>
                <a:latin typeface="+mj-lt"/>
                <a:ea typeface="+mn-ea"/>
                <a:cs typeface="+mn-cs"/>
              </a:defRPr>
            </a:pPr>
            <a:r>
              <a:rPr lang="en-IN">
                <a:solidFill>
                  <a:schemeClr val="accent6"/>
                </a:solidFill>
                <a:latin typeface="+mj-lt"/>
              </a:rPr>
              <a:t>Total</a:t>
            </a:r>
            <a:r>
              <a:rPr lang="en-IN" baseline="0">
                <a:solidFill>
                  <a:schemeClr val="accent6"/>
                </a:solidFill>
                <a:latin typeface="+mj-lt"/>
              </a:rPr>
              <a:t> Calls</a:t>
            </a:r>
            <a:endParaRPr lang="en-IN">
              <a:solidFill>
                <a:schemeClr val="accent6"/>
              </a:solidFill>
              <a:latin typeface="+mj-lt"/>
            </a:endParaRPr>
          </a:p>
        </c:rich>
      </c:tx>
      <c:layout>
        <c:manualLayout>
          <c:xMode val="edge"/>
          <c:yMode val="edge"/>
          <c:x val="5.1448671253785598E-2"/>
          <c:y val="3.07493502513560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6"/>
              </a:solidFill>
              <a:latin typeface="+mj-lt"/>
              <a:ea typeface="+mn-ea"/>
              <a:cs typeface="+mn-cs"/>
            </a:defRPr>
          </a:pPr>
          <a:endParaRPr lang="en-IN"/>
        </a:p>
      </c:txPr>
    </c:title>
    <c:autoTitleDeleted val="0"/>
    <c:plotArea>
      <c:layout/>
      <c:barChart>
        <c:barDir val="bar"/>
        <c:grouping val="clustered"/>
        <c:varyColors val="0"/>
        <c:ser>
          <c:idx val="0"/>
          <c:order val="0"/>
          <c:spPr>
            <a:solidFill>
              <a:schemeClr val="bg1">
                <a:lumMod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Pivots!$F$30:$F$34</c:f>
              <c:strCache>
                <c:ptCount val="5"/>
                <c:pt idx="0">
                  <c:v>R01</c:v>
                </c:pt>
                <c:pt idx="1">
                  <c:v>R02</c:v>
                </c:pt>
                <c:pt idx="2">
                  <c:v>R03</c:v>
                </c:pt>
                <c:pt idx="3">
                  <c:v>R04</c:v>
                </c:pt>
                <c:pt idx="4">
                  <c:v>R05</c:v>
                </c:pt>
              </c:strCache>
            </c:strRef>
          </c:cat>
          <c:val>
            <c:numRef>
              <c:f>Pivots!$G$30:$G$34</c:f>
              <c:numCache>
                <c:formatCode>0</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4058-487D-9213-194FA0BD46CA}"/>
            </c:ext>
          </c:extLst>
        </c:ser>
        <c:ser>
          <c:idx val="1"/>
          <c:order val="1"/>
          <c:tx>
            <c:strRef>
              <c:f>Pivots!$J$29</c:f>
              <c:strCache>
                <c:ptCount val="1"/>
                <c:pt idx="0">
                  <c:v>Selected Call</c:v>
                </c:pt>
              </c:strCache>
            </c:strRef>
          </c:tx>
          <c:spPr>
            <a:gradFill flip="none" rotWithShape="1">
              <a:gsLst>
                <a:gs pos="0">
                  <a:schemeClr val="accent5">
                    <a:lumMod val="60000"/>
                    <a:lumOff val="40000"/>
                  </a:schemeClr>
                </a:gs>
                <a:gs pos="100000">
                  <a:schemeClr val="accent5"/>
                </a:gs>
              </a:gsLst>
              <a:lin ang="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Pivots!$J$30:$J$34</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4058-487D-9213-194FA0BD46CA}"/>
            </c:ext>
          </c:extLst>
        </c:ser>
        <c:dLbls>
          <c:dLblPos val="outEnd"/>
          <c:showLegendKey val="0"/>
          <c:showVal val="1"/>
          <c:showCatName val="0"/>
          <c:showSerName val="0"/>
          <c:showPercent val="0"/>
          <c:showBubbleSize val="0"/>
        </c:dLbls>
        <c:gapWidth val="25"/>
        <c:overlap val="100"/>
        <c:axId val="637150960"/>
        <c:axId val="637151440"/>
      </c:barChart>
      <c:catAx>
        <c:axId val="63715096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151440"/>
        <c:crosses val="autoZero"/>
        <c:auto val="1"/>
        <c:lblAlgn val="ctr"/>
        <c:lblOffset val="100"/>
        <c:noMultiLvlLbl val="0"/>
      </c:catAx>
      <c:valAx>
        <c:axId val="637151440"/>
        <c:scaling>
          <c:orientation val="minMax"/>
          <c:min val="0"/>
        </c:scaling>
        <c:delete val="1"/>
        <c:axPos val="t"/>
        <c:numFmt formatCode="0" sourceLinked="1"/>
        <c:majorTickMark val="none"/>
        <c:minorTickMark val="none"/>
        <c:tickLblPos val="nextTo"/>
        <c:crossAx val="637150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6"/>
                </a:solidFill>
                <a:latin typeface="+mj-lt"/>
                <a:ea typeface="+mn-ea"/>
                <a:cs typeface="+mn-cs"/>
              </a:defRPr>
            </a:pPr>
            <a:r>
              <a:rPr lang="en-IN">
                <a:solidFill>
                  <a:schemeClr val="accent6"/>
                </a:solidFill>
                <a:latin typeface="+mj-lt"/>
              </a:rPr>
              <a:t>Total</a:t>
            </a:r>
            <a:r>
              <a:rPr lang="en-IN" baseline="0">
                <a:solidFill>
                  <a:schemeClr val="accent6"/>
                </a:solidFill>
                <a:latin typeface="+mj-lt"/>
              </a:rPr>
              <a:t> Amount</a:t>
            </a:r>
            <a:endParaRPr lang="en-IN">
              <a:solidFill>
                <a:schemeClr val="accent6"/>
              </a:solidFill>
              <a:latin typeface="+mj-lt"/>
            </a:endParaRPr>
          </a:p>
        </c:rich>
      </c:tx>
      <c:layout>
        <c:manualLayout>
          <c:xMode val="edge"/>
          <c:yMode val="edge"/>
          <c:x val="3.5356851718880949E-2"/>
          <c:y val="2.64591509945967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6"/>
              </a:solidFill>
              <a:latin typeface="+mj-lt"/>
              <a:ea typeface="+mn-ea"/>
              <a:cs typeface="+mn-cs"/>
            </a:defRPr>
          </a:pPr>
          <a:endParaRPr lang="en-IN"/>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Pivots!$F$30:$F$34</c:f>
              <c:strCache>
                <c:ptCount val="5"/>
                <c:pt idx="0">
                  <c:v>R01</c:v>
                </c:pt>
                <c:pt idx="1">
                  <c:v>R02</c:v>
                </c:pt>
                <c:pt idx="2">
                  <c:v>R03</c:v>
                </c:pt>
                <c:pt idx="3">
                  <c:v>R04</c:v>
                </c:pt>
                <c:pt idx="4">
                  <c:v>R05</c:v>
                </c:pt>
              </c:strCache>
            </c:strRef>
          </c:cat>
          <c:val>
            <c:numRef>
              <c:f>Pivots!$H$30:$H$34</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214D-41E6-B61F-85A73F28249B}"/>
            </c:ext>
          </c:extLst>
        </c:ser>
        <c:ser>
          <c:idx val="1"/>
          <c:order val="1"/>
          <c:tx>
            <c:strRef>
              <c:f>Pivots!$K$29</c:f>
              <c:strCache>
                <c:ptCount val="1"/>
                <c:pt idx="0">
                  <c:v>Selected amount</c:v>
                </c:pt>
              </c:strCache>
            </c:strRef>
          </c:tx>
          <c:spPr>
            <a:gradFill flip="none" rotWithShape="1">
              <a:gsLst>
                <a:gs pos="0">
                  <a:schemeClr val="accent6">
                    <a:lumMod val="60000"/>
                    <a:lumOff val="40000"/>
                  </a:schemeClr>
                </a:gs>
                <a:gs pos="100000">
                  <a:schemeClr val="accent6"/>
                </a:gs>
              </a:gsLst>
              <a:lin ang="0" scaled="1"/>
              <a:tileRect/>
            </a:gradFill>
            <a:ln>
              <a:noFill/>
            </a:ln>
            <a:effectLst/>
          </c:spPr>
          <c:invertIfNegative val="0"/>
          <c:val>
            <c:numRef>
              <c:f>Pivots!$K$30:$K$34</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1-214D-41E6-B61F-85A73F28249B}"/>
            </c:ext>
          </c:extLst>
        </c:ser>
        <c:dLbls>
          <c:showLegendKey val="0"/>
          <c:showVal val="0"/>
          <c:showCatName val="0"/>
          <c:showSerName val="0"/>
          <c:showPercent val="0"/>
          <c:showBubbleSize val="0"/>
        </c:dLbls>
        <c:gapWidth val="25"/>
        <c:overlap val="100"/>
        <c:axId val="779602832"/>
        <c:axId val="777123904"/>
      </c:barChart>
      <c:catAx>
        <c:axId val="779602832"/>
        <c:scaling>
          <c:orientation val="maxMin"/>
        </c:scaling>
        <c:delete val="1"/>
        <c:axPos val="l"/>
        <c:numFmt formatCode="General" sourceLinked="1"/>
        <c:majorTickMark val="none"/>
        <c:minorTickMark val="none"/>
        <c:tickLblPos val="nextTo"/>
        <c:crossAx val="777123904"/>
        <c:crosses val="autoZero"/>
        <c:auto val="1"/>
        <c:lblAlgn val="ctr"/>
        <c:lblOffset val="100"/>
        <c:noMultiLvlLbl val="0"/>
      </c:catAx>
      <c:valAx>
        <c:axId val="777123904"/>
        <c:scaling>
          <c:orientation val="minMax"/>
        </c:scaling>
        <c:delete val="1"/>
        <c:axPos val="t"/>
        <c:numFmt formatCode="\$#,###.0,&quot;k&quot;" sourceLinked="1"/>
        <c:majorTickMark val="none"/>
        <c:minorTickMark val="none"/>
        <c:tickLblPos val="nextTo"/>
        <c:crossAx val="779602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[Call_Centre_project.xlsx]Pivots!PivotTable4</c:name>
    <c:fmtId val="18"/>
  </c:pivotSource>
  <c:chart>
    <c:title>
      <c:tx>
        <c:rich>
          <a:bodyPr rot="0" spcFirstLastPara="1" vertOverflow="ellipsis" vert="horz" wrap="square" anchor="ctr" anchorCtr="1"/>
          <a:lstStyle/>
          <a:p>
            <a:pPr>
              <a:defRPr sz="1400" b="0" i="0" u="none" strike="noStrike" kern="1200" spc="0" baseline="0">
                <a:solidFill>
                  <a:schemeClr val="accent6"/>
                </a:solidFill>
                <a:latin typeface="+mj-lt"/>
                <a:ea typeface="+mn-ea"/>
                <a:cs typeface="+mn-cs"/>
              </a:defRPr>
            </a:pPr>
            <a:r>
              <a:rPr lang="en-IN">
                <a:solidFill>
                  <a:schemeClr val="accent6"/>
                </a:solidFill>
                <a:latin typeface="+mj-lt"/>
              </a:rPr>
              <a:t>Female</a:t>
            </a:r>
            <a:r>
              <a:rPr lang="en-IN" baseline="0">
                <a:solidFill>
                  <a:schemeClr val="accent6"/>
                </a:solidFill>
                <a:latin typeface="+mj-lt"/>
              </a:rPr>
              <a:t> Vs </a:t>
            </a:r>
            <a:r>
              <a:rPr lang="en-IN" baseline="0">
                <a:solidFill>
                  <a:schemeClr val="accent4"/>
                </a:solidFill>
                <a:latin typeface="+mj-lt"/>
              </a:rPr>
              <a:t>Male</a:t>
            </a:r>
            <a:r>
              <a:rPr lang="en-IN" baseline="0">
                <a:solidFill>
                  <a:schemeClr val="accent6"/>
                </a:solidFill>
                <a:latin typeface="+mj-lt"/>
              </a:rPr>
              <a:t> </a:t>
            </a:r>
            <a:r>
              <a:rPr lang="en-IN" baseline="0">
                <a:solidFill>
                  <a:schemeClr val="tx1"/>
                </a:solidFill>
                <a:latin typeface="+mj-lt"/>
              </a:rPr>
              <a:t>Callers</a:t>
            </a:r>
            <a:endParaRPr lang="en-IN">
              <a:solidFill>
                <a:schemeClr val="tx1"/>
              </a:solidFill>
              <a:latin typeface="+mj-lt"/>
            </a:endParaRPr>
          </a:p>
        </c:rich>
      </c:tx>
      <c:layout>
        <c:manualLayout>
          <c:xMode val="edge"/>
          <c:yMode val="edge"/>
          <c:x val="4.6107219307379328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6"/>
              </a:solidFill>
              <a:latin typeface="+mj-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accent4">
                <a:lumMod val="75000"/>
                <a:alpha val="5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lumMod val="75000"/>
            </a:schemeClr>
          </a:solidFill>
          <a:ln>
            <a:noFill/>
          </a:ln>
          <a:effectLst/>
        </c:spPr>
        <c:marker>
          <c:symbol val="none"/>
        </c:marker>
        <c:dLbl>
          <c:idx val="0"/>
          <c:spPr>
            <a:solidFill>
              <a:schemeClr val="accent4">
                <a:lumMod val="75000"/>
                <a:alpha val="47000"/>
              </a:schemeClr>
            </a:solidFill>
            <a:ln>
              <a:solidFill>
                <a:schemeClr val="bg1">
                  <a:lumMod val="85000"/>
                  <a:alpha val="53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Pivots!$L$39:$L$40</c:f>
              <c:strCache>
                <c:ptCount val="1"/>
                <c:pt idx="0">
                  <c:v>Female</c:v>
                </c:pt>
              </c:strCache>
            </c:strRef>
          </c:tx>
          <c:spPr>
            <a:solidFill>
              <a:schemeClr val="accent5"/>
            </a:solidFill>
            <a:ln>
              <a:noFill/>
            </a:ln>
            <a:effectLst/>
          </c:spPr>
          <c:invertIfNegative val="0"/>
          <c:dLbls>
            <c:spPr>
              <a:solidFill>
                <a:schemeClr val="accent4">
                  <a:lumMod val="75000"/>
                  <a:alpha val="55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Pivots!$K$41:$K$44</c:f>
              <c:strCache>
                <c:ptCount val="3"/>
                <c:pt idx="0">
                  <c:v>Cincinnati</c:v>
                </c:pt>
                <c:pt idx="1">
                  <c:v>Cleveland</c:v>
                </c:pt>
                <c:pt idx="2">
                  <c:v>Columbus</c:v>
                </c:pt>
              </c:strCache>
            </c:strRef>
          </c:cat>
          <c:val>
            <c:numRef>
              <c:f>Pivots!$L$41:$L$44</c:f>
              <c:numCache>
                <c:formatCode>0</c:formatCode>
                <c:ptCount val="3"/>
                <c:pt idx="0">
                  <c:v>144</c:v>
                </c:pt>
                <c:pt idx="1">
                  <c:v>326</c:v>
                </c:pt>
                <c:pt idx="2">
                  <c:v>129</c:v>
                </c:pt>
              </c:numCache>
            </c:numRef>
          </c:val>
          <c:extLst>
            <c:ext xmlns:c16="http://schemas.microsoft.com/office/drawing/2014/chart" uri="{C3380CC4-5D6E-409C-BE32-E72D297353CC}">
              <c16:uniqueId val="{00000000-8321-4F09-80EB-5A2D9D654FDF}"/>
            </c:ext>
          </c:extLst>
        </c:ser>
        <c:ser>
          <c:idx val="1"/>
          <c:order val="1"/>
          <c:tx>
            <c:strRef>
              <c:f>Pivots!$M$39:$M$40</c:f>
              <c:strCache>
                <c:ptCount val="1"/>
                <c:pt idx="0">
                  <c:v>Male</c:v>
                </c:pt>
              </c:strCache>
            </c:strRef>
          </c:tx>
          <c:spPr>
            <a:solidFill>
              <a:schemeClr val="accent4">
                <a:lumMod val="75000"/>
              </a:schemeClr>
            </a:solidFill>
            <a:ln>
              <a:noFill/>
            </a:ln>
            <a:effectLst/>
          </c:spPr>
          <c:invertIfNegative val="0"/>
          <c:dLbls>
            <c:spPr>
              <a:solidFill>
                <a:schemeClr val="accent4">
                  <a:lumMod val="75000"/>
                  <a:alpha val="47000"/>
                </a:schemeClr>
              </a:solidFill>
              <a:ln>
                <a:solidFill>
                  <a:schemeClr val="bg1">
                    <a:lumMod val="85000"/>
                    <a:alpha val="53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Pivots!$K$41:$K$44</c:f>
              <c:strCache>
                <c:ptCount val="3"/>
                <c:pt idx="0">
                  <c:v>Cincinnati</c:v>
                </c:pt>
                <c:pt idx="1">
                  <c:v>Cleveland</c:v>
                </c:pt>
                <c:pt idx="2">
                  <c:v>Columbus</c:v>
                </c:pt>
              </c:strCache>
            </c:strRef>
          </c:cat>
          <c:val>
            <c:numRef>
              <c:f>Pivots!$M$41:$M$44</c:f>
              <c:numCache>
                <c:formatCode>0</c:formatCode>
                <c:ptCount val="3"/>
                <c:pt idx="0">
                  <c:v>132</c:v>
                </c:pt>
                <c:pt idx="1">
                  <c:v>63</c:v>
                </c:pt>
                <c:pt idx="2">
                  <c:v>206</c:v>
                </c:pt>
              </c:numCache>
            </c:numRef>
          </c:val>
          <c:extLst>
            <c:ext xmlns:c16="http://schemas.microsoft.com/office/drawing/2014/chart" uri="{C3380CC4-5D6E-409C-BE32-E72D297353CC}">
              <c16:uniqueId val="{00000001-8321-4F09-80EB-5A2D9D654FDF}"/>
            </c:ext>
          </c:extLst>
        </c:ser>
        <c:dLbls>
          <c:dLblPos val="ctr"/>
          <c:showLegendKey val="0"/>
          <c:showVal val="1"/>
          <c:showCatName val="0"/>
          <c:showSerName val="0"/>
          <c:showPercent val="0"/>
          <c:showBubbleSize val="0"/>
        </c:dLbls>
        <c:gapWidth val="25"/>
        <c:overlap val="100"/>
        <c:axId val="640874912"/>
        <c:axId val="896134096"/>
      </c:barChart>
      <c:catAx>
        <c:axId val="640874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134096"/>
        <c:crosses val="autoZero"/>
        <c:auto val="1"/>
        <c:lblAlgn val="ctr"/>
        <c:lblOffset val="100"/>
        <c:noMultiLvlLbl val="0"/>
      </c:catAx>
      <c:valAx>
        <c:axId val="896134096"/>
        <c:scaling>
          <c:orientation val="minMax"/>
        </c:scaling>
        <c:delete val="1"/>
        <c:axPos val="l"/>
        <c:numFmt formatCode="0%" sourceLinked="1"/>
        <c:majorTickMark val="out"/>
        <c:minorTickMark val="none"/>
        <c:tickLblPos val="nextTo"/>
        <c:crossAx val="640874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[Call_Centre_project.xlsx]Pivots!Rep Satisfication</c:name>
    <c:fmtId val="30"/>
  </c:pivotSource>
  <c:chart>
    <c:title>
      <c:tx>
        <c:rich>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r>
              <a:rPr lang="en-US" sz="1400" b="1">
                <a:solidFill>
                  <a:srgbClr val="FF0000"/>
                </a:solidFill>
                <a:latin typeface="+mj-lt"/>
              </a:rPr>
              <a:t>Rating</a:t>
            </a:r>
            <a:endParaRPr lang="en-US">
              <a:solidFill>
                <a:srgbClr val="FF0000"/>
              </a:solidFill>
            </a:endParaRPr>
          </a:p>
        </c:rich>
      </c:tx>
      <c:layout>
        <c:manualLayout>
          <c:xMode val="edge"/>
          <c:yMode val="edge"/>
          <c:x val="6.3253257964025061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Pivots!$K$55</c:f>
              <c:strCache>
                <c:ptCount val="1"/>
                <c:pt idx="0">
                  <c:v>Total</c:v>
                </c:pt>
              </c:strCache>
            </c:strRef>
          </c:tx>
          <c:spPr>
            <a:solidFill>
              <a:schemeClr val="accent5"/>
            </a:solidFill>
            <a:ln>
              <a:noFill/>
            </a:ln>
            <a:effectLst/>
          </c:spPr>
          <c:invertIfNegative val="0"/>
          <c:cat>
            <c:strRef>
              <c:f>Pivots!$J$56:$J$61</c:f>
              <c:strCache>
                <c:ptCount val="5"/>
                <c:pt idx="0">
                  <c:v>1</c:v>
                </c:pt>
                <c:pt idx="1">
                  <c:v>2</c:v>
                </c:pt>
                <c:pt idx="2">
                  <c:v>3</c:v>
                </c:pt>
                <c:pt idx="3">
                  <c:v>4</c:v>
                </c:pt>
                <c:pt idx="4">
                  <c:v>5</c:v>
                </c:pt>
              </c:strCache>
            </c:strRef>
          </c:cat>
          <c:val>
            <c:numRef>
              <c:f>Pivots!$K$56:$K$61</c:f>
              <c:numCache>
                <c:formatCode>0</c:formatCode>
                <c:ptCount val="5"/>
                <c:pt idx="0">
                  <c:v>1</c:v>
                </c:pt>
                <c:pt idx="1">
                  <c:v>9</c:v>
                </c:pt>
                <c:pt idx="2">
                  <c:v>31</c:v>
                </c:pt>
                <c:pt idx="3">
                  <c:v>88</c:v>
                </c:pt>
                <c:pt idx="4">
                  <c:v>60</c:v>
                </c:pt>
              </c:numCache>
            </c:numRef>
          </c:val>
          <c:extLst>
            <c:ext xmlns:c16="http://schemas.microsoft.com/office/drawing/2014/chart" uri="{C3380CC4-5D6E-409C-BE32-E72D297353CC}">
              <c16:uniqueId val="{00000000-F08F-44C7-97DF-622D9E4FA8AA}"/>
            </c:ext>
          </c:extLst>
        </c:ser>
        <c:dLbls>
          <c:showLegendKey val="0"/>
          <c:showVal val="0"/>
          <c:showCatName val="0"/>
          <c:showSerName val="0"/>
          <c:showPercent val="0"/>
          <c:showBubbleSize val="0"/>
        </c:dLbls>
        <c:gapWidth val="10"/>
        <c:overlap val="-27"/>
        <c:axId val="1928813904"/>
        <c:axId val="1928818224"/>
      </c:barChart>
      <c:catAx>
        <c:axId val="19288139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818224"/>
        <c:crosses val="autoZero"/>
        <c:auto val="1"/>
        <c:lblAlgn val="ctr"/>
        <c:lblOffset val="100"/>
        <c:noMultiLvlLbl val="0"/>
      </c:catAx>
      <c:valAx>
        <c:axId val="1928818224"/>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813904"/>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2.xml"/><Relationship Id="rId2" Type="http://schemas.openxmlformats.org/officeDocument/2006/relationships/image" Target="../media/image2.svg"/><Relationship Id="rId16"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xml"/><Relationship Id="rId5" Type="http://schemas.openxmlformats.org/officeDocument/2006/relationships/image" Target="../media/image5.png"/><Relationship Id="rId15" Type="http://schemas.openxmlformats.org/officeDocument/2006/relationships/chart" Target="../charts/chart5.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1.emf"/></Relationships>
</file>

<file path=xl/drawings/_rels/drawing3.xml.rels><?xml version="1.0" encoding="UTF-8" standalone="yes"?>
<Relationships xmlns="http://schemas.openxmlformats.org/package/2006/relationships"><Relationship Id="rId8" Type="http://schemas.openxmlformats.org/officeDocument/2006/relationships/image" Target="../media/image20.svg"/><Relationship Id="rId13" Type="http://schemas.openxmlformats.org/officeDocument/2006/relationships/image" Target="../media/image25.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svg"/><Relationship Id="rId17" Type="http://schemas.openxmlformats.org/officeDocument/2006/relationships/image" Target="../media/image29.png"/><Relationship Id="rId2" Type="http://schemas.openxmlformats.org/officeDocument/2006/relationships/image" Target="../media/image14.svg"/><Relationship Id="rId16" Type="http://schemas.openxmlformats.org/officeDocument/2006/relationships/image" Target="../media/image28.png"/><Relationship Id="rId1" Type="http://schemas.openxmlformats.org/officeDocument/2006/relationships/image" Target="../media/image13.png"/><Relationship Id="rId6" Type="http://schemas.openxmlformats.org/officeDocument/2006/relationships/image" Target="../media/image18.sv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7.png"/><Relationship Id="rId10" Type="http://schemas.openxmlformats.org/officeDocument/2006/relationships/image" Target="../media/image22.svg"/><Relationship Id="rId4" Type="http://schemas.openxmlformats.org/officeDocument/2006/relationships/image" Target="../media/image16.svg"/><Relationship Id="rId9" Type="http://schemas.openxmlformats.org/officeDocument/2006/relationships/image" Target="../media/image21.png"/><Relationship Id="rId14" Type="http://schemas.openxmlformats.org/officeDocument/2006/relationships/image" Target="../media/image26.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twoCellAnchor>
    <xdr:from>
      <xdr:col>2</xdr:col>
      <xdr:colOff>22860</xdr:colOff>
      <xdr:row>2</xdr:row>
      <xdr:rowOff>167640</xdr:rowOff>
    </xdr:from>
    <xdr:to>
      <xdr:col>4</xdr:col>
      <xdr:colOff>76200</xdr:colOff>
      <xdr:row>7</xdr:row>
      <xdr:rowOff>175260</xdr:rowOff>
    </xdr:to>
    <xdr:sp macro="" textlink="Pivots!A4">
      <xdr:nvSpPr>
        <xdr:cNvPr id="2" name="Rectangle: Rounded Corners 1">
          <a:extLst>
            <a:ext uri="{FF2B5EF4-FFF2-40B4-BE49-F238E27FC236}">
              <a16:creationId xmlns:a16="http://schemas.microsoft.com/office/drawing/2014/main" id="{F0B697D3-AC6D-471A-011A-19FD62EED9F1}"/>
            </a:ext>
          </a:extLst>
        </xdr:cNvPr>
        <xdr:cNvSpPr/>
      </xdr:nvSpPr>
      <xdr:spPr>
        <a:xfrm>
          <a:off x="312420" y="533400"/>
          <a:ext cx="1394460" cy="922020"/>
        </a:xfrm>
        <a:prstGeom prst="roundRect">
          <a:avLst/>
        </a:prstGeom>
        <a:solidFill>
          <a:schemeClr val="accent6"/>
        </a:solidFill>
        <a:ln>
          <a:noFill/>
        </a:ln>
        <a:effectLst>
          <a:outerShdw blurRad="254000" dist="127000" algn="l" rotWithShape="0">
            <a:prstClr val="black">
              <a:alpha val="51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965B60D-A143-4997-81DC-FFC5D05F0A24}" type="TxLink">
            <a:rPr lang="en-US" sz="2800" b="0" i="0" u="none" strike="noStrike">
              <a:solidFill>
                <a:schemeClr val="bg1"/>
              </a:solidFill>
              <a:latin typeface="+mj-lt"/>
            </a:rPr>
            <a:pPr algn="ctr"/>
            <a:t>1000</a:t>
          </a:fld>
          <a:endParaRPr lang="en-IN" sz="2800">
            <a:solidFill>
              <a:schemeClr val="bg1"/>
            </a:solidFill>
            <a:latin typeface="+mj-lt"/>
          </a:endParaRPr>
        </a:p>
      </xdr:txBody>
    </xdr:sp>
    <xdr:clientData/>
  </xdr:twoCellAnchor>
  <xdr:twoCellAnchor>
    <xdr:from>
      <xdr:col>2</xdr:col>
      <xdr:colOff>121920</xdr:colOff>
      <xdr:row>3</xdr:row>
      <xdr:rowOff>45720</xdr:rowOff>
    </xdr:from>
    <xdr:to>
      <xdr:col>3</xdr:col>
      <xdr:colOff>350520</xdr:colOff>
      <xdr:row>4</xdr:row>
      <xdr:rowOff>76200</xdr:rowOff>
    </xdr:to>
    <xdr:sp macro="" textlink="">
      <xdr:nvSpPr>
        <xdr:cNvPr id="4" name="TextBox 3">
          <a:extLst>
            <a:ext uri="{FF2B5EF4-FFF2-40B4-BE49-F238E27FC236}">
              <a16:creationId xmlns:a16="http://schemas.microsoft.com/office/drawing/2014/main" id="{49EC2EC7-3584-19A0-A65F-5BDCB462B4B3}"/>
            </a:ext>
          </a:extLst>
        </xdr:cNvPr>
        <xdr:cNvSpPr txBox="1"/>
      </xdr:nvSpPr>
      <xdr:spPr>
        <a:xfrm>
          <a:off x="411480" y="594360"/>
          <a:ext cx="899160" cy="213360"/>
        </a:xfrm>
        <a:prstGeom prst="rect">
          <a:avLst/>
        </a:prstGeom>
        <a:no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en-IN" sz="1200">
              <a:ln>
                <a:noFill/>
              </a:ln>
              <a:noFill/>
              <a:latin typeface="+mj-lt"/>
            </a:rPr>
            <a:t>al</a:t>
          </a:r>
          <a:r>
            <a:rPr lang="en-IN" sz="1200">
              <a:ln>
                <a:noFill/>
              </a:ln>
              <a:solidFill>
                <a:schemeClr val="bg1"/>
              </a:solidFill>
              <a:latin typeface="+mj-lt"/>
            </a:rPr>
            <a:t> Calls</a:t>
          </a:r>
        </a:p>
      </xdr:txBody>
    </xdr:sp>
    <xdr:clientData/>
  </xdr:twoCellAnchor>
  <xdr:twoCellAnchor editAs="oneCell">
    <xdr:from>
      <xdr:col>2</xdr:col>
      <xdr:colOff>99060</xdr:colOff>
      <xdr:row>3</xdr:row>
      <xdr:rowOff>76201</xdr:rowOff>
    </xdr:from>
    <xdr:to>
      <xdr:col>2</xdr:col>
      <xdr:colOff>247439</xdr:colOff>
      <xdr:row>4</xdr:row>
      <xdr:rowOff>38100</xdr:rowOff>
    </xdr:to>
    <xdr:pic>
      <xdr:nvPicPr>
        <xdr:cNvPr id="5" name="Graphic 4" descr="Receiver with solid fill">
          <a:extLst>
            <a:ext uri="{FF2B5EF4-FFF2-40B4-BE49-F238E27FC236}">
              <a16:creationId xmlns:a16="http://schemas.microsoft.com/office/drawing/2014/main" id="{3622B9BC-4387-4976-8F88-50E98FC4774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995790">
          <a:off x="388620" y="624841"/>
          <a:ext cx="148379" cy="144779"/>
        </a:xfrm>
        <a:prstGeom prst="rect">
          <a:avLst/>
        </a:prstGeom>
      </xdr:spPr>
    </xdr:pic>
    <xdr:clientData/>
  </xdr:twoCellAnchor>
  <xdr:twoCellAnchor>
    <xdr:from>
      <xdr:col>2</xdr:col>
      <xdr:colOff>345440</xdr:colOff>
      <xdr:row>6</xdr:row>
      <xdr:rowOff>60960</xdr:rowOff>
    </xdr:from>
    <xdr:to>
      <xdr:col>3</xdr:col>
      <xdr:colOff>261620</xdr:colOff>
      <xdr:row>7</xdr:row>
      <xdr:rowOff>91440</xdr:rowOff>
    </xdr:to>
    <xdr:sp macro="" textlink="Pivots!A8">
      <xdr:nvSpPr>
        <xdr:cNvPr id="6" name="TextBox 5">
          <a:extLst>
            <a:ext uri="{FF2B5EF4-FFF2-40B4-BE49-F238E27FC236}">
              <a16:creationId xmlns:a16="http://schemas.microsoft.com/office/drawing/2014/main" id="{7F2A0868-8EEC-1F36-5115-2A9501FB448D}"/>
            </a:ext>
          </a:extLst>
        </xdr:cNvPr>
        <xdr:cNvSpPr txBox="1"/>
      </xdr:nvSpPr>
      <xdr:spPr>
        <a:xfrm>
          <a:off x="629920" y="1158240"/>
          <a:ext cx="58674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DCCDAE-155C-4B3B-BAC3-61AB02ACD965}" type="TxLink">
            <a:rPr lang="en-US" sz="1100" b="0" i="0" u="none" strike="noStrike">
              <a:solidFill>
                <a:schemeClr val="bg1"/>
              </a:solidFill>
              <a:latin typeface="Aptos"/>
            </a:rPr>
            <a:pPr algn="ctr"/>
            <a:t>189</a:t>
          </a:fld>
          <a:endParaRPr lang="en-IN" sz="1100">
            <a:solidFill>
              <a:schemeClr val="bg1"/>
            </a:solidFill>
          </a:endParaRPr>
        </a:p>
      </xdr:txBody>
    </xdr:sp>
    <xdr:clientData/>
  </xdr:twoCellAnchor>
  <xdr:twoCellAnchor>
    <xdr:from>
      <xdr:col>2</xdr:col>
      <xdr:colOff>0</xdr:colOff>
      <xdr:row>9</xdr:row>
      <xdr:rowOff>0</xdr:rowOff>
    </xdr:from>
    <xdr:to>
      <xdr:col>4</xdr:col>
      <xdr:colOff>53340</xdr:colOff>
      <xdr:row>14</xdr:row>
      <xdr:rowOff>7620</xdr:rowOff>
    </xdr:to>
    <xdr:sp macro="" textlink="Pivots!B4">
      <xdr:nvSpPr>
        <xdr:cNvPr id="23" name="Rectangle: Rounded Corners 22">
          <a:extLst>
            <a:ext uri="{FF2B5EF4-FFF2-40B4-BE49-F238E27FC236}">
              <a16:creationId xmlns:a16="http://schemas.microsoft.com/office/drawing/2014/main" id="{68DE4AF8-3545-4BB2-BC3F-7BD9E70B3BB0}"/>
            </a:ext>
          </a:extLst>
        </xdr:cNvPr>
        <xdr:cNvSpPr/>
      </xdr:nvSpPr>
      <xdr:spPr>
        <a:xfrm>
          <a:off x="289560" y="1645920"/>
          <a:ext cx="1394460" cy="922020"/>
        </a:xfrm>
        <a:prstGeom prst="roundRect">
          <a:avLst/>
        </a:prstGeom>
        <a:solidFill>
          <a:schemeClr val="accent6"/>
        </a:solidFill>
        <a:ln>
          <a:noFill/>
        </a:ln>
        <a:effectLst>
          <a:outerShdw blurRad="254000" dist="127000" algn="l" rotWithShape="0">
            <a:prstClr val="black">
              <a:alpha val="51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459D402-0E8B-40AB-A625-F0F4674DF907}" type="TxLink">
            <a:rPr lang="en-US" sz="2800" b="0" i="0" u="none" strike="noStrike">
              <a:solidFill>
                <a:schemeClr val="bg1"/>
              </a:solidFill>
              <a:latin typeface="+mj-lt"/>
            </a:rPr>
            <a:pPr algn="ctr"/>
            <a:t>$96,623</a:t>
          </a:fld>
          <a:endParaRPr lang="en-IN" sz="2800">
            <a:solidFill>
              <a:schemeClr val="bg1"/>
            </a:solidFill>
            <a:latin typeface="+mj-lt"/>
          </a:endParaRPr>
        </a:p>
      </xdr:txBody>
    </xdr:sp>
    <xdr:clientData/>
  </xdr:twoCellAnchor>
  <xdr:twoCellAnchor>
    <xdr:from>
      <xdr:col>2</xdr:col>
      <xdr:colOff>88900</xdr:colOff>
      <xdr:row>9</xdr:row>
      <xdr:rowOff>40640</xdr:rowOff>
    </xdr:from>
    <xdr:to>
      <xdr:col>3</xdr:col>
      <xdr:colOff>497840</xdr:colOff>
      <xdr:row>10</xdr:row>
      <xdr:rowOff>81280</xdr:rowOff>
    </xdr:to>
    <xdr:sp macro="" textlink="">
      <xdr:nvSpPr>
        <xdr:cNvPr id="24" name="TextBox 23">
          <a:extLst>
            <a:ext uri="{FF2B5EF4-FFF2-40B4-BE49-F238E27FC236}">
              <a16:creationId xmlns:a16="http://schemas.microsoft.com/office/drawing/2014/main" id="{6E90C635-D6A7-4888-BC82-1E9725D458B4}"/>
            </a:ext>
          </a:extLst>
        </xdr:cNvPr>
        <xdr:cNvSpPr txBox="1"/>
      </xdr:nvSpPr>
      <xdr:spPr>
        <a:xfrm>
          <a:off x="373380" y="1686560"/>
          <a:ext cx="1079500" cy="223520"/>
        </a:xfrm>
        <a:prstGeom prst="rect">
          <a:avLst/>
        </a:prstGeom>
        <a:no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en-IN" sz="1200">
              <a:ln>
                <a:noFill/>
              </a:ln>
              <a:noFill/>
              <a:latin typeface="+mj-lt"/>
            </a:rPr>
            <a:t>al</a:t>
          </a:r>
          <a:r>
            <a:rPr lang="en-IN" sz="1200">
              <a:ln>
                <a:noFill/>
              </a:ln>
              <a:solidFill>
                <a:schemeClr val="bg1"/>
              </a:solidFill>
              <a:latin typeface="+mj-lt"/>
            </a:rPr>
            <a:t> Amount</a:t>
          </a:r>
        </a:p>
      </xdr:txBody>
    </xdr:sp>
    <xdr:clientData/>
  </xdr:twoCellAnchor>
  <xdr:twoCellAnchor editAs="oneCell">
    <xdr:from>
      <xdr:col>2</xdr:col>
      <xdr:colOff>78000</xdr:colOff>
      <xdr:row>9</xdr:row>
      <xdr:rowOff>91441</xdr:rowOff>
    </xdr:from>
    <xdr:to>
      <xdr:col>2</xdr:col>
      <xdr:colOff>215754</xdr:colOff>
      <xdr:row>10</xdr:row>
      <xdr:rowOff>80100</xdr:rowOff>
    </xdr:to>
    <xdr:pic>
      <xdr:nvPicPr>
        <xdr:cNvPr id="25" name="Graphic 24">
          <a:extLst>
            <a:ext uri="{FF2B5EF4-FFF2-40B4-BE49-F238E27FC236}">
              <a16:creationId xmlns:a16="http://schemas.microsoft.com/office/drawing/2014/main" id="{5FE55424-D8DB-4CBC-8EE8-0E14F4DC743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362480" y="1737361"/>
          <a:ext cx="144779" cy="144779"/>
        </a:xfrm>
        <a:prstGeom prst="rect">
          <a:avLst/>
        </a:prstGeom>
      </xdr:spPr>
    </xdr:pic>
    <xdr:clientData/>
  </xdr:twoCellAnchor>
  <xdr:twoCellAnchor>
    <xdr:from>
      <xdr:col>2</xdr:col>
      <xdr:colOff>309880</xdr:colOff>
      <xdr:row>12</xdr:row>
      <xdr:rowOff>96520</xdr:rowOff>
    </xdr:from>
    <xdr:to>
      <xdr:col>3</xdr:col>
      <xdr:colOff>365760</xdr:colOff>
      <xdr:row>13</xdr:row>
      <xdr:rowOff>172720</xdr:rowOff>
    </xdr:to>
    <xdr:sp macro="" textlink="Pivots!B8">
      <xdr:nvSpPr>
        <xdr:cNvPr id="26" name="TextBox 25">
          <a:extLst>
            <a:ext uri="{FF2B5EF4-FFF2-40B4-BE49-F238E27FC236}">
              <a16:creationId xmlns:a16="http://schemas.microsoft.com/office/drawing/2014/main" id="{A0EF88FB-AE5E-4231-9823-FC2A85B453BF}"/>
            </a:ext>
          </a:extLst>
        </xdr:cNvPr>
        <xdr:cNvSpPr txBox="1"/>
      </xdr:nvSpPr>
      <xdr:spPr>
        <a:xfrm>
          <a:off x="594360" y="2291080"/>
          <a:ext cx="72644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0A9D286-217F-434D-B799-8E3B5F0B5A5E}" type="TxLink">
            <a:rPr lang="en-US" sz="1100" b="0" i="0" u="none" strike="noStrike">
              <a:solidFill>
                <a:schemeClr val="bg1"/>
              </a:solidFill>
              <a:latin typeface="Aptos"/>
            </a:rPr>
            <a:pPr algn="ctr"/>
            <a:t>$18,415</a:t>
          </a:fld>
          <a:endParaRPr lang="en-IN" sz="1100">
            <a:solidFill>
              <a:schemeClr val="bg1"/>
            </a:solidFill>
          </a:endParaRPr>
        </a:p>
      </xdr:txBody>
    </xdr:sp>
    <xdr:clientData/>
  </xdr:twoCellAnchor>
  <xdr:twoCellAnchor>
    <xdr:from>
      <xdr:col>2</xdr:col>
      <xdr:colOff>0</xdr:colOff>
      <xdr:row>15</xdr:row>
      <xdr:rowOff>0</xdr:rowOff>
    </xdr:from>
    <xdr:to>
      <xdr:col>4</xdr:col>
      <xdr:colOff>53340</xdr:colOff>
      <xdr:row>20</xdr:row>
      <xdr:rowOff>7620</xdr:rowOff>
    </xdr:to>
    <xdr:sp macro="" textlink="Pivots!C4">
      <xdr:nvSpPr>
        <xdr:cNvPr id="27" name="Rectangle: Rounded Corners 26">
          <a:extLst>
            <a:ext uri="{FF2B5EF4-FFF2-40B4-BE49-F238E27FC236}">
              <a16:creationId xmlns:a16="http://schemas.microsoft.com/office/drawing/2014/main" id="{266B144D-2A12-44B9-9102-019F86B6B524}"/>
            </a:ext>
          </a:extLst>
        </xdr:cNvPr>
        <xdr:cNvSpPr/>
      </xdr:nvSpPr>
      <xdr:spPr>
        <a:xfrm>
          <a:off x="291353" y="2689412"/>
          <a:ext cx="1398046" cy="904090"/>
        </a:xfrm>
        <a:prstGeom prst="roundRect">
          <a:avLst/>
        </a:prstGeom>
        <a:solidFill>
          <a:schemeClr val="accent6"/>
        </a:solidFill>
        <a:ln>
          <a:noFill/>
        </a:ln>
        <a:effectLst>
          <a:outerShdw blurRad="254000" dist="127000" algn="l" rotWithShape="0">
            <a:prstClr val="black">
              <a:alpha val="51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07BE9A6-949F-48A8-A0F1-2FF4CF4FD3C5}" type="TxLink">
            <a:rPr lang="en-US" sz="2800" b="0" i="0" u="none" strike="noStrike">
              <a:solidFill>
                <a:schemeClr val="bg1"/>
              </a:solidFill>
              <a:latin typeface="+mj-lt"/>
            </a:rPr>
            <a:pPr algn="ctr"/>
            <a:t>89850</a:t>
          </a:fld>
          <a:endParaRPr lang="en-IN" sz="2800">
            <a:solidFill>
              <a:schemeClr val="bg1"/>
            </a:solidFill>
            <a:latin typeface="+mj-lt"/>
          </a:endParaRPr>
        </a:p>
      </xdr:txBody>
    </xdr:sp>
    <xdr:clientData/>
  </xdr:twoCellAnchor>
  <xdr:twoCellAnchor>
    <xdr:from>
      <xdr:col>1</xdr:col>
      <xdr:colOff>78740</xdr:colOff>
      <xdr:row>15</xdr:row>
      <xdr:rowOff>40640</xdr:rowOff>
    </xdr:from>
    <xdr:to>
      <xdr:col>3</xdr:col>
      <xdr:colOff>589280</xdr:colOff>
      <xdr:row>16</xdr:row>
      <xdr:rowOff>60960</xdr:rowOff>
    </xdr:to>
    <xdr:sp macro="" textlink="">
      <xdr:nvSpPr>
        <xdr:cNvPr id="28" name="TextBox 27">
          <a:extLst>
            <a:ext uri="{FF2B5EF4-FFF2-40B4-BE49-F238E27FC236}">
              <a16:creationId xmlns:a16="http://schemas.microsoft.com/office/drawing/2014/main" id="{B43AA20D-A946-43F5-B99E-4AA624701AE1}"/>
            </a:ext>
          </a:extLst>
        </xdr:cNvPr>
        <xdr:cNvSpPr txBox="1"/>
      </xdr:nvSpPr>
      <xdr:spPr>
        <a:xfrm>
          <a:off x="220980" y="2783840"/>
          <a:ext cx="1323340" cy="203200"/>
        </a:xfrm>
        <a:prstGeom prst="rect">
          <a:avLst/>
        </a:prstGeom>
        <a:no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en-IN" sz="1200">
              <a:ln>
                <a:noFill/>
              </a:ln>
              <a:noFill/>
              <a:latin typeface="+mj-lt"/>
            </a:rPr>
            <a:t>al</a:t>
          </a:r>
          <a:r>
            <a:rPr lang="en-IN" sz="1200">
              <a:ln>
                <a:noFill/>
              </a:ln>
              <a:solidFill>
                <a:schemeClr val="bg1"/>
              </a:solidFill>
              <a:latin typeface="+mj-lt"/>
            </a:rPr>
            <a:t> Duration</a:t>
          </a:r>
        </a:p>
        <a:p>
          <a:pPr algn="ctr"/>
          <a:endParaRPr lang="en-IN" sz="1200">
            <a:ln>
              <a:noFill/>
            </a:ln>
            <a:solidFill>
              <a:schemeClr val="bg1"/>
            </a:solidFill>
            <a:latin typeface="+mj-lt"/>
          </a:endParaRPr>
        </a:p>
      </xdr:txBody>
    </xdr:sp>
    <xdr:clientData/>
  </xdr:twoCellAnchor>
  <xdr:twoCellAnchor editAs="oneCell">
    <xdr:from>
      <xdr:col>2</xdr:col>
      <xdr:colOff>78000</xdr:colOff>
      <xdr:row>15</xdr:row>
      <xdr:rowOff>91441</xdr:rowOff>
    </xdr:from>
    <xdr:to>
      <xdr:col>2</xdr:col>
      <xdr:colOff>222779</xdr:colOff>
      <xdr:row>16</xdr:row>
      <xdr:rowOff>45720</xdr:rowOff>
    </xdr:to>
    <xdr:pic>
      <xdr:nvPicPr>
        <xdr:cNvPr id="29" name="Graphic 28">
          <a:extLst>
            <a:ext uri="{FF2B5EF4-FFF2-40B4-BE49-F238E27FC236}">
              <a16:creationId xmlns:a16="http://schemas.microsoft.com/office/drawing/2014/main" id="{6953EA72-2252-4103-B4AB-2E02F18E1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rot="995790">
          <a:off x="362480" y="2834641"/>
          <a:ext cx="144779" cy="144779"/>
        </a:xfrm>
        <a:prstGeom prst="rect">
          <a:avLst/>
        </a:prstGeom>
      </xdr:spPr>
    </xdr:pic>
    <xdr:clientData/>
  </xdr:twoCellAnchor>
  <xdr:twoCellAnchor>
    <xdr:from>
      <xdr:col>2</xdr:col>
      <xdr:colOff>279400</xdr:colOff>
      <xdr:row>18</xdr:row>
      <xdr:rowOff>96520</xdr:rowOff>
    </xdr:from>
    <xdr:to>
      <xdr:col>3</xdr:col>
      <xdr:colOff>314960</xdr:colOff>
      <xdr:row>19</xdr:row>
      <xdr:rowOff>111760</xdr:rowOff>
    </xdr:to>
    <xdr:sp macro="" textlink="Pivots!C8">
      <xdr:nvSpPr>
        <xdr:cNvPr id="30" name="TextBox 29">
          <a:extLst>
            <a:ext uri="{FF2B5EF4-FFF2-40B4-BE49-F238E27FC236}">
              <a16:creationId xmlns:a16="http://schemas.microsoft.com/office/drawing/2014/main" id="{35235CA9-C071-4001-9426-2DDD94CEA2D4}"/>
            </a:ext>
          </a:extLst>
        </xdr:cNvPr>
        <xdr:cNvSpPr txBox="1"/>
      </xdr:nvSpPr>
      <xdr:spPr>
        <a:xfrm>
          <a:off x="563880" y="3388360"/>
          <a:ext cx="70612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53BAE5-3C5F-4BBE-A188-E5D564791BF2}" type="TxLink">
            <a:rPr lang="en-US" sz="1100" b="0" i="0" u="none" strike="noStrike">
              <a:solidFill>
                <a:schemeClr val="bg1"/>
              </a:solidFill>
              <a:latin typeface="Aptos"/>
            </a:rPr>
            <a:pPr algn="ctr"/>
            <a:t>16834</a:t>
          </a:fld>
          <a:endParaRPr lang="en-IN" sz="1100">
            <a:solidFill>
              <a:schemeClr val="bg1"/>
            </a:solidFill>
          </a:endParaRPr>
        </a:p>
      </xdr:txBody>
    </xdr:sp>
    <xdr:clientData/>
  </xdr:twoCellAnchor>
  <xdr:twoCellAnchor>
    <xdr:from>
      <xdr:col>2</xdr:col>
      <xdr:colOff>0</xdr:colOff>
      <xdr:row>21</xdr:row>
      <xdr:rowOff>0</xdr:rowOff>
    </xdr:from>
    <xdr:to>
      <xdr:col>4</xdr:col>
      <xdr:colOff>53340</xdr:colOff>
      <xdr:row>26</xdr:row>
      <xdr:rowOff>7620</xdr:rowOff>
    </xdr:to>
    <xdr:sp macro="" textlink="Pivots!D4">
      <xdr:nvSpPr>
        <xdr:cNvPr id="31" name="Rectangle: Rounded Corners 30">
          <a:extLst>
            <a:ext uri="{FF2B5EF4-FFF2-40B4-BE49-F238E27FC236}">
              <a16:creationId xmlns:a16="http://schemas.microsoft.com/office/drawing/2014/main" id="{41A0B4B8-9F64-4417-9B37-E9CC52D97E9A}"/>
            </a:ext>
          </a:extLst>
        </xdr:cNvPr>
        <xdr:cNvSpPr/>
      </xdr:nvSpPr>
      <xdr:spPr>
        <a:xfrm>
          <a:off x="289560" y="3840480"/>
          <a:ext cx="1394460" cy="922020"/>
        </a:xfrm>
        <a:prstGeom prst="roundRect">
          <a:avLst/>
        </a:prstGeom>
        <a:solidFill>
          <a:schemeClr val="accent6"/>
        </a:solidFill>
        <a:ln>
          <a:noFill/>
        </a:ln>
        <a:effectLst>
          <a:outerShdw blurRad="254000" dist="127000" algn="l" rotWithShape="0">
            <a:prstClr val="black">
              <a:alpha val="51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41AC497-8248-405B-9E7F-65CC72AB35D2}" type="TxLink">
            <a:rPr lang="en-US" sz="2800" b="0" i="0" u="none" strike="noStrike">
              <a:solidFill>
                <a:schemeClr val="bg1"/>
              </a:solidFill>
              <a:latin typeface="+mj-lt"/>
            </a:rPr>
            <a:pPr algn="ctr"/>
            <a:t>3.9</a:t>
          </a:fld>
          <a:endParaRPr lang="en-IN" sz="2800">
            <a:solidFill>
              <a:schemeClr val="bg1"/>
            </a:solidFill>
            <a:latin typeface="+mj-lt"/>
          </a:endParaRPr>
        </a:p>
      </xdr:txBody>
    </xdr:sp>
    <xdr:clientData/>
  </xdr:twoCellAnchor>
  <xdr:twoCellAnchor>
    <xdr:from>
      <xdr:col>2</xdr:col>
      <xdr:colOff>99060</xdr:colOff>
      <xdr:row>21</xdr:row>
      <xdr:rowOff>60960</xdr:rowOff>
    </xdr:from>
    <xdr:to>
      <xdr:col>3</xdr:col>
      <xdr:colOff>327660</xdr:colOff>
      <xdr:row>22</xdr:row>
      <xdr:rowOff>91440</xdr:rowOff>
    </xdr:to>
    <xdr:sp macro="" textlink="">
      <xdr:nvSpPr>
        <xdr:cNvPr id="32" name="TextBox 31">
          <a:extLst>
            <a:ext uri="{FF2B5EF4-FFF2-40B4-BE49-F238E27FC236}">
              <a16:creationId xmlns:a16="http://schemas.microsoft.com/office/drawing/2014/main" id="{F7AD5C2A-891D-4E17-BA57-A224A3746253}"/>
            </a:ext>
          </a:extLst>
        </xdr:cNvPr>
        <xdr:cNvSpPr txBox="1"/>
      </xdr:nvSpPr>
      <xdr:spPr>
        <a:xfrm>
          <a:off x="388620" y="3901440"/>
          <a:ext cx="899160" cy="213360"/>
        </a:xfrm>
        <a:prstGeom prst="rect">
          <a:avLst/>
        </a:prstGeom>
        <a:no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en-IN" sz="1200">
              <a:ln>
                <a:noFill/>
              </a:ln>
              <a:noFill/>
              <a:latin typeface="+mj-lt"/>
            </a:rPr>
            <a:t>al</a:t>
          </a:r>
          <a:r>
            <a:rPr lang="en-IN" sz="1200">
              <a:ln>
                <a:noFill/>
              </a:ln>
              <a:solidFill>
                <a:schemeClr val="bg1"/>
              </a:solidFill>
              <a:latin typeface="+mj-lt"/>
            </a:rPr>
            <a:t> Rating</a:t>
          </a:r>
        </a:p>
      </xdr:txBody>
    </xdr:sp>
    <xdr:clientData/>
  </xdr:twoCellAnchor>
  <xdr:twoCellAnchor editAs="oneCell">
    <xdr:from>
      <xdr:col>2</xdr:col>
      <xdr:colOff>78000</xdr:colOff>
      <xdr:row>21</xdr:row>
      <xdr:rowOff>91441</xdr:rowOff>
    </xdr:from>
    <xdr:to>
      <xdr:col>2</xdr:col>
      <xdr:colOff>222779</xdr:colOff>
      <xdr:row>22</xdr:row>
      <xdr:rowOff>45720</xdr:rowOff>
    </xdr:to>
    <xdr:pic>
      <xdr:nvPicPr>
        <xdr:cNvPr id="33" name="Graphic 32">
          <a:extLst>
            <a:ext uri="{FF2B5EF4-FFF2-40B4-BE49-F238E27FC236}">
              <a16:creationId xmlns:a16="http://schemas.microsoft.com/office/drawing/2014/main" id="{C7024484-39BE-4B11-A7FA-80CDB80C0C5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362480" y="3931921"/>
          <a:ext cx="144779" cy="144779"/>
        </a:xfrm>
        <a:prstGeom prst="rect">
          <a:avLst/>
        </a:prstGeom>
      </xdr:spPr>
    </xdr:pic>
    <xdr:clientData/>
  </xdr:twoCellAnchor>
  <xdr:twoCellAnchor>
    <xdr:from>
      <xdr:col>2</xdr:col>
      <xdr:colOff>441960</xdr:colOff>
      <xdr:row>24</xdr:row>
      <xdr:rowOff>96520</xdr:rowOff>
    </xdr:from>
    <xdr:to>
      <xdr:col>3</xdr:col>
      <xdr:colOff>167640</xdr:colOff>
      <xdr:row>25</xdr:row>
      <xdr:rowOff>157480</xdr:rowOff>
    </xdr:to>
    <xdr:sp macro="" textlink="Pivots!D8">
      <xdr:nvSpPr>
        <xdr:cNvPr id="34" name="TextBox 33">
          <a:extLst>
            <a:ext uri="{FF2B5EF4-FFF2-40B4-BE49-F238E27FC236}">
              <a16:creationId xmlns:a16="http://schemas.microsoft.com/office/drawing/2014/main" id="{A5077E82-EF2F-45DD-9C0A-E6845C061F74}"/>
            </a:ext>
          </a:extLst>
        </xdr:cNvPr>
        <xdr:cNvSpPr txBox="1"/>
      </xdr:nvSpPr>
      <xdr:spPr>
        <a:xfrm>
          <a:off x="726440" y="4485640"/>
          <a:ext cx="39624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7ACE051-4756-490F-A325-F3FA7B0C0FC1}" type="TxLink">
            <a:rPr lang="en-US" sz="1100" b="0" i="0" u="none" strike="noStrike">
              <a:solidFill>
                <a:schemeClr val="bg1"/>
              </a:solidFill>
              <a:latin typeface="Aptos"/>
            </a:rPr>
            <a:pPr algn="ctr"/>
            <a:t>3.9</a:t>
          </a:fld>
          <a:endParaRPr lang="en-IN" sz="1100">
            <a:solidFill>
              <a:schemeClr val="bg1"/>
            </a:solidFill>
          </a:endParaRPr>
        </a:p>
      </xdr:txBody>
    </xdr:sp>
    <xdr:clientData/>
  </xdr:twoCellAnchor>
  <xdr:twoCellAnchor>
    <xdr:from>
      <xdr:col>2</xdr:col>
      <xdr:colOff>0</xdr:colOff>
      <xdr:row>27</xdr:row>
      <xdr:rowOff>0</xdr:rowOff>
    </xdr:from>
    <xdr:to>
      <xdr:col>4</xdr:col>
      <xdr:colOff>53340</xdr:colOff>
      <xdr:row>32</xdr:row>
      <xdr:rowOff>7620</xdr:rowOff>
    </xdr:to>
    <xdr:sp macro="" textlink="Pivots!E4">
      <xdr:nvSpPr>
        <xdr:cNvPr id="35" name="Rectangle: Rounded Corners 34">
          <a:extLst>
            <a:ext uri="{FF2B5EF4-FFF2-40B4-BE49-F238E27FC236}">
              <a16:creationId xmlns:a16="http://schemas.microsoft.com/office/drawing/2014/main" id="{0CE65040-E91D-4B00-9918-42A99382D199}"/>
            </a:ext>
          </a:extLst>
        </xdr:cNvPr>
        <xdr:cNvSpPr/>
      </xdr:nvSpPr>
      <xdr:spPr>
        <a:xfrm>
          <a:off x="291353" y="4840941"/>
          <a:ext cx="1398046" cy="904091"/>
        </a:xfrm>
        <a:prstGeom prst="roundRect">
          <a:avLst/>
        </a:prstGeom>
        <a:solidFill>
          <a:schemeClr val="accent6"/>
        </a:solidFill>
        <a:ln>
          <a:noFill/>
        </a:ln>
        <a:effectLst>
          <a:outerShdw blurRad="254000" dist="127000" algn="l" rotWithShape="0">
            <a:prstClr val="black">
              <a:alpha val="51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127EAA4-6726-48EE-8CA8-0A11F675ADB0}" type="TxLink">
            <a:rPr lang="en-US" sz="2800" b="0" i="0" u="none" strike="noStrike">
              <a:solidFill>
                <a:schemeClr val="bg1"/>
              </a:solidFill>
              <a:latin typeface="+mj-lt"/>
            </a:rPr>
            <a:pPr algn="ctr"/>
            <a:t>307</a:t>
          </a:fld>
          <a:endParaRPr lang="en-IN" sz="2800">
            <a:solidFill>
              <a:schemeClr val="bg1"/>
            </a:solidFill>
            <a:latin typeface="+mj-lt"/>
          </a:endParaRPr>
        </a:p>
      </xdr:txBody>
    </xdr:sp>
    <xdr:clientData/>
  </xdr:twoCellAnchor>
  <xdr:twoCellAnchor>
    <xdr:from>
      <xdr:col>2</xdr:col>
      <xdr:colOff>180340</xdr:colOff>
      <xdr:row>27</xdr:row>
      <xdr:rowOff>60960</xdr:rowOff>
    </xdr:from>
    <xdr:to>
      <xdr:col>3</xdr:col>
      <xdr:colOff>619760</xdr:colOff>
      <xdr:row>28</xdr:row>
      <xdr:rowOff>91440</xdr:rowOff>
    </xdr:to>
    <xdr:sp macro="" textlink="">
      <xdr:nvSpPr>
        <xdr:cNvPr id="36" name="TextBox 35">
          <a:extLst>
            <a:ext uri="{FF2B5EF4-FFF2-40B4-BE49-F238E27FC236}">
              <a16:creationId xmlns:a16="http://schemas.microsoft.com/office/drawing/2014/main" id="{BE3B5E25-0618-4515-BE61-F1D75802F553}"/>
            </a:ext>
          </a:extLst>
        </xdr:cNvPr>
        <xdr:cNvSpPr txBox="1"/>
      </xdr:nvSpPr>
      <xdr:spPr>
        <a:xfrm>
          <a:off x="471693" y="4901901"/>
          <a:ext cx="1111773" cy="209774"/>
        </a:xfrm>
        <a:prstGeom prst="rect">
          <a:avLst/>
        </a:prstGeom>
        <a:no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en-IN" sz="1200">
              <a:ln>
                <a:noFill/>
              </a:ln>
              <a:solidFill>
                <a:schemeClr val="bg1"/>
              </a:solidFill>
              <a:latin typeface="+mj-lt"/>
            </a:rPr>
            <a:t>5</a:t>
          </a:r>
          <a:r>
            <a:rPr lang="en-IN" sz="1200" baseline="0">
              <a:ln>
                <a:noFill/>
              </a:ln>
              <a:solidFill>
                <a:schemeClr val="bg1"/>
              </a:solidFill>
              <a:latin typeface="+mj-lt"/>
            </a:rPr>
            <a:t> Star Rating</a:t>
          </a:r>
          <a:endParaRPr lang="en-IN" sz="1200">
            <a:ln>
              <a:noFill/>
            </a:ln>
            <a:solidFill>
              <a:schemeClr val="bg1"/>
            </a:solidFill>
            <a:latin typeface="+mj-lt"/>
          </a:endParaRPr>
        </a:p>
      </xdr:txBody>
    </xdr:sp>
    <xdr:clientData/>
  </xdr:twoCellAnchor>
  <xdr:twoCellAnchor editAs="oneCell">
    <xdr:from>
      <xdr:col>12</xdr:col>
      <xdr:colOff>266279</xdr:colOff>
      <xdr:row>16</xdr:row>
      <xdr:rowOff>146234</xdr:rowOff>
    </xdr:from>
    <xdr:to>
      <xdr:col>12</xdr:col>
      <xdr:colOff>1397476</xdr:colOff>
      <xdr:row>29</xdr:row>
      <xdr:rowOff>18339</xdr:rowOff>
    </xdr:to>
    <mc:AlternateContent xmlns:mc="http://schemas.openxmlformats.org/markup-compatibility/2006">
      <mc:Choice xmlns:a14="http://schemas.microsoft.com/office/drawing/2010/main" Requires="a14">
        <xdr:graphicFrame macro="">
          <xdr:nvGraphicFramePr>
            <xdr:cNvPr id="40" name="Representative 1">
              <a:extLst>
                <a:ext uri="{FF2B5EF4-FFF2-40B4-BE49-F238E27FC236}">
                  <a16:creationId xmlns:a16="http://schemas.microsoft.com/office/drawing/2014/main" id="{90ECF564-52D7-43C0-9EAE-8477E1048BC2}"/>
                </a:ext>
              </a:extLst>
            </xdr:cNvPr>
            <xdr:cNvGraphicFramePr/>
          </xdr:nvGraphicFramePr>
          <xdr:xfrm>
            <a:off x="0" y="0"/>
            <a:ext cx="0" cy="0"/>
          </xdr:xfrm>
          <a:graphic>
            <a:graphicData uri="http://schemas.microsoft.com/office/drawing/2010/slicer">
              <sle:slicer xmlns:sle="http://schemas.microsoft.com/office/drawing/2010/slicer" name="Representative 1"/>
            </a:graphicData>
          </a:graphic>
        </xdr:graphicFrame>
      </mc:Choice>
      <mc:Fallback>
        <xdr:sp macro="" textlink="">
          <xdr:nvSpPr>
            <xdr:cNvPr id="0" name=""/>
            <xdr:cNvSpPr>
              <a:spLocks noTextEdit="1"/>
            </xdr:cNvSpPr>
          </xdr:nvSpPr>
          <xdr:spPr>
            <a:xfrm>
              <a:off x="7276679" y="2991034"/>
              <a:ext cx="1131197" cy="21835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78000</xdr:colOff>
      <xdr:row>27</xdr:row>
      <xdr:rowOff>91441</xdr:rowOff>
    </xdr:from>
    <xdr:to>
      <xdr:col>2</xdr:col>
      <xdr:colOff>222779</xdr:colOff>
      <xdr:row>28</xdr:row>
      <xdr:rowOff>45720</xdr:rowOff>
    </xdr:to>
    <xdr:pic>
      <xdr:nvPicPr>
        <xdr:cNvPr id="37" name="Graphic 36">
          <a:extLst>
            <a:ext uri="{FF2B5EF4-FFF2-40B4-BE49-F238E27FC236}">
              <a16:creationId xmlns:a16="http://schemas.microsoft.com/office/drawing/2014/main" id="{663249FD-7A75-4EA1-B48F-CBBA67F1347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369353" y="4932382"/>
          <a:ext cx="144779" cy="141193"/>
        </a:xfrm>
        <a:prstGeom prst="rect">
          <a:avLst/>
        </a:prstGeom>
      </xdr:spPr>
    </xdr:pic>
    <xdr:clientData/>
  </xdr:twoCellAnchor>
  <xdr:twoCellAnchor>
    <xdr:from>
      <xdr:col>2</xdr:col>
      <xdr:colOff>441960</xdr:colOff>
      <xdr:row>30</xdr:row>
      <xdr:rowOff>76200</xdr:rowOff>
    </xdr:from>
    <xdr:to>
      <xdr:col>3</xdr:col>
      <xdr:colOff>167640</xdr:colOff>
      <xdr:row>31</xdr:row>
      <xdr:rowOff>137160</xdr:rowOff>
    </xdr:to>
    <xdr:sp macro="" textlink="Pivots!E8">
      <xdr:nvSpPr>
        <xdr:cNvPr id="38" name="TextBox 37">
          <a:extLst>
            <a:ext uri="{FF2B5EF4-FFF2-40B4-BE49-F238E27FC236}">
              <a16:creationId xmlns:a16="http://schemas.microsoft.com/office/drawing/2014/main" id="{E6121964-C4D9-47FA-BD63-80B7E88BA4BD}"/>
            </a:ext>
          </a:extLst>
        </xdr:cNvPr>
        <xdr:cNvSpPr txBox="1"/>
      </xdr:nvSpPr>
      <xdr:spPr>
        <a:xfrm>
          <a:off x="733313" y="5455024"/>
          <a:ext cx="398033" cy="2402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38DF33-B106-480B-AF22-B42F81FEF398}" type="TxLink">
            <a:rPr lang="en-US" sz="1100" b="0" i="0" u="none" strike="noStrike">
              <a:solidFill>
                <a:schemeClr val="bg1"/>
              </a:solidFill>
              <a:latin typeface="Aptos"/>
            </a:rPr>
            <a:pPr algn="ctr"/>
            <a:t>60</a:t>
          </a:fld>
          <a:endParaRPr lang="en-IN" sz="1100">
            <a:solidFill>
              <a:schemeClr val="bg1"/>
            </a:solidFill>
          </a:endParaRPr>
        </a:p>
      </xdr:txBody>
    </xdr:sp>
    <xdr:clientData/>
  </xdr:twoCellAnchor>
  <xdr:twoCellAnchor>
    <xdr:from>
      <xdr:col>11</xdr:col>
      <xdr:colOff>33620</xdr:colOff>
      <xdr:row>4</xdr:row>
      <xdr:rowOff>44823</xdr:rowOff>
    </xdr:from>
    <xdr:to>
      <xdr:col>13</xdr:col>
      <xdr:colOff>457200</xdr:colOff>
      <xdr:row>12</xdr:row>
      <xdr:rowOff>44823</xdr:rowOff>
    </xdr:to>
    <xdr:graphicFrame macro="">
      <xdr:nvGraphicFramePr>
        <xdr:cNvPr id="8" name="Chart 7">
          <a:extLst>
            <a:ext uri="{FF2B5EF4-FFF2-40B4-BE49-F238E27FC236}">
              <a16:creationId xmlns:a16="http://schemas.microsoft.com/office/drawing/2014/main" id="{925EBB30-AAEB-4213-9B73-9B2BA61C76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274320</xdr:colOff>
      <xdr:row>3</xdr:row>
      <xdr:rowOff>10160</xdr:rowOff>
    </xdr:from>
    <xdr:to>
      <xdr:col>11</xdr:col>
      <xdr:colOff>40640</xdr:colOff>
      <xdr:row>13</xdr:row>
      <xdr:rowOff>111760</xdr:rowOff>
    </xdr:to>
    <xdr:graphicFrame macro="">
      <xdr:nvGraphicFramePr>
        <xdr:cNvPr id="41" name="Chart 40">
          <a:extLst>
            <a:ext uri="{FF2B5EF4-FFF2-40B4-BE49-F238E27FC236}">
              <a16:creationId xmlns:a16="http://schemas.microsoft.com/office/drawing/2014/main" id="{A3D031CF-07DE-4C7A-900C-0D051A2EC3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280148</xdr:colOff>
      <xdr:row>14</xdr:row>
      <xdr:rowOff>33616</xdr:rowOff>
    </xdr:from>
    <xdr:to>
      <xdr:col>12</xdr:col>
      <xdr:colOff>168090</xdr:colOff>
      <xdr:row>33</xdr:row>
      <xdr:rowOff>138545</xdr:rowOff>
    </xdr:to>
    <xdr:sp macro="" textlink="">
      <xdr:nvSpPr>
        <xdr:cNvPr id="9" name="Rectangle 8">
          <a:extLst>
            <a:ext uri="{FF2B5EF4-FFF2-40B4-BE49-F238E27FC236}">
              <a16:creationId xmlns:a16="http://schemas.microsoft.com/office/drawing/2014/main" id="{AD3B4FED-CE15-3F72-7284-D23849EC6AB9}"/>
            </a:ext>
          </a:extLst>
        </xdr:cNvPr>
        <xdr:cNvSpPr/>
      </xdr:nvSpPr>
      <xdr:spPr>
        <a:xfrm>
          <a:off x="1887275" y="2555143"/>
          <a:ext cx="5208088" cy="3527002"/>
        </a:xfrm>
        <a:prstGeom prst="rect">
          <a:avLst/>
        </a:prstGeom>
        <a:solidFill>
          <a:schemeClr val="bg1"/>
        </a:solidFill>
        <a:ln w="12700">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224117</xdr:colOff>
      <xdr:row>14</xdr:row>
      <xdr:rowOff>123264</xdr:rowOff>
    </xdr:from>
    <xdr:to>
      <xdr:col>8</xdr:col>
      <xdr:colOff>549088</xdr:colOff>
      <xdr:row>30</xdr:row>
      <xdr:rowOff>145676</xdr:rowOff>
    </xdr:to>
    <xdr:graphicFrame macro="">
      <xdr:nvGraphicFramePr>
        <xdr:cNvPr id="3" name="Chart 2">
          <a:extLst>
            <a:ext uri="{FF2B5EF4-FFF2-40B4-BE49-F238E27FC236}">
              <a16:creationId xmlns:a16="http://schemas.microsoft.com/office/drawing/2014/main" id="{5F16D5EF-2724-4EB1-9911-B084F5BD53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574326</xdr:colOff>
      <xdr:row>14</xdr:row>
      <xdr:rowOff>134470</xdr:rowOff>
    </xdr:from>
    <xdr:to>
      <xdr:col>11</xdr:col>
      <xdr:colOff>661147</xdr:colOff>
      <xdr:row>30</xdr:row>
      <xdr:rowOff>145675</xdr:rowOff>
    </xdr:to>
    <xdr:graphicFrame macro="">
      <xdr:nvGraphicFramePr>
        <xdr:cNvPr id="7" name="Chart 6">
          <a:extLst>
            <a:ext uri="{FF2B5EF4-FFF2-40B4-BE49-F238E27FC236}">
              <a16:creationId xmlns:a16="http://schemas.microsoft.com/office/drawing/2014/main" id="{2486B2E3-0F74-457C-A952-8866D7D075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590245</xdr:colOff>
      <xdr:row>2</xdr:row>
      <xdr:rowOff>166255</xdr:rowOff>
    </xdr:from>
    <xdr:to>
      <xdr:col>16</xdr:col>
      <xdr:colOff>678873</xdr:colOff>
      <xdr:row>13</xdr:row>
      <xdr:rowOff>98203</xdr:rowOff>
    </xdr:to>
    <xdr:graphicFrame macro="">
      <xdr:nvGraphicFramePr>
        <xdr:cNvPr id="12" name="Chart 11">
          <a:extLst>
            <a:ext uri="{FF2B5EF4-FFF2-40B4-BE49-F238E27FC236}">
              <a16:creationId xmlns:a16="http://schemas.microsoft.com/office/drawing/2014/main" id="{0D05D2E2-F767-4208-A43B-EA55571B19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17</xdr:col>
      <xdr:colOff>18540</xdr:colOff>
      <xdr:row>2</xdr:row>
      <xdr:rowOff>163605</xdr:rowOff>
    </xdr:from>
    <xdr:to>
      <xdr:col>20</xdr:col>
      <xdr:colOff>13854</xdr:colOff>
      <xdr:row>13</xdr:row>
      <xdr:rowOff>95555</xdr:rowOff>
    </xdr:to>
    <xdr:graphicFrame macro="">
      <xdr:nvGraphicFramePr>
        <xdr:cNvPr id="10" name="Chart 9">
          <a:extLst>
            <a:ext uri="{FF2B5EF4-FFF2-40B4-BE49-F238E27FC236}">
              <a16:creationId xmlns:a16="http://schemas.microsoft.com/office/drawing/2014/main" id="{0C5A704F-D58F-4FCD-99F6-E65C185493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160020</xdr:colOff>
      <xdr:row>1</xdr:row>
      <xdr:rowOff>60960</xdr:rowOff>
    </xdr:from>
    <xdr:to>
      <xdr:col>13</xdr:col>
      <xdr:colOff>947882</xdr:colOff>
      <xdr:row>15</xdr:row>
      <xdr:rowOff>81915</xdr:rowOff>
    </xdr:to>
    <mc:AlternateContent xmlns:mc="http://schemas.openxmlformats.org/markup-compatibility/2006" xmlns:a14="http://schemas.microsoft.com/office/drawing/2010/main">
      <mc:Choice Requires="a14">
        <xdr:graphicFrame macro="">
          <xdr:nvGraphicFramePr>
            <xdr:cNvPr id="2" name="Representative">
              <a:extLst>
                <a:ext uri="{FF2B5EF4-FFF2-40B4-BE49-F238E27FC236}">
                  <a16:creationId xmlns:a16="http://schemas.microsoft.com/office/drawing/2014/main" id="{22EB566E-4359-8BEC-32EF-763791257F41}"/>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9128760" y="24384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xdr:col>
          <xdr:colOff>0</xdr:colOff>
          <xdr:row>40</xdr:row>
          <xdr:rowOff>0</xdr:rowOff>
        </xdr:from>
        <xdr:to>
          <xdr:col>2</xdr:col>
          <xdr:colOff>762000</xdr:colOff>
          <xdr:row>41</xdr:row>
          <xdr:rowOff>7620</xdr:rowOff>
        </xdr:to>
        <xdr:pic>
          <xdr:nvPicPr>
            <xdr:cNvPr id="7" name="Picture 6">
              <a:extLst>
                <a:ext uri="{FF2B5EF4-FFF2-40B4-BE49-F238E27FC236}">
                  <a16:creationId xmlns:a16="http://schemas.microsoft.com/office/drawing/2014/main" id="{F54B4688-5C3E-7080-B5AE-A98F3AC27301}"/>
                </a:ext>
              </a:extLst>
            </xdr:cNvPr>
            <xdr:cNvPicPr>
              <a:picLocks noChangeAspect="1" noChangeArrowheads="1"/>
              <a:extLst>
                <a:ext uri="{84589F7E-364E-4C9E-8A38-B11213B215E9}">
                  <a14:cameraTool cellRange="$B$44" spid="_x0000_s1035"/>
                </a:ext>
              </a:extLst>
            </xdr:cNvPicPr>
          </xdr:nvPicPr>
          <xdr:blipFill>
            <a:blip xmlns:r="http://schemas.openxmlformats.org/officeDocument/2006/relationships" r:embed="rId1"/>
            <a:srcRect/>
            <a:stretch>
              <a:fillRect/>
            </a:stretch>
          </xdr:blipFill>
          <xdr:spPr bwMode="auto">
            <a:xfrm>
              <a:off x="1790700" y="7597140"/>
              <a:ext cx="76200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xdr:from>
      <xdr:col>6</xdr:col>
      <xdr:colOff>132524</xdr:colOff>
      <xdr:row>2</xdr:row>
      <xdr:rowOff>13252</xdr:rowOff>
    </xdr:from>
    <xdr:to>
      <xdr:col>6</xdr:col>
      <xdr:colOff>397566</xdr:colOff>
      <xdr:row>2</xdr:row>
      <xdr:rowOff>304799</xdr:rowOff>
    </xdr:to>
    <xdr:pic>
      <xdr:nvPicPr>
        <xdr:cNvPr id="8" name="Picture 7" descr="Elderly woman with hands on waist">
          <a:extLst>
            <a:ext uri="{FF2B5EF4-FFF2-40B4-BE49-F238E27FC236}">
              <a16:creationId xmlns:a16="http://schemas.microsoft.com/office/drawing/2014/main" id="{C8C73AE4-DF95-489D-99C7-3AA42F88BF1E}"/>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27541" r="31688" b="39937"/>
        <a:stretch>
          <a:fillRect/>
        </a:stretch>
      </xdr:blipFill>
      <xdr:spPr>
        <a:xfrm>
          <a:off x="5360507" y="384313"/>
          <a:ext cx="265042" cy="291547"/>
        </a:xfrm>
        <a:prstGeom prst="flowChartConnector">
          <a:avLst/>
        </a:prstGeom>
      </xdr:spPr>
    </xdr:pic>
    <xdr:clientData/>
  </xdr:twoCellAnchor>
  <xdr:twoCellAnchor>
    <xdr:from>
      <xdr:col>6</xdr:col>
      <xdr:colOff>99394</xdr:colOff>
      <xdr:row>6</xdr:row>
      <xdr:rowOff>28136</xdr:rowOff>
    </xdr:from>
    <xdr:to>
      <xdr:col>6</xdr:col>
      <xdr:colOff>384314</xdr:colOff>
      <xdr:row>6</xdr:row>
      <xdr:rowOff>298603</xdr:rowOff>
    </xdr:to>
    <xdr:pic>
      <xdr:nvPicPr>
        <xdr:cNvPr id="10" name="Picture 9" descr="Businessman cheering two hands">
          <a:extLst>
            <a:ext uri="{FF2B5EF4-FFF2-40B4-BE49-F238E27FC236}">
              <a16:creationId xmlns:a16="http://schemas.microsoft.com/office/drawing/2014/main" id="{325303C3-56DD-4589-8693-5970E3F2F0F6}"/>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29165" t="1" r="28910" b="80285"/>
        <a:stretch>
          <a:fillRect/>
        </a:stretch>
      </xdr:blipFill>
      <xdr:spPr>
        <a:xfrm>
          <a:off x="3604594" y="1671406"/>
          <a:ext cx="284920" cy="270467"/>
        </a:xfrm>
        <a:prstGeom prst="flowChartConnector">
          <a:avLst/>
        </a:prstGeom>
      </xdr:spPr>
    </xdr:pic>
    <xdr:clientData/>
  </xdr:twoCellAnchor>
  <xdr:twoCellAnchor>
    <xdr:from>
      <xdr:col>6</xdr:col>
      <xdr:colOff>119270</xdr:colOff>
      <xdr:row>3</xdr:row>
      <xdr:rowOff>29807</xdr:rowOff>
    </xdr:from>
    <xdr:to>
      <xdr:col>6</xdr:col>
      <xdr:colOff>384314</xdr:colOff>
      <xdr:row>3</xdr:row>
      <xdr:rowOff>304800</xdr:rowOff>
    </xdr:to>
    <xdr:pic>
      <xdr:nvPicPr>
        <xdr:cNvPr id="12" name="Picture 11" descr="Customer service man talking happily">
          <a:extLst>
            <a:ext uri="{FF2B5EF4-FFF2-40B4-BE49-F238E27FC236}">
              <a16:creationId xmlns:a16="http://schemas.microsoft.com/office/drawing/2014/main" id="{36809708-20B1-4615-A7E7-47E8A939774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48677" t="-131" r="11034" b="76548"/>
        <a:stretch>
          <a:fillRect/>
        </a:stretch>
      </xdr:blipFill>
      <xdr:spPr>
        <a:xfrm>
          <a:off x="3624470" y="718920"/>
          <a:ext cx="265044" cy="274993"/>
        </a:xfrm>
        <a:prstGeom prst="flowChartConnector">
          <a:avLst/>
        </a:prstGeom>
      </xdr:spPr>
    </xdr:pic>
    <xdr:clientData/>
  </xdr:twoCellAnchor>
  <xdr:twoCellAnchor>
    <xdr:from>
      <xdr:col>6</xdr:col>
      <xdr:colOff>37360</xdr:colOff>
      <xdr:row>5</xdr:row>
      <xdr:rowOff>33131</xdr:rowOff>
    </xdr:from>
    <xdr:to>
      <xdr:col>6</xdr:col>
      <xdr:colOff>458852</xdr:colOff>
      <xdr:row>5</xdr:row>
      <xdr:rowOff>304800</xdr:rowOff>
    </xdr:to>
    <xdr:pic>
      <xdr:nvPicPr>
        <xdr:cNvPr id="14" name="Picture 13" descr="Businesswoman explaining">
          <a:extLst>
            <a:ext uri="{FF2B5EF4-FFF2-40B4-BE49-F238E27FC236}">
              <a16:creationId xmlns:a16="http://schemas.microsoft.com/office/drawing/2014/main" id="{4DA1307C-2358-4C8A-A430-154157EDD36C}"/>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18305" t="1" r="15160" b="77272"/>
        <a:stretch>
          <a:fillRect/>
        </a:stretch>
      </xdr:blipFill>
      <xdr:spPr>
        <a:xfrm>
          <a:off x="3542560" y="1358348"/>
          <a:ext cx="421492" cy="271669"/>
        </a:xfrm>
        <a:prstGeom prst="flowChartConnector">
          <a:avLst/>
        </a:prstGeom>
      </xdr:spPr>
    </xdr:pic>
    <xdr:clientData/>
  </xdr:twoCellAnchor>
  <xdr:twoCellAnchor>
    <xdr:from>
      <xdr:col>6</xdr:col>
      <xdr:colOff>112644</xdr:colOff>
      <xdr:row>4</xdr:row>
      <xdr:rowOff>26504</xdr:rowOff>
    </xdr:from>
    <xdr:to>
      <xdr:col>6</xdr:col>
      <xdr:colOff>364435</xdr:colOff>
      <xdr:row>4</xdr:row>
      <xdr:rowOff>298174</xdr:rowOff>
    </xdr:to>
    <xdr:pic>
      <xdr:nvPicPr>
        <xdr:cNvPr id="16" name="Picture 15" descr="Young boy using tablet">
          <a:extLst>
            <a:ext uri="{FF2B5EF4-FFF2-40B4-BE49-F238E27FC236}">
              <a16:creationId xmlns:a16="http://schemas.microsoft.com/office/drawing/2014/main" id="{6485ECAE-53B8-40CD-8BFA-56DC45E5624E}"/>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25159" t="1" r="18235" b="77930"/>
        <a:stretch>
          <a:fillRect/>
        </a:stretch>
      </xdr:blipFill>
      <xdr:spPr>
        <a:xfrm>
          <a:off x="3617844" y="1033669"/>
          <a:ext cx="251791" cy="271670"/>
        </a:xfrm>
        <a:prstGeom prst="flowChartConnector">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ASIF" refreshedDate="45815.629572569444" backgroundQuery="1" createdVersion="8" refreshedVersion="8" minRefreshableVersion="3" recordCount="0" supportSubquery="1" supportAdvancedDrill="1" xr:uid="{456EF517-E484-4C1C-B834-4A2E177A3FEE}">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Total Calls]" caption="Total Calls" numFmtId="0" hierarchy="17"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s]" caption="Total Calls"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Star Calls]" caption="5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ASIF" refreshedDate="45815.629582175927" backgroundQuery="1" createdVersion="8" refreshedVersion="8" minRefreshableVersion="3" recordCount="0" supportSubquery="1" supportAdvancedDrill="1" xr:uid="{D0B3C241-B07D-44B0-9187-F1E896F252FE}">
  <cacheSource type="external" connectionId="1"/>
  <cacheFields count="3">
    <cacheField name="[calls].[Representative].[Representative]" caption="Representative" numFmtId="0" hierarchy="3" level="1">
      <sharedItems count="5">
        <s v="R01"/>
        <s v="R02"/>
        <s v="R03"/>
        <s v="R04"/>
        <s v="R05"/>
      </sharedItems>
    </cacheField>
    <cacheField name="[Measures].[Total Calls]" caption="Total Calls" numFmtId="0" hierarchy="17" level="32767"/>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s]" caption="Total Calls"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Star Calls]" caption="5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ASIF" refreshedDate="45815.629583564812" backgroundQuery="1" createdVersion="8" refreshedVersion="8" minRefreshableVersion="3" recordCount="0" supportSubquery="1" supportAdvancedDrill="1" xr:uid="{FF657E0F-7AE0-4A94-B98F-1A53AF5CAEC9}">
  <cacheSource type="external" connectionId="1"/>
  <cacheFields count="5">
    <cacheField name="[Measures].[Total Calls]" caption="Total Calls"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Star Calls]" caption="5 Star Calls" numFmtId="0" hierarchy="21"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s]" caption="Total Calls"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Star Calls]" caption="5 Star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ASIF" refreshedDate="45815.658304745368" backgroundQuery="1" createdVersion="8" refreshedVersion="8" minRefreshableVersion="3" recordCount="0" supportSubquery="1" supportAdvancedDrill="1" xr:uid="{19584FAA-11A3-412F-BCF2-01E6BA019C5A}">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s]" caption="Total Calls"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Star Calls]" caption="5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ASIF" refreshedDate="45816.507716666667" backgroundQuery="1" createdVersion="8" refreshedVersion="8" minRefreshableVersion="3" recordCount="0" supportSubquery="1" supportAdvancedDrill="1" xr:uid="{B554ACCC-4B8A-4E1B-955B-326ED61D433B}">
  <cacheSource type="external" connectionId="1"/>
  <cacheFields count="6">
    <cacheField name="[Measures].[Total Calls]" caption="Total Calls"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Star Calls]" caption="5 Star Calls" numFmtId="0" hierarchy="21"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s]" caption="Total Calls"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Star Calls]" caption="5 Star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ASIF" refreshedDate="45816.507717129629" backgroundQuery="1" createdVersion="8" refreshedVersion="8" minRefreshableVersion="3" recordCount="0" supportSubquery="1" supportAdvancedDrill="1" xr:uid="{DE60BBEB-7CA0-4EB2-9081-9A46E1A5D7A1}">
  <cacheSource type="external" connectionId="1"/>
  <cacheFields count="5">
    <cacheField name="[calls].[Date of Call].[Date of Call]" caption="Date of Call" numFmtId="0" hierarchy="4" level="1">
      <sharedItems containsSemiMixedTypes="0" containsNonDate="0" containsDate="1" containsString="0" minDate="2023-01-03T00:00:00" maxDate="2023-01-31T00:00:00" count="11">
        <d v="2023-01-03T00:00:00"/>
        <d v="2023-01-05T00:00:00"/>
        <d v="2023-01-15T00:00:00"/>
        <d v="2023-01-16T00:00:00"/>
        <d v="2023-01-18T00:00:00"/>
        <d v="2023-01-19T00:00:00"/>
        <d v="2023-01-21T00:00:00"/>
        <d v="2023-01-24T00:00:00"/>
        <d v="2023-01-27T00:00:00"/>
        <d v="2023-01-28T00:00:00"/>
        <d v="2023-01-30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Total Calls]" caption="Total Calls" numFmtId="0" hierarchy="17" level="32767"/>
    <cacheField name="[calls].[Representative].[Representative]" caption="Representative" numFmtId="0" hierarchy="3" level="1">
      <sharedItems containsSemiMixedTypes="0" containsNonDate="0" containsString="0"/>
    </cacheField>
    <cacheField name="Dummy0" numFmtId="0" hierarchy="25" level="32767">
      <extLst>
        <ext xmlns:x14="http://schemas.microsoft.com/office/spreadsheetml/2009/9/main" uri="{63CAB8AC-B538-458d-9737-405883B0398D}">
          <x14:cacheField ignore="1"/>
        </ext>
      </extLst>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0"/>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1"/>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s]" caption="Total Calls"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Star Calls]" caption="5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ASIF" refreshedDate="45816.507717592591" backgroundQuery="1" createdVersion="8" refreshedVersion="8" minRefreshableVersion="3" recordCount="0" supportSubquery="1" supportAdvancedDrill="1" xr:uid="{AA5161A3-9746-4C93-9F0B-149A98494C6E}">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Total Calls]" caption="Total Calls" numFmtId="0" hierarchy="17"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s]" caption="Total Calls"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Star Calls]" caption="5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ASIF" refreshedDate="45816.507717939814" backgroundQuery="1" createdVersion="8" refreshedVersion="8" minRefreshableVersion="3" recordCount="0" supportSubquery="1" supportAdvancedDrill="1" xr:uid="{7F060DEB-8320-4992-9F8C-D342C95A491E}">
  <cacheSource type="external" connectionId="1"/>
  <cacheFields count="3">
    <cacheField name="[Measures].[Total Calls]" caption="Total Calls" numFmtId="0" hierarchy="17"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s]" caption="Total Calls"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Star Calls]" caption="5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ASIF" refreshedDate="45816.507718749999" backgroundQuery="1" createdVersion="8" refreshedVersion="8" minRefreshableVersion="3" recordCount="0" supportSubquery="1" supportAdvancedDrill="1" xr:uid="{461F6B8C-9DBC-408C-9C96-2F419C5CCFEC}">
  <cacheSource type="external" connectionId="1"/>
  <cacheFields count="1">
    <cacheField name="[calls].[Representative].[Representative]" caption="Representative" numFmtId="0" hierarchy="3" level="1">
      <sharedItems count="1">
        <s v="R01"/>
      </sharedItems>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s]" caption="Total Calls"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Star Calls]" caption="5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ASIF" refreshedDate="45815.629573611113" backgroundQuery="1" createdVersion="3" refreshedVersion="8" minRefreshableVersion="3" recordCount="0" supportSubquery="1" supportAdvancedDrill="1" xr:uid="{B58FC8EC-106B-46E9-8E93-518C47E82FC7}">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Total Calls]" caption="Total Calls"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Star Calls]" caption="5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2533079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F21B4F-0CDB-44D3-9628-0002243E4205}" name="Rep Pivot"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E8"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4C9F8C3-1E02-4034-B312-87D42F21FBFA}" name="REps pivo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9:C35"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974D06-617B-4191-95EE-21015805778E}" name="Seleted rep"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48:F49"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2">
    <format dxfId="16">
      <pivotArea dataOnly="0" labelOnly="1" fieldPosition="0">
        <references count="1">
          <reference field="0" count="0"/>
        </references>
      </pivotArea>
    </format>
    <format dxfId="15">
      <pivotArea dataOnly="0" labelOnly="1" fieldPosition="0">
        <references count="1">
          <reference field="0" count="0"/>
        </references>
      </pivotArea>
    </format>
  </format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013619-5C35-4712-8ACB-C1FEEAAB4DC1}" name="Summary Pivo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8594255-BA7F-47CB-A0FC-73DFCD4CAA7A}" name="City Purchase Amount"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M55:S75"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9">
    <i>
      <x/>
    </i>
    <i r="1">
      <x/>
    </i>
    <i r="1">
      <x v="1"/>
    </i>
    <i r="1">
      <x v="2"/>
    </i>
    <i r="1">
      <x v="3"/>
    </i>
    <i>
      <x v="1"/>
    </i>
    <i r="1">
      <x v="4"/>
    </i>
    <i r="1">
      <x v="5"/>
    </i>
    <i r="1">
      <x v="6"/>
    </i>
    <i r="1">
      <x v="7"/>
    </i>
    <i r="1">
      <x v="8"/>
    </i>
    <i r="1">
      <x v="9"/>
    </i>
    <i>
      <x v="2"/>
    </i>
    <i r="1">
      <x v="10"/>
    </i>
    <i r="1">
      <x v="11"/>
    </i>
    <i r="1">
      <x v="12"/>
    </i>
    <i r="1">
      <x v="13"/>
    </i>
    <i r="1">
      <x v="14"/>
    </i>
    <i t="grand">
      <x/>
    </i>
  </rowItems>
  <colFields count="1">
    <field x="0"/>
  </colFields>
  <colItems count="6">
    <i>
      <x/>
    </i>
    <i>
      <x v="1"/>
    </i>
    <i>
      <x v="2"/>
    </i>
    <i>
      <x v="3"/>
    </i>
    <i>
      <x v="4"/>
    </i>
    <i t="grand">
      <x/>
    </i>
  </colItems>
  <dataFields count="1">
    <dataField fld="3" subtotal="count" baseField="0" baseItem="0"/>
  </dataField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B1BBB9-A967-4455-AD71-045FA6FD6AA0}" name="Rep Satisfication"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J55:K61"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30"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5C256B4-91B2-4EFB-B155-73D7DAD7CD78}" name="Weekly trends"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location ref="H12:I20"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5">
    <chartFormat chart="23"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6C73BD5-666D-4BC7-9ED2-71CF6D068773}" name="Monthly Trend"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12:C25" firstHeaderRow="0" firstDataRow="1" firstDataCol="1"/>
  <pivotFields count="5">
    <pivotField axis="axisRow" allDrilled="1" subtotalTop="0" showAll="0" dataSourceSort="1" defaultSubtotal="0" defaultAttributeDrillState="1">
      <items count="11">
        <item x="0"/>
        <item x="1"/>
        <item x="2"/>
        <item x="3"/>
        <item x="4"/>
        <item x="5"/>
        <item x="6"/>
        <item x="7"/>
        <item x="8"/>
        <item x="9"/>
        <item x="10"/>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1"/>
    <field x="0"/>
  </rowFields>
  <rowItems count="13">
    <i>
      <x/>
    </i>
    <i>
      <x v="1"/>
    </i>
    <i>
      <x v="2"/>
    </i>
    <i>
      <x v="3"/>
    </i>
    <i>
      <x v="4"/>
    </i>
    <i>
      <x v="5"/>
    </i>
    <i>
      <x v="6"/>
    </i>
    <i>
      <x v="7"/>
    </i>
    <i>
      <x v="8"/>
    </i>
    <i>
      <x v="9"/>
    </i>
    <i>
      <x v="10"/>
    </i>
    <i>
      <x v="11"/>
    </i>
    <i t="grand">
      <x/>
    </i>
  </rowItems>
  <colFields count="1">
    <field x="-2"/>
  </colFields>
  <colItems count="2">
    <i>
      <x/>
    </i>
    <i i="1">
      <x v="1"/>
    </i>
  </colItems>
  <dataFields count="2">
    <dataField fld="2" subtotal="count" baseField="0" baseItem="0"/>
    <dataField name="Total Calls2" fld="4" subtotal="count" baseField="0" baseItem="0">
      <extLst>
        <ext xmlns:x14="http://schemas.microsoft.com/office/spreadsheetml/2009/9/main" uri="{E15A36E0-9728-4e99-A89B-3F7291B0FE68}">
          <x14:dataField sourceField="2" uniqueName="[__Xl2].[Measures].[Total Calls]"/>
        </ext>
      </extLst>
    </dataField>
  </dataFields>
  <chartFormats count="2">
    <chartFormat chart="15" format="4" series="1">
      <pivotArea type="data" outline="0" fieldPosition="0">
        <references count="1">
          <reference field="4294967294" count="1" selected="0">
            <x v="1"/>
          </reference>
        </references>
      </pivotArea>
    </chartFormat>
    <chartFormat chart="15" format="5"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9036865-0CD8-4164-96D5-3AB7814A37A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K39:N44"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6">
    <chartFormat chart="14" format="2" series="1">
      <pivotArea type="data" outline="0" fieldPosition="0">
        <references count="2">
          <reference field="4294967294" count="1" selected="0">
            <x v="0"/>
          </reference>
          <reference field="1" count="1" selected="0">
            <x v="0"/>
          </reference>
        </references>
      </pivotArea>
    </chartFormat>
    <chartFormat chart="14" format="3" series="1">
      <pivotArea type="data" outline="0" fieldPosition="0">
        <references count="2">
          <reference field="4294967294" count="1" selected="0">
            <x v="0"/>
          </reference>
          <reference field="1" count="1" selected="0">
            <x v="1"/>
          </reference>
        </references>
      </pivotArea>
    </chartFormat>
    <chartFormat chart="15" format="4" series="1">
      <pivotArea type="data" outline="0" fieldPosition="0">
        <references count="2">
          <reference field="4294967294" count="1" selected="0">
            <x v="0"/>
          </reference>
          <reference field="1" count="1" selected="0">
            <x v="0"/>
          </reference>
        </references>
      </pivotArea>
    </chartFormat>
    <chartFormat chart="15" format="5" series="1">
      <pivotArea type="data" outline="0" fieldPosition="0">
        <references count="2">
          <reference field="4294967294" count="1" selected="0">
            <x v="0"/>
          </reference>
          <reference field="1" count="1" selected="0">
            <x v="1"/>
          </reference>
        </references>
      </pivotArea>
    </chartFormat>
    <chartFormat chart="18" format="4" series="1">
      <pivotArea type="data" outline="0" fieldPosition="0">
        <references count="2">
          <reference field="4294967294" count="1" selected="0">
            <x v="0"/>
          </reference>
          <reference field="1" count="1" selected="0">
            <x v="0"/>
          </reference>
        </references>
      </pivotArea>
    </chartFormat>
    <chartFormat chart="18" format="5" series="1">
      <pivotArea type="data" outline="0" fieldPosition="0">
        <references count="2">
          <reference field="4294967294" count="1" selected="0">
            <x v="0"/>
          </reference>
          <reference field="1" count="1" selected="0">
            <x v="1"/>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9185F030-E3F2-437D-84D8-6F555D0DC9D0}" sourceName="[calls].[Representative]">
  <pivotTables>
    <pivotTable tabId="6" name="Rep Pivot"/>
    <pivotTable tabId="6" name="Monthly Trend"/>
    <pivotTable tabId="6" name="Weekly trends"/>
    <pivotTable tabId="6" name="Seleted rep"/>
    <pivotTable tabId="6" name="Rep Satisfication"/>
  </pivotTables>
  <data>
    <olap pivotCacheId="225330791">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1" xr10:uid="{DB5F77AC-44B1-4BA8-8E1A-3355BC824557}" cache="Slicer_Representative" caption="Representative" level="1" style="SlicerStyleDark5 2"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E410B0EE-C3E5-4092-AACF-53F1397A17C3}" cache="Slicer_Representative" caption="Representative" level="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4"/>
    <tableColumn id="5" xr3:uid="{5A35565E-8707-4DED-AD15-A0669D67B382}" name="Date of Call" dataDxfId="13"/>
    <tableColumn id="6" xr3:uid="{F2E4F158-B41F-47BC-8DF8-DFCADFEE4E40}" name="Purchase Amount"/>
    <tableColumn id="7" xr3:uid="{04B291B5-47BD-4F78-8FD8-D1551CCA6BD9}" name="Satisfaction Rating"/>
    <tableColumn id="8" xr3:uid="{6E4123C0-0B17-43B8-A142-A1E540CE974C}" name="FY" dataDxfId="12">
      <calculatedColumnFormula>IF(MONTH(calls[[#This Row],[Date of Call]])&lt;=6, YEAR(calls[[#This Row],[Date of Call]]), YEAR(calls[[#This Row],[Date of Call]])+1)</calculatedColumnFormula>
    </tableColumn>
    <tableColumn id="9" xr3:uid="{199FA271-5E9B-46CE-9BC6-2801F92CD17E}" name="Day of week" dataDxfId="11">
      <calculatedColumnFormula>TEXT(calls[[#This Row],[Date of Call]],"DDDD")</calculatedColumnFormula>
    </tableColumn>
    <tableColumn id="10" xr3:uid="{328CDB09-95B8-4D5E-9ED9-EF0D363735A1}" name="Duration Bucket" dataDxfId="10">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9">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M3:P18" totalsRowShown="0" headerRowDxfId="8" headerRowBorderDxfId="7" tableBorderDxfId="6" totalsRowBorderDxfId="5">
  <autoFilter ref="M3:P18" xr:uid="{27158F51-A707-4171-8A04-81FB0AABCBA5}"/>
  <tableColumns count="4">
    <tableColumn id="1" xr3:uid="{02688061-6A8C-4E23-B7FF-D00CD8B58CAC}" name="Customer ID" dataDxfId="4"/>
    <tableColumn id="2" xr3:uid="{771678B6-DB44-426B-9874-B4E421A440D5}" name="Gedner" dataDxfId="3"/>
    <tableColumn id="3" xr3:uid="{B0D41C62-587E-494D-B49A-603F2C05F8D3}" name="Age" dataDxfId="2"/>
    <tableColumn id="4" xr3:uid="{663F92D6-FE31-4D81-9E01-8D066DDC8A88}" name="City" dataDxfId="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vmlDrawing" Target="../drawings/vmlDrawing1.v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96E97-9065-469A-B73F-7599BBB15B35}">
  <dimension ref="A1:AD67"/>
  <sheetViews>
    <sheetView tabSelected="1" zoomScale="60" zoomScaleNormal="66" workbookViewId="0">
      <selection activeCell="AA1" sqref="AA1:AD13"/>
    </sheetView>
  </sheetViews>
  <sheetFormatPr defaultRowHeight="14.4" x14ac:dyDescent="0.3"/>
  <cols>
    <col min="1" max="2" width="1.8984375" customWidth="1"/>
    <col min="13" max="13" width="19.3984375" customWidth="1"/>
    <col min="14" max="14" width="13" customWidth="1"/>
    <col min="15" max="15" width="11.19921875" customWidth="1"/>
    <col min="16" max="16" width="14.19921875" customWidth="1"/>
    <col min="17" max="19" width="10.3984375" bestFit="1" customWidth="1"/>
    <col min="20" max="20" width="12.69921875" customWidth="1"/>
    <col min="21" max="22" width="10.3984375" bestFit="1" customWidth="1"/>
  </cols>
  <sheetData>
    <row r="1" spans="1:30" x14ac:dyDescent="0.3">
      <c r="A1" s="20"/>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row>
    <row r="2" spans="1:30" x14ac:dyDescent="0.3">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row>
    <row r="3" spans="1:30" x14ac:dyDescent="0.3">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row>
    <row r="4" spans="1:30" x14ac:dyDescent="0.3">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row>
    <row r="5" spans="1:30" x14ac:dyDescent="0.3">
      <c r="A5" s="20"/>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row>
    <row r="6" spans="1:30" x14ac:dyDescent="0.3">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row>
    <row r="7" spans="1:30" x14ac:dyDescent="0.3">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row>
    <row r="8" spans="1:30" x14ac:dyDescent="0.3">
      <c r="A8" s="20"/>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row>
    <row r="9" spans="1:30" x14ac:dyDescent="0.3">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row>
    <row r="10" spans="1:30"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row>
    <row r="11" spans="1:30"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row>
    <row r="12" spans="1:30"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row>
    <row r="13" spans="1:30"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row>
    <row r="14" spans="1:30"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row>
    <row r="15" spans="1:30" x14ac:dyDescent="0.3">
      <c r="A15" s="20"/>
      <c r="B15" s="20"/>
      <c r="C15" s="20"/>
      <c r="D15" s="20"/>
      <c r="E15" s="20"/>
      <c r="F15" s="20"/>
      <c r="G15" s="20"/>
      <c r="H15" s="20"/>
      <c r="I15" s="20"/>
      <c r="J15" s="20"/>
      <c r="K15" s="20"/>
      <c r="L15" s="20"/>
      <c r="M15" s="20"/>
      <c r="N15" s="31"/>
      <c r="O15" s="32" t="str" cm="1">
        <f t="array" ref="O15:T15">Pivots!N56:S56</f>
        <v>R01</v>
      </c>
      <c r="P15" s="32" t="str">
        <v>R02</v>
      </c>
      <c r="Q15" s="32" t="str">
        <v>R03</v>
      </c>
      <c r="R15" s="32" t="str">
        <v>R04</v>
      </c>
      <c r="S15" s="32" t="str">
        <v>R05</v>
      </c>
      <c r="T15" s="33" t="str">
        <v>Grand Total</v>
      </c>
      <c r="U15" s="20"/>
      <c r="V15" s="20"/>
      <c r="W15" s="20"/>
      <c r="X15" s="20"/>
      <c r="Y15" s="20"/>
      <c r="Z15" s="20"/>
      <c r="AA15" s="20"/>
      <c r="AB15" s="20"/>
      <c r="AC15" s="20"/>
      <c r="AD15" s="20"/>
    </row>
    <row r="16" spans="1:30" x14ac:dyDescent="0.3">
      <c r="A16" s="20"/>
      <c r="B16" s="20"/>
      <c r="C16" s="20"/>
      <c r="D16" s="20"/>
      <c r="E16" s="20"/>
      <c r="F16" s="20"/>
      <c r="G16" s="20"/>
      <c r="H16" s="20"/>
      <c r="I16" s="20"/>
      <c r="J16" s="20"/>
      <c r="K16" s="20"/>
      <c r="L16" s="20"/>
      <c r="M16" s="20"/>
      <c r="N16" s="39" t="str" cm="1">
        <f t="array" ref="N16:T34">IF(Pivots!M57:S75="","",Pivots!M57:S75)</f>
        <v>Cincinnati</v>
      </c>
      <c r="O16" s="40" t="str">
        <v/>
      </c>
      <c r="P16" s="40" t="str">
        <v/>
      </c>
      <c r="Q16" s="40" t="str">
        <v/>
      </c>
      <c r="R16" s="40" t="str">
        <v/>
      </c>
      <c r="S16" s="40" t="str">
        <v/>
      </c>
      <c r="T16" s="41" t="str">
        <v/>
      </c>
      <c r="U16" s="20"/>
      <c r="V16" s="20"/>
      <c r="W16" s="20"/>
      <c r="X16" s="20"/>
      <c r="Y16" s="20"/>
      <c r="Z16" s="20"/>
      <c r="AA16" s="20"/>
      <c r="AB16" s="20"/>
      <c r="AC16" s="20"/>
      <c r="AD16" s="20"/>
    </row>
    <row r="17" spans="1:30" x14ac:dyDescent="0.3">
      <c r="A17" s="20"/>
      <c r="B17" s="20"/>
      <c r="C17" s="20"/>
      <c r="D17" s="20"/>
      <c r="E17" s="20"/>
      <c r="F17" s="20"/>
      <c r="G17" s="20"/>
      <c r="H17" s="20"/>
      <c r="I17" s="20"/>
      <c r="J17" s="20"/>
      <c r="K17" s="20"/>
      <c r="L17" s="20"/>
      <c r="M17" s="20"/>
      <c r="N17" s="39" t="str">
        <v>C0003</v>
      </c>
      <c r="O17" s="42">
        <v>891</v>
      </c>
      <c r="P17" s="42">
        <v>1332</v>
      </c>
      <c r="Q17" s="42">
        <v>1282</v>
      </c>
      <c r="R17" s="42">
        <v>739</v>
      </c>
      <c r="S17" s="42">
        <v>560</v>
      </c>
      <c r="T17" s="43">
        <v>4804</v>
      </c>
      <c r="U17" s="20"/>
      <c r="V17" s="20"/>
      <c r="W17" s="20"/>
      <c r="X17" s="20"/>
      <c r="Y17" s="20"/>
      <c r="Z17" s="20"/>
      <c r="AA17" s="20"/>
      <c r="AB17" s="20"/>
      <c r="AC17" s="20"/>
      <c r="AD17" s="20"/>
    </row>
    <row r="18" spans="1:30" x14ac:dyDescent="0.3">
      <c r="A18" s="20"/>
      <c r="B18" s="20"/>
      <c r="C18" s="20"/>
      <c r="D18" s="20"/>
      <c r="E18" s="20"/>
      <c r="F18" s="20"/>
      <c r="G18" s="20"/>
      <c r="H18" s="20"/>
      <c r="I18" s="20"/>
      <c r="J18" s="20"/>
      <c r="K18" s="20"/>
      <c r="L18" s="20"/>
      <c r="M18" s="20"/>
      <c r="N18" s="39" t="str">
        <v>C0004</v>
      </c>
      <c r="O18" s="42">
        <v>1991</v>
      </c>
      <c r="P18" s="42">
        <v>1886</v>
      </c>
      <c r="Q18" s="42">
        <v>1206</v>
      </c>
      <c r="R18" s="42">
        <v>884</v>
      </c>
      <c r="S18" s="42">
        <v>1722</v>
      </c>
      <c r="T18" s="43">
        <v>7689</v>
      </c>
      <c r="U18" s="20"/>
      <c r="V18" s="30"/>
      <c r="W18" s="20"/>
      <c r="X18" s="20"/>
      <c r="Y18" s="20"/>
      <c r="Z18" s="20"/>
      <c r="AA18" s="20"/>
      <c r="AB18" s="20"/>
      <c r="AC18" s="20"/>
      <c r="AD18" s="20"/>
    </row>
    <row r="19" spans="1:30" x14ac:dyDescent="0.3">
      <c r="A19" s="20"/>
      <c r="B19" s="20"/>
      <c r="C19" s="20"/>
      <c r="D19" s="20"/>
      <c r="E19" s="20"/>
      <c r="F19" s="20"/>
      <c r="G19" s="20"/>
      <c r="H19" s="20"/>
      <c r="I19" s="20"/>
      <c r="J19" s="20"/>
      <c r="K19" s="20"/>
      <c r="L19" s="20"/>
      <c r="M19" s="20"/>
      <c r="N19" s="39" t="str">
        <v>C0011</v>
      </c>
      <c r="O19" s="42">
        <v>1163</v>
      </c>
      <c r="P19" s="42">
        <v>1180</v>
      </c>
      <c r="Q19" s="42">
        <v>1616</v>
      </c>
      <c r="R19" s="42">
        <v>1043</v>
      </c>
      <c r="S19" s="42">
        <v>1747</v>
      </c>
      <c r="T19" s="43">
        <v>6749</v>
      </c>
      <c r="U19" s="20"/>
      <c r="V19" s="30"/>
      <c r="W19" s="20"/>
      <c r="X19" s="20"/>
      <c r="Y19" s="20"/>
      <c r="Z19" s="20"/>
      <c r="AA19" s="20"/>
      <c r="AB19" s="20"/>
      <c r="AC19" s="20"/>
      <c r="AD19" s="20"/>
    </row>
    <row r="20" spans="1:30" x14ac:dyDescent="0.3">
      <c r="A20" s="20"/>
      <c r="B20" s="20"/>
      <c r="C20" s="20"/>
      <c r="D20" s="20"/>
      <c r="E20" s="20"/>
      <c r="F20" s="20"/>
      <c r="G20" s="20"/>
      <c r="H20" s="20"/>
      <c r="I20" s="20"/>
      <c r="J20" s="20"/>
      <c r="K20" s="20"/>
      <c r="L20" s="20"/>
      <c r="M20" s="20"/>
      <c r="N20" s="39" t="str">
        <v>C0012</v>
      </c>
      <c r="O20" s="42">
        <v>1438</v>
      </c>
      <c r="P20" s="42">
        <v>1616</v>
      </c>
      <c r="Q20" s="42">
        <v>866</v>
      </c>
      <c r="R20" s="42">
        <v>829</v>
      </c>
      <c r="S20" s="42">
        <v>2070</v>
      </c>
      <c r="T20" s="43">
        <v>6819</v>
      </c>
      <c r="U20" s="20"/>
      <c r="V20" s="30"/>
      <c r="W20" s="20"/>
      <c r="X20" s="20"/>
      <c r="Y20" s="20"/>
      <c r="Z20" s="20"/>
      <c r="AA20" s="20"/>
      <c r="AB20" s="20"/>
      <c r="AC20" s="20"/>
      <c r="AD20" s="20"/>
    </row>
    <row r="21" spans="1:30" x14ac:dyDescent="0.3">
      <c r="A21" s="20"/>
      <c r="B21" s="20"/>
      <c r="C21" s="20"/>
      <c r="D21" s="20"/>
      <c r="E21" s="20"/>
      <c r="F21" s="20"/>
      <c r="G21" s="20"/>
      <c r="H21" s="20"/>
      <c r="I21" s="20"/>
      <c r="J21" s="20"/>
      <c r="K21" s="20"/>
      <c r="L21" s="20"/>
      <c r="M21" s="20"/>
      <c r="N21" s="39" t="str">
        <v>Cleveland</v>
      </c>
      <c r="O21" s="42" t="str">
        <v/>
      </c>
      <c r="P21" s="42" t="str">
        <v/>
      </c>
      <c r="Q21" s="42" t="str">
        <v/>
      </c>
      <c r="R21" s="42" t="str">
        <v/>
      </c>
      <c r="S21" s="42" t="str">
        <v/>
      </c>
      <c r="T21" s="43" t="str">
        <v/>
      </c>
      <c r="U21" s="20"/>
      <c r="V21" s="30"/>
      <c r="W21" s="20"/>
      <c r="X21" s="20"/>
      <c r="Y21" s="20"/>
      <c r="Z21" s="20"/>
      <c r="AA21" s="20"/>
      <c r="AB21" s="20"/>
      <c r="AC21" s="20"/>
      <c r="AD21" s="20"/>
    </row>
    <row r="22" spans="1:30" x14ac:dyDescent="0.3">
      <c r="A22" s="20"/>
      <c r="B22" s="20"/>
      <c r="C22" s="20"/>
      <c r="D22" s="20"/>
      <c r="E22" s="20"/>
      <c r="F22" s="20"/>
      <c r="G22" s="20"/>
      <c r="H22" s="20"/>
      <c r="I22" s="20"/>
      <c r="J22" s="20"/>
      <c r="K22" s="20"/>
      <c r="L22" s="20"/>
      <c r="M22" s="20"/>
      <c r="N22" s="39" t="str">
        <v>C0002</v>
      </c>
      <c r="O22" s="42">
        <v>1233</v>
      </c>
      <c r="P22" s="42">
        <v>223</v>
      </c>
      <c r="Q22" s="42">
        <v>1680</v>
      </c>
      <c r="R22" s="42">
        <v>990</v>
      </c>
      <c r="S22" s="42">
        <v>1508</v>
      </c>
      <c r="T22" s="43">
        <v>5634</v>
      </c>
      <c r="U22" s="20"/>
      <c r="V22" s="30"/>
      <c r="W22" s="20"/>
      <c r="X22" s="20"/>
      <c r="Y22" s="20"/>
      <c r="Z22" s="20"/>
      <c r="AA22" s="20"/>
      <c r="AB22" s="20"/>
      <c r="AC22" s="20"/>
      <c r="AD22" s="20"/>
    </row>
    <row r="23" spans="1:30" x14ac:dyDescent="0.3">
      <c r="A23" s="20"/>
      <c r="B23" s="20"/>
      <c r="C23" s="20"/>
      <c r="D23" s="20"/>
      <c r="E23" s="20"/>
      <c r="F23" s="20"/>
      <c r="G23" s="20"/>
      <c r="H23" s="20"/>
      <c r="I23" s="20"/>
      <c r="J23" s="20"/>
      <c r="K23" s="20"/>
      <c r="L23" s="20"/>
      <c r="M23" s="20"/>
      <c r="N23" s="39" t="str">
        <v>C0007</v>
      </c>
      <c r="O23" s="42">
        <v>1598</v>
      </c>
      <c r="P23" s="42">
        <v>1907</v>
      </c>
      <c r="Q23" s="42">
        <v>869</v>
      </c>
      <c r="R23" s="42">
        <v>1426</v>
      </c>
      <c r="S23" s="42">
        <v>1416</v>
      </c>
      <c r="T23" s="43">
        <v>7216</v>
      </c>
      <c r="U23" s="20"/>
      <c r="V23" s="30"/>
      <c r="W23" s="20"/>
      <c r="X23" s="20"/>
      <c r="Y23" s="20"/>
      <c r="Z23" s="20"/>
      <c r="AA23" s="20"/>
      <c r="AB23" s="20"/>
      <c r="AC23" s="20"/>
      <c r="AD23" s="20"/>
    </row>
    <row r="24" spans="1:30" x14ac:dyDescent="0.3">
      <c r="A24" s="20"/>
      <c r="B24" s="20"/>
      <c r="C24" s="20"/>
      <c r="D24" s="20"/>
      <c r="E24" s="20"/>
      <c r="F24" s="20"/>
      <c r="G24" s="20"/>
      <c r="H24" s="20"/>
      <c r="I24" s="20"/>
      <c r="J24" s="20"/>
      <c r="K24" s="20"/>
      <c r="L24" s="20"/>
      <c r="M24" s="20"/>
      <c r="N24" s="39" t="str">
        <v>C0008</v>
      </c>
      <c r="O24" s="42">
        <v>900</v>
      </c>
      <c r="P24" s="42">
        <v>1016</v>
      </c>
      <c r="Q24" s="42">
        <v>960</v>
      </c>
      <c r="R24" s="42">
        <v>940</v>
      </c>
      <c r="S24" s="42">
        <v>1193</v>
      </c>
      <c r="T24" s="43">
        <v>5009</v>
      </c>
      <c r="U24" s="20"/>
      <c r="V24" s="30"/>
      <c r="W24" s="20"/>
      <c r="X24" s="20"/>
      <c r="Y24" s="20"/>
      <c r="Z24" s="20"/>
      <c r="AA24" s="20"/>
      <c r="AB24" s="20"/>
      <c r="AC24" s="20"/>
      <c r="AD24" s="20"/>
    </row>
    <row r="25" spans="1:30" x14ac:dyDescent="0.3">
      <c r="A25" s="20"/>
      <c r="B25" s="20"/>
      <c r="C25" s="20"/>
      <c r="D25" s="20"/>
      <c r="E25" s="20"/>
      <c r="F25" s="20"/>
      <c r="G25" s="20"/>
      <c r="H25" s="20"/>
      <c r="I25" s="20"/>
      <c r="J25" s="20"/>
      <c r="K25" s="20"/>
      <c r="L25" s="20"/>
      <c r="M25" s="20"/>
      <c r="N25" s="39" t="str">
        <v>C0010</v>
      </c>
      <c r="O25" s="42">
        <v>900</v>
      </c>
      <c r="P25" s="42">
        <v>1470</v>
      </c>
      <c r="Q25" s="42">
        <v>1617</v>
      </c>
      <c r="R25" s="42">
        <v>1314</v>
      </c>
      <c r="S25" s="42">
        <v>941</v>
      </c>
      <c r="T25" s="43">
        <v>6242</v>
      </c>
      <c r="U25" s="20"/>
      <c r="V25" s="30"/>
      <c r="W25" s="20"/>
      <c r="X25" s="20"/>
      <c r="Y25" s="20"/>
      <c r="Z25" s="20"/>
      <c r="AA25" s="20"/>
      <c r="AB25" s="20"/>
      <c r="AC25" s="20"/>
      <c r="AD25" s="20"/>
    </row>
    <row r="26" spans="1:30" x14ac:dyDescent="0.3">
      <c r="A26" s="20"/>
      <c r="B26" s="20"/>
      <c r="C26" s="20"/>
      <c r="D26" s="20"/>
      <c r="E26" s="20"/>
      <c r="F26" s="20"/>
      <c r="G26" s="20"/>
      <c r="H26" s="20"/>
      <c r="I26" s="20"/>
      <c r="J26" s="20"/>
      <c r="K26" s="20"/>
      <c r="L26" s="20"/>
      <c r="M26" s="20"/>
      <c r="N26" s="39" t="str">
        <v>C0013</v>
      </c>
      <c r="O26" s="42">
        <v>1255</v>
      </c>
      <c r="P26" s="42">
        <v>516</v>
      </c>
      <c r="Q26" s="42">
        <v>1874</v>
      </c>
      <c r="R26" s="42">
        <v>1863</v>
      </c>
      <c r="S26" s="42">
        <v>1722</v>
      </c>
      <c r="T26" s="43">
        <v>7230</v>
      </c>
      <c r="U26" s="20"/>
      <c r="V26" s="30"/>
      <c r="W26" s="20"/>
      <c r="X26" s="20"/>
      <c r="Y26" s="20"/>
      <c r="Z26" s="20"/>
      <c r="AA26" s="20"/>
      <c r="AB26" s="20"/>
      <c r="AC26" s="20"/>
      <c r="AD26" s="20"/>
    </row>
    <row r="27" spans="1:30" x14ac:dyDescent="0.3">
      <c r="A27" s="20"/>
      <c r="B27" s="20"/>
      <c r="C27" s="20"/>
      <c r="D27" s="20"/>
      <c r="E27" s="20"/>
      <c r="F27" s="20"/>
      <c r="G27" s="20"/>
      <c r="H27" s="20"/>
      <c r="I27" s="20"/>
      <c r="J27" s="20"/>
      <c r="K27" s="20"/>
      <c r="L27" s="20"/>
      <c r="M27" s="20"/>
      <c r="N27" s="39" t="str">
        <v>C0015</v>
      </c>
      <c r="O27" s="42">
        <v>1138</v>
      </c>
      <c r="P27" s="42">
        <v>1898</v>
      </c>
      <c r="Q27" s="42">
        <v>1482</v>
      </c>
      <c r="R27" s="42">
        <v>846</v>
      </c>
      <c r="S27" s="42">
        <v>1154</v>
      </c>
      <c r="T27" s="43">
        <v>6518</v>
      </c>
      <c r="U27" s="20"/>
      <c r="V27" s="30"/>
      <c r="W27" s="20"/>
      <c r="X27" s="20"/>
      <c r="Y27" s="20"/>
      <c r="Z27" s="20"/>
      <c r="AA27" s="20"/>
      <c r="AB27" s="20"/>
      <c r="AC27" s="20"/>
      <c r="AD27" s="20"/>
    </row>
    <row r="28" spans="1:30" x14ac:dyDescent="0.3">
      <c r="A28" s="20"/>
      <c r="B28" s="20"/>
      <c r="C28" s="20"/>
      <c r="D28" s="20"/>
      <c r="E28" s="20"/>
      <c r="F28" s="20"/>
      <c r="G28" s="20"/>
      <c r="H28" s="20"/>
      <c r="I28" s="20"/>
      <c r="J28" s="20"/>
      <c r="K28" s="20"/>
      <c r="L28" s="20"/>
      <c r="M28" s="20"/>
      <c r="N28" s="39" t="str">
        <v>Columbus</v>
      </c>
      <c r="O28" s="42" t="str">
        <v/>
      </c>
      <c r="P28" s="42" t="str">
        <v/>
      </c>
      <c r="Q28" s="42" t="str">
        <v/>
      </c>
      <c r="R28" s="42" t="str">
        <v/>
      </c>
      <c r="S28" s="42" t="str">
        <v/>
      </c>
      <c r="T28" s="43" t="str">
        <v/>
      </c>
      <c r="U28" s="20"/>
      <c r="V28" s="30"/>
      <c r="W28" s="20"/>
      <c r="X28" s="20"/>
      <c r="Y28" s="20"/>
      <c r="Z28" s="20"/>
      <c r="AA28" s="20"/>
      <c r="AB28" s="20"/>
      <c r="AC28" s="20"/>
      <c r="AD28" s="20"/>
    </row>
    <row r="29" spans="1:30" x14ac:dyDescent="0.3">
      <c r="A29" s="20"/>
      <c r="B29" s="20"/>
      <c r="C29" s="20"/>
      <c r="D29" s="20"/>
      <c r="E29" s="20"/>
      <c r="F29" s="20"/>
      <c r="G29" s="20"/>
      <c r="H29" s="20"/>
      <c r="I29" s="20"/>
      <c r="J29" s="20"/>
      <c r="K29" s="20"/>
      <c r="L29" s="20"/>
      <c r="M29" s="20"/>
      <c r="N29" s="39" t="str">
        <v>C0001</v>
      </c>
      <c r="O29" s="42">
        <v>1655</v>
      </c>
      <c r="P29" s="42">
        <v>805</v>
      </c>
      <c r="Q29" s="42">
        <v>2263</v>
      </c>
      <c r="R29" s="42">
        <v>987</v>
      </c>
      <c r="S29" s="42">
        <v>1075</v>
      </c>
      <c r="T29" s="43">
        <v>6785</v>
      </c>
      <c r="U29" s="20"/>
      <c r="V29" s="30"/>
      <c r="W29" s="20"/>
      <c r="X29" s="20"/>
      <c r="Y29" s="20"/>
      <c r="Z29" s="20"/>
      <c r="AA29" s="20"/>
      <c r="AB29" s="20"/>
      <c r="AC29" s="20"/>
      <c r="AD29" s="20"/>
    </row>
    <row r="30" spans="1:30" x14ac:dyDescent="0.3">
      <c r="A30" s="20"/>
      <c r="B30" s="20"/>
      <c r="C30" s="20"/>
      <c r="D30" s="20"/>
      <c r="E30" s="20"/>
      <c r="F30" s="20"/>
      <c r="G30" s="20"/>
      <c r="H30" s="20"/>
      <c r="I30" s="20"/>
      <c r="J30" s="20"/>
      <c r="K30" s="20"/>
      <c r="L30" s="20"/>
      <c r="M30" s="38" t="str">
        <f>Pivots!O29</f>
        <v>% of calls19%</v>
      </c>
      <c r="N30" s="39" t="str">
        <v>C0005</v>
      </c>
      <c r="O30" s="42">
        <v>1104</v>
      </c>
      <c r="P30" s="42">
        <v>2280</v>
      </c>
      <c r="Q30" s="42">
        <v>1445</v>
      </c>
      <c r="R30" s="42">
        <v>1722</v>
      </c>
      <c r="S30" s="42">
        <v>1196</v>
      </c>
      <c r="T30" s="43">
        <v>7747</v>
      </c>
      <c r="U30" s="20"/>
      <c r="V30" s="30"/>
      <c r="W30" s="20"/>
      <c r="X30" s="20"/>
      <c r="Y30" s="20"/>
      <c r="Z30" s="20"/>
      <c r="AA30" s="20"/>
      <c r="AB30" s="20"/>
      <c r="AC30" s="20"/>
      <c r="AD30" s="20"/>
    </row>
    <row r="31" spans="1:30" x14ac:dyDescent="0.3">
      <c r="A31" s="20"/>
      <c r="B31" s="20"/>
      <c r="C31" s="20"/>
      <c r="D31" s="20"/>
      <c r="E31" s="20"/>
      <c r="F31" s="20"/>
      <c r="G31" s="20"/>
      <c r="H31" s="20"/>
      <c r="I31" s="20"/>
      <c r="J31" s="20"/>
      <c r="K31" s="20"/>
      <c r="L31" s="20"/>
      <c r="M31" s="38" t="str">
        <f>Pivots!O30</f>
        <v>Call Rank:4</v>
      </c>
      <c r="N31" s="39" t="str">
        <v>C0006</v>
      </c>
      <c r="O31" s="42">
        <v>372</v>
      </c>
      <c r="P31" s="42">
        <v>1818</v>
      </c>
      <c r="Q31" s="42">
        <v>1346</v>
      </c>
      <c r="R31" s="42">
        <v>1156</v>
      </c>
      <c r="S31" s="42">
        <v>1484</v>
      </c>
      <c r="T31" s="43">
        <v>6176</v>
      </c>
      <c r="U31" s="20"/>
      <c r="V31" s="30"/>
      <c r="W31" s="20"/>
      <c r="X31" s="20"/>
      <c r="Y31" s="20"/>
      <c r="Z31" s="20"/>
      <c r="AA31" s="20"/>
      <c r="AB31" s="20"/>
      <c r="AC31" s="20"/>
      <c r="AD31" s="20"/>
    </row>
    <row r="32" spans="1:30" x14ac:dyDescent="0.3">
      <c r="A32" s="20"/>
      <c r="B32" s="20"/>
      <c r="C32" s="20"/>
      <c r="D32" s="20"/>
      <c r="E32" s="20"/>
      <c r="F32" s="20"/>
      <c r="G32" s="20"/>
      <c r="H32" s="20"/>
      <c r="I32" s="20"/>
      <c r="J32" s="20"/>
      <c r="K32" s="20"/>
      <c r="L32" s="20"/>
      <c r="M32" s="38" t="str">
        <f>Pivots!O31</f>
        <v>Amount Rank:4</v>
      </c>
      <c r="N32" s="39" t="str">
        <v>C0009</v>
      </c>
      <c r="O32" s="42">
        <v>1415</v>
      </c>
      <c r="P32" s="42">
        <v>1271</v>
      </c>
      <c r="Q32" s="42">
        <v>1214</v>
      </c>
      <c r="R32" s="42">
        <v>1135</v>
      </c>
      <c r="S32" s="42">
        <v>1566</v>
      </c>
      <c r="T32" s="43">
        <v>6601</v>
      </c>
      <c r="U32" s="20"/>
      <c r="V32" s="30"/>
      <c r="W32" s="20"/>
      <c r="X32" s="20"/>
      <c r="Y32" s="20"/>
      <c r="Z32" s="20"/>
      <c r="AA32" s="20"/>
      <c r="AB32" s="20"/>
      <c r="AC32" s="20"/>
      <c r="AD32" s="20"/>
    </row>
    <row r="33" spans="1:30" x14ac:dyDescent="0.3">
      <c r="A33" s="20"/>
      <c r="B33" s="20"/>
      <c r="C33" s="20"/>
      <c r="D33" s="20"/>
      <c r="E33" s="20"/>
      <c r="F33" s="20"/>
      <c r="G33" s="20"/>
      <c r="H33" s="20"/>
      <c r="I33" s="20"/>
      <c r="J33" s="20"/>
      <c r="K33" s="20"/>
      <c r="L33" s="20"/>
      <c r="M33" s="20"/>
      <c r="N33" s="39" t="str">
        <v>C0014</v>
      </c>
      <c r="O33" s="42">
        <v>1362</v>
      </c>
      <c r="P33" s="42">
        <v>1363</v>
      </c>
      <c r="Q33" s="42">
        <v>1152</v>
      </c>
      <c r="R33" s="42">
        <v>777</v>
      </c>
      <c r="S33" s="42">
        <v>750</v>
      </c>
      <c r="T33" s="43">
        <v>5404</v>
      </c>
      <c r="U33" s="20"/>
      <c r="V33" s="30"/>
      <c r="W33" s="20"/>
      <c r="X33" s="20"/>
      <c r="Y33" s="20"/>
      <c r="Z33" s="20"/>
      <c r="AA33" s="20"/>
      <c r="AB33" s="20"/>
      <c r="AC33" s="20"/>
      <c r="AD33" s="20"/>
    </row>
    <row r="34" spans="1:30" x14ac:dyDescent="0.3">
      <c r="A34" s="20"/>
      <c r="B34" s="20"/>
      <c r="C34" s="20"/>
      <c r="D34" s="20"/>
      <c r="E34" s="20"/>
      <c r="F34" s="20"/>
      <c r="G34" s="20"/>
      <c r="H34" s="20"/>
      <c r="I34" s="20"/>
      <c r="J34" s="20"/>
      <c r="K34" s="20"/>
      <c r="L34" s="20"/>
      <c r="M34" s="20"/>
      <c r="N34" s="34" t="str">
        <v>Grand Total</v>
      </c>
      <c r="O34" s="35">
        <v>18415</v>
      </c>
      <c r="P34" s="35">
        <v>20581</v>
      </c>
      <c r="Q34" s="35">
        <v>20872</v>
      </c>
      <c r="R34" s="35">
        <v>16651</v>
      </c>
      <c r="S34" s="35">
        <v>20104</v>
      </c>
      <c r="T34" s="36">
        <v>96623</v>
      </c>
      <c r="U34" s="20"/>
      <c r="V34" s="30"/>
      <c r="W34" s="20"/>
      <c r="X34" s="20"/>
      <c r="Y34" s="20"/>
      <c r="Z34" s="20"/>
      <c r="AA34" s="20"/>
      <c r="AB34" s="20"/>
      <c r="AC34" s="20"/>
      <c r="AD34" s="20"/>
    </row>
    <row r="35" spans="1:30" x14ac:dyDescent="0.3">
      <c r="A35" s="20"/>
      <c r="B35" s="20"/>
      <c r="C35" s="20"/>
      <c r="D35" s="20"/>
      <c r="E35" s="20"/>
      <c r="F35" s="20"/>
      <c r="G35" s="20"/>
      <c r="H35" s="20"/>
      <c r="I35" s="20"/>
      <c r="J35" s="20"/>
      <c r="K35" s="20"/>
      <c r="L35" s="20"/>
      <c r="M35" s="20"/>
      <c r="N35" s="20"/>
      <c r="O35" s="20"/>
      <c r="P35" s="20"/>
      <c r="Q35" s="20"/>
      <c r="R35" s="20"/>
      <c r="S35" s="20"/>
      <c r="T35" s="20"/>
      <c r="U35" s="20"/>
      <c r="V35" s="30"/>
      <c r="W35" s="20"/>
      <c r="X35" s="20"/>
      <c r="Y35" s="20"/>
      <c r="Z35" s="20"/>
      <c r="AA35" s="20"/>
      <c r="AB35" s="20"/>
      <c r="AC35" s="20"/>
      <c r="AD35" s="20"/>
    </row>
    <row r="36" spans="1:30" x14ac:dyDescent="0.3">
      <c r="A36" s="20"/>
      <c r="B36" s="20"/>
      <c r="C36" s="20"/>
      <c r="D36" s="20"/>
      <c r="E36" s="20"/>
      <c r="F36" s="20"/>
      <c r="G36" s="20"/>
      <c r="H36" s="20"/>
      <c r="I36" s="20"/>
      <c r="J36" s="20"/>
      <c r="K36" s="20"/>
      <c r="L36" s="20"/>
      <c r="M36" s="20"/>
      <c r="N36" s="20"/>
      <c r="O36" s="20"/>
      <c r="P36" s="20"/>
      <c r="Q36" s="20"/>
      <c r="R36" s="20"/>
      <c r="S36" s="20"/>
      <c r="T36" s="20"/>
      <c r="U36" s="20"/>
      <c r="V36" s="30"/>
      <c r="W36" s="20"/>
      <c r="X36" s="20"/>
      <c r="Y36" s="20"/>
      <c r="Z36" s="20"/>
      <c r="AA36" s="20"/>
      <c r="AB36" s="20"/>
      <c r="AC36" s="20"/>
      <c r="AD36" s="20"/>
    </row>
    <row r="37" spans="1:30" x14ac:dyDescent="0.3">
      <c r="A37" s="20"/>
      <c r="B37" s="20"/>
      <c r="C37" s="20"/>
      <c r="D37" s="20"/>
      <c r="E37" s="20"/>
      <c r="F37" s="20"/>
      <c r="G37" s="20"/>
      <c r="H37" s="20"/>
      <c r="I37" s="20"/>
      <c r="J37" s="20"/>
      <c r="K37" s="20"/>
      <c r="L37" s="20"/>
      <c r="M37" s="20"/>
      <c r="N37" s="20"/>
      <c r="O37" s="20"/>
      <c r="P37" s="20"/>
      <c r="Q37" s="20"/>
      <c r="R37" s="20"/>
      <c r="S37" s="20"/>
      <c r="T37" s="20"/>
      <c r="U37" s="20"/>
      <c r="V37" s="30"/>
      <c r="W37" s="20"/>
      <c r="X37" s="20"/>
      <c r="Y37" s="20"/>
      <c r="Z37" s="20"/>
      <c r="AA37" s="20"/>
      <c r="AB37" s="20"/>
      <c r="AC37" s="20"/>
      <c r="AD37" s="20"/>
    </row>
    <row r="38" spans="1:30" x14ac:dyDescent="0.3">
      <c r="A38" s="20"/>
      <c r="B38" s="20"/>
      <c r="C38" s="20"/>
      <c r="D38" s="20"/>
      <c r="E38" s="20"/>
      <c r="F38" s="20"/>
      <c r="G38" s="20"/>
      <c r="H38" s="20"/>
      <c r="I38" s="20"/>
      <c r="J38" s="20"/>
      <c r="K38" s="20"/>
      <c r="L38" s="20"/>
      <c r="M38" s="20"/>
      <c r="N38" s="20"/>
      <c r="O38" s="20"/>
      <c r="P38" s="20"/>
      <c r="Q38" s="20"/>
      <c r="R38" s="20"/>
      <c r="S38" s="20"/>
      <c r="T38" s="20"/>
      <c r="U38" s="20"/>
      <c r="V38" s="30"/>
      <c r="W38" s="20"/>
      <c r="X38" s="20"/>
      <c r="Y38" s="20"/>
      <c r="Z38" s="20"/>
      <c r="AA38" s="20"/>
      <c r="AB38" s="20"/>
      <c r="AC38" s="20"/>
      <c r="AD38" s="20"/>
    </row>
    <row r="39" spans="1:30" x14ac:dyDescent="0.3">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row>
    <row r="40" spans="1:30" x14ac:dyDescent="0.3">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row>
    <row r="41" spans="1:30" x14ac:dyDescent="0.3">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row>
    <row r="42" spans="1:30" x14ac:dyDescent="0.3">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row>
    <row r="43" spans="1:30" x14ac:dyDescent="0.3">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row>
    <row r="44" spans="1:30" x14ac:dyDescent="0.3">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row>
    <row r="45" spans="1:30" x14ac:dyDescent="0.3">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row>
    <row r="46" spans="1:30" x14ac:dyDescent="0.3">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row>
    <row r="47" spans="1:30" x14ac:dyDescent="0.3">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row>
    <row r="48" spans="1:30" x14ac:dyDescent="0.3">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row>
    <row r="49" spans="1:30" x14ac:dyDescent="0.3">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row>
    <row r="50" spans="1:30" x14ac:dyDescent="0.3">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row>
    <row r="51" spans="1:30" x14ac:dyDescent="0.3">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row>
    <row r="52" spans="1:30" x14ac:dyDescent="0.3">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row>
    <row r="53" spans="1:30" x14ac:dyDescent="0.3">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row>
    <row r="54" spans="1:30" x14ac:dyDescent="0.3">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row>
    <row r="55" spans="1:30" x14ac:dyDescent="0.3">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row>
    <row r="56" spans="1:30" x14ac:dyDescent="0.3">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row>
    <row r="57" spans="1:30" x14ac:dyDescent="0.3">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row>
    <row r="58" spans="1:30" x14ac:dyDescent="0.3">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row>
    <row r="59" spans="1:30" x14ac:dyDescent="0.3">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row>
    <row r="60" spans="1:30" x14ac:dyDescent="0.3">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row>
    <row r="61" spans="1:30" x14ac:dyDescent="0.3">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row>
    <row r="62" spans="1:30" x14ac:dyDescent="0.3">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row>
    <row r="63" spans="1:30" x14ac:dyDescent="0.3">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row>
    <row r="64" spans="1:30" x14ac:dyDescent="0.3">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row>
    <row r="65" spans="1:30" x14ac:dyDescent="0.3">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row>
    <row r="66" spans="1:30" x14ac:dyDescent="0.3">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row>
    <row r="67" spans="1:30" x14ac:dyDescent="0.3">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row>
  </sheetData>
  <conditionalFormatting sqref="O17:S33">
    <cfRule type="dataBar" priority="2">
      <dataBar>
        <cfvo type="num" val="0"/>
        <cfvo type="formula" val="MAX($O$17:$S$33)*2"/>
        <color theme="1"/>
      </dataBar>
      <extLst>
        <ext xmlns:x14="http://schemas.microsoft.com/office/spreadsheetml/2009/9/main" uri="{B025F937-C7B1-47D3-B67F-A62EFF666E3E}">
          <x14:id>{33EF7381-691A-444F-81A6-34D6468EB677}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3" id="{1F3DD529-99D0-4C21-A116-A00FDD646683}">
            <xm:f>O$15=Pivots!$F$49</xm:f>
            <x14:dxf>
              <fill>
                <patternFill>
                  <bgColor theme="8" tint="0.59996337778862885"/>
                </patternFill>
              </fill>
              <border>
                <left style="thin">
                  <color auto="1"/>
                </left>
                <right style="thin">
                  <color auto="1"/>
                </right>
                <vertical/>
                <horizontal/>
              </border>
            </x14:dxf>
          </x14:cfRule>
          <xm:sqref>O15:S34</xm:sqref>
        </x14:conditionalFormatting>
        <x14:conditionalFormatting xmlns:xm="http://schemas.microsoft.com/office/excel/2006/main">
          <x14:cfRule type="dataBar" id="{33EF7381-691A-444F-81A6-34D6468EB677}">
            <x14:dataBar minLength="0" maxLength="100" gradient="0">
              <x14:cfvo type="num">
                <xm:f>0</xm:f>
              </x14:cfvo>
              <x14:cfvo type="formula">
                <xm:f>MAX($O$17:$S$33)*2</xm:f>
              </x14:cfvo>
              <x14:negativeFillColor rgb="FFFF0000"/>
              <x14:axisColor rgb="FF000000"/>
            </x14:dataBar>
          </x14:cfRule>
          <xm:sqref>O17:S33</xm:sqref>
        </x14:conditionalFormatting>
      </x14:conditionalFormattings>
    </ex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0DD91-7275-42CB-8158-8FAA99BD7ABA}">
  <dimension ref="A3:S75"/>
  <sheetViews>
    <sheetView topLeftCell="A38" zoomScale="66" workbookViewId="0">
      <selection activeCell="C41" sqref="C41"/>
    </sheetView>
  </sheetViews>
  <sheetFormatPr defaultRowHeight="14.4" x14ac:dyDescent="0.3"/>
  <cols>
    <col min="1" max="1" width="13.59765625" bestFit="1" customWidth="1"/>
    <col min="2" max="2" width="9.8984375" bestFit="1" customWidth="1"/>
    <col min="3" max="3" width="10.8984375" bestFit="1" customWidth="1"/>
    <col min="4" max="4" width="9.5" bestFit="1" customWidth="1"/>
    <col min="5" max="5" width="10.296875" bestFit="1" customWidth="1"/>
    <col min="6" max="6" width="13.59765625" bestFit="1" customWidth="1"/>
    <col min="7" max="7" width="10.5" bestFit="1" customWidth="1"/>
    <col min="8" max="8" width="13.59765625" bestFit="1" customWidth="1"/>
    <col min="9" max="9" width="9.8984375" bestFit="1" customWidth="1"/>
    <col min="10" max="10" width="13.59765625" bestFit="1" customWidth="1"/>
    <col min="11" max="11" width="9.8984375" bestFit="1" customWidth="1"/>
    <col min="12" max="12" width="16.796875" bestFit="1" customWidth="1"/>
    <col min="13" max="13" width="13.59765625" bestFit="1" customWidth="1"/>
    <col min="14" max="14" width="16.796875" bestFit="1" customWidth="1"/>
    <col min="15" max="15" width="18.296875" customWidth="1"/>
    <col min="16" max="18" width="7.3984375" bestFit="1" customWidth="1"/>
    <col min="19" max="19" width="10.69921875" bestFit="1" customWidth="1"/>
  </cols>
  <sheetData>
    <row r="3" spans="1:9" x14ac:dyDescent="0.3">
      <c r="A3" t="s">
        <v>1042</v>
      </c>
      <c r="B3" t="s">
        <v>1043</v>
      </c>
      <c r="C3" t="s">
        <v>1044</v>
      </c>
      <c r="D3" t="s">
        <v>1045</v>
      </c>
      <c r="E3" t="s">
        <v>1046</v>
      </c>
    </row>
    <row r="4" spans="1:9" x14ac:dyDescent="0.3">
      <c r="A4" s="21">
        <v>1000</v>
      </c>
      <c r="B4" s="22">
        <v>96623</v>
      </c>
      <c r="C4" s="21">
        <v>89850</v>
      </c>
      <c r="D4" s="23">
        <v>3.8854000000000033</v>
      </c>
      <c r="E4" s="21">
        <v>307</v>
      </c>
    </row>
    <row r="7" spans="1:9" x14ac:dyDescent="0.3">
      <c r="A7" t="s">
        <v>1042</v>
      </c>
      <c r="B7" t="s">
        <v>1043</v>
      </c>
      <c r="C7" t="s">
        <v>1044</v>
      </c>
      <c r="D7" t="s">
        <v>1045</v>
      </c>
      <c r="E7" t="s">
        <v>1046</v>
      </c>
    </row>
    <row r="8" spans="1:9" x14ac:dyDescent="0.3">
      <c r="A8" s="21">
        <v>189</v>
      </c>
      <c r="B8" s="22">
        <v>18415</v>
      </c>
      <c r="C8" s="21">
        <v>16834</v>
      </c>
      <c r="D8" s="23">
        <v>3.9227513227513247</v>
      </c>
      <c r="E8" s="21">
        <v>60</v>
      </c>
    </row>
    <row r="12" spans="1:9" x14ac:dyDescent="0.3">
      <c r="A12" s="24" t="s">
        <v>1047</v>
      </c>
      <c r="B12" t="s">
        <v>1042</v>
      </c>
      <c r="C12" t="s">
        <v>1061</v>
      </c>
      <c r="H12" s="24" t="s">
        <v>1047</v>
      </c>
      <c r="I12" t="s">
        <v>1042</v>
      </c>
    </row>
    <row r="13" spans="1:9" x14ac:dyDescent="0.3">
      <c r="A13" s="25" t="s">
        <v>1049</v>
      </c>
      <c r="B13" s="21">
        <v>16</v>
      </c>
      <c r="C13" s="21">
        <v>16</v>
      </c>
      <c r="H13" s="25" t="s">
        <v>1065</v>
      </c>
      <c r="I13" s="21">
        <v>36</v>
      </c>
    </row>
    <row r="14" spans="1:9" x14ac:dyDescent="0.3">
      <c r="A14" s="25" t="s">
        <v>1050</v>
      </c>
      <c r="B14" s="21">
        <v>14</v>
      </c>
      <c r="C14" s="21">
        <v>14</v>
      </c>
      <c r="H14" s="25" t="s">
        <v>1063</v>
      </c>
      <c r="I14" s="21">
        <v>30</v>
      </c>
    </row>
    <row r="15" spans="1:9" x14ac:dyDescent="0.3">
      <c r="A15" s="25" t="s">
        <v>1051</v>
      </c>
      <c r="B15" s="21">
        <v>26</v>
      </c>
      <c r="C15" s="21">
        <v>26</v>
      </c>
      <c r="H15" s="25" t="s">
        <v>1067</v>
      </c>
      <c r="I15" s="21">
        <v>13</v>
      </c>
    </row>
    <row r="16" spans="1:9" x14ac:dyDescent="0.3">
      <c r="A16" s="25" t="s">
        <v>1052</v>
      </c>
      <c r="B16" s="21">
        <v>29</v>
      </c>
      <c r="C16" s="21">
        <v>29</v>
      </c>
      <c r="H16" s="25" t="s">
        <v>1068</v>
      </c>
      <c r="I16" s="21">
        <v>23</v>
      </c>
    </row>
    <row r="17" spans="1:15" x14ac:dyDescent="0.3">
      <c r="A17" s="25" t="s">
        <v>1053</v>
      </c>
      <c r="B17" s="21">
        <v>17</v>
      </c>
      <c r="C17" s="21">
        <v>17</v>
      </c>
      <c r="H17" s="25" t="s">
        <v>1066</v>
      </c>
      <c r="I17" s="21">
        <v>23</v>
      </c>
    </row>
    <row r="18" spans="1:15" x14ac:dyDescent="0.3">
      <c r="A18" s="25" t="s">
        <v>1054</v>
      </c>
      <c r="B18" s="21">
        <v>15</v>
      </c>
      <c r="C18" s="21">
        <v>15</v>
      </c>
      <c r="H18" s="25" t="s">
        <v>1062</v>
      </c>
      <c r="I18" s="21">
        <v>24</v>
      </c>
    </row>
    <row r="19" spans="1:15" x14ac:dyDescent="0.3">
      <c r="A19" s="25" t="s">
        <v>1055</v>
      </c>
      <c r="B19" s="21">
        <v>15</v>
      </c>
      <c r="C19" s="21">
        <v>15</v>
      </c>
      <c r="H19" s="25" t="s">
        <v>1064</v>
      </c>
      <c r="I19" s="21">
        <v>40</v>
      </c>
    </row>
    <row r="20" spans="1:15" x14ac:dyDescent="0.3">
      <c r="A20" s="25" t="s">
        <v>1056</v>
      </c>
      <c r="B20" s="21">
        <v>7</v>
      </c>
      <c r="C20" s="21">
        <v>7</v>
      </c>
      <c r="H20" s="25" t="s">
        <v>1048</v>
      </c>
      <c r="I20" s="21">
        <v>189</v>
      </c>
    </row>
    <row r="21" spans="1:15" x14ac:dyDescent="0.3">
      <c r="A21" s="25" t="s">
        <v>1057</v>
      </c>
      <c r="B21" s="21">
        <v>11</v>
      </c>
      <c r="C21" s="21">
        <v>11</v>
      </c>
      <c r="N21" s="14" t="s">
        <v>1074</v>
      </c>
    </row>
    <row r="22" spans="1:15" x14ac:dyDescent="0.3">
      <c r="A22" s="25" t="s">
        <v>1058</v>
      </c>
      <c r="B22" s="21">
        <v>24</v>
      </c>
      <c r="C22" s="21">
        <v>24</v>
      </c>
      <c r="N22" t="s">
        <v>1075</v>
      </c>
      <c r="O22" s="37">
        <f>A8/A4</f>
        <v>0.189</v>
      </c>
    </row>
    <row r="23" spans="1:15" x14ac:dyDescent="0.3">
      <c r="A23" s="25" t="s">
        <v>1059</v>
      </c>
      <c r="B23" s="21">
        <v>9</v>
      </c>
      <c r="C23" s="21">
        <v>9</v>
      </c>
      <c r="N23" t="s">
        <v>1078</v>
      </c>
      <c r="O23">
        <f>_xlfn.XLOOKUP(F49,A30:A34,B30:B34)</f>
        <v>189</v>
      </c>
    </row>
    <row r="24" spans="1:15" x14ac:dyDescent="0.3">
      <c r="A24" s="25" t="s">
        <v>1060</v>
      </c>
      <c r="B24" s="21">
        <v>6</v>
      </c>
      <c r="C24" s="21">
        <v>6</v>
      </c>
      <c r="N24" t="s">
        <v>1079</v>
      </c>
      <c r="O24">
        <f>_xlfn.XLOOKUP(F49,A30:A34,C30:C34)</f>
        <v>18415</v>
      </c>
    </row>
    <row r="25" spans="1:15" x14ac:dyDescent="0.3">
      <c r="A25" s="25" t="s">
        <v>1048</v>
      </c>
      <c r="B25" s="21">
        <v>189</v>
      </c>
      <c r="C25" s="21">
        <v>189</v>
      </c>
    </row>
    <row r="26" spans="1:15" x14ac:dyDescent="0.3">
      <c r="N26" t="s">
        <v>1076</v>
      </c>
      <c r="O26">
        <f>_xlfn.RANK.AVG(O23,B30:B34)</f>
        <v>4</v>
      </c>
    </row>
    <row r="27" spans="1:15" x14ac:dyDescent="0.3">
      <c r="J27" t="s">
        <v>1070</v>
      </c>
      <c r="K27" t="str">
        <f>F49</f>
        <v>R01</v>
      </c>
      <c r="N27" t="s">
        <v>1077</v>
      </c>
      <c r="O27">
        <f>_xlfn.RANK.AVG(O24,C30:C34)</f>
        <v>4</v>
      </c>
    </row>
    <row r="29" spans="1:15" x14ac:dyDescent="0.3">
      <c r="A29" s="24" t="s">
        <v>1047</v>
      </c>
      <c r="B29" t="s">
        <v>1042</v>
      </c>
      <c r="C29" t="s">
        <v>1043</v>
      </c>
      <c r="F29" t="s">
        <v>1069</v>
      </c>
      <c r="J29" t="s">
        <v>1071</v>
      </c>
      <c r="K29" t="s">
        <v>1072</v>
      </c>
      <c r="N29" t="s">
        <v>1080</v>
      </c>
      <c r="O29" t="str">
        <f>"% of calls"&amp;TEXT(O22,"0%")</f>
        <v>% of calls19%</v>
      </c>
    </row>
    <row r="30" spans="1:15" x14ac:dyDescent="0.3">
      <c r="A30" s="25" t="s">
        <v>11</v>
      </c>
      <c r="B30" s="21">
        <v>189</v>
      </c>
      <c r="C30" s="22">
        <v>18415</v>
      </c>
      <c r="F30" s="25" t="s">
        <v>11</v>
      </c>
      <c r="G30" s="21">
        <v>189</v>
      </c>
      <c r="H30" s="26">
        <v>18415</v>
      </c>
      <c r="J30">
        <f>IF(F30=$K$27,G30,NA())</f>
        <v>189</v>
      </c>
      <c r="K30">
        <f>IF(F30=$K$27,H30,NA())</f>
        <v>18415</v>
      </c>
      <c r="O30" t="str">
        <f>IF(COUNTA(F49:F52)&gt;1,"","Call Rank:"&amp;O26)</f>
        <v>Call Rank:4</v>
      </c>
    </row>
    <row r="31" spans="1:15" x14ac:dyDescent="0.3">
      <c r="A31" s="25" t="s">
        <v>9</v>
      </c>
      <c r="B31" s="21">
        <v>218</v>
      </c>
      <c r="C31" s="22">
        <v>20581</v>
      </c>
      <c r="F31" s="25" t="s">
        <v>9</v>
      </c>
      <c r="G31" s="21">
        <v>218</v>
      </c>
      <c r="H31" s="26">
        <v>20581</v>
      </c>
      <c r="J31" t="e">
        <f t="shared" ref="J31:J34" si="0">IF(F31=$K$27,G31,NA())</f>
        <v>#N/A</v>
      </c>
      <c r="K31" t="e">
        <f t="shared" ref="K31:K34" si="1">IF(F31=$K$27,H31,NA())</f>
        <v>#N/A</v>
      </c>
      <c r="O31" t="str">
        <f>IF(COUNTA(F49:F52)&gt;1,"","Amount Rank:"&amp;O27)</f>
        <v>Amount Rank:4</v>
      </c>
    </row>
    <row r="32" spans="1:15" ht="36.6" customHeight="1" x14ac:dyDescent="0.3">
      <c r="A32" s="25" t="s">
        <v>6</v>
      </c>
      <c r="B32" s="21">
        <v>207</v>
      </c>
      <c r="C32" s="22">
        <v>20872</v>
      </c>
      <c r="F32" s="25" t="s">
        <v>6</v>
      </c>
      <c r="G32" s="21">
        <v>207</v>
      </c>
      <c r="H32" s="26">
        <v>20872</v>
      </c>
      <c r="J32" t="e">
        <f t="shared" si="0"/>
        <v>#N/A</v>
      </c>
      <c r="K32" t="e">
        <f t="shared" si="1"/>
        <v>#N/A</v>
      </c>
      <c r="N32" t="s">
        <v>1081</v>
      </c>
      <c r="O32" t="e">
        <f>INDEX(Rep_Image,MATCH(Pivots!F49,Pivots!E3:E7,0))</f>
        <v>#REF!</v>
      </c>
    </row>
    <row r="33" spans="1:14" x14ac:dyDescent="0.3">
      <c r="A33" s="25" t="s">
        <v>13</v>
      </c>
      <c r="B33" s="21">
        <v>186</v>
      </c>
      <c r="C33" s="22">
        <v>16651</v>
      </c>
      <c r="F33" s="25" t="s">
        <v>13</v>
      </c>
      <c r="G33" s="21">
        <v>186</v>
      </c>
      <c r="H33" s="26">
        <v>16651</v>
      </c>
      <c r="J33" t="e">
        <f t="shared" si="0"/>
        <v>#N/A</v>
      </c>
      <c r="K33" t="e">
        <f t="shared" si="1"/>
        <v>#N/A</v>
      </c>
    </row>
    <row r="34" spans="1:14" x14ac:dyDescent="0.3">
      <c r="A34" s="25" t="s">
        <v>10</v>
      </c>
      <c r="B34" s="21">
        <v>200</v>
      </c>
      <c r="C34" s="22">
        <v>20104</v>
      </c>
      <c r="F34" s="25" t="s">
        <v>10</v>
      </c>
      <c r="G34" s="21">
        <v>200</v>
      </c>
      <c r="H34" s="26">
        <v>20104</v>
      </c>
      <c r="J34" t="e">
        <f t="shared" si="0"/>
        <v>#N/A</v>
      </c>
      <c r="K34" t="e">
        <f t="shared" si="1"/>
        <v>#N/A</v>
      </c>
    </row>
    <row r="35" spans="1:14" x14ac:dyDescent="0.3">
      <c r="A35" s="25" t="s">
        <v>1048</v>
      </c>
      <c r="B35" s="21">
        <v>1000</v>
      </c>
      <c r="C35" s="22">
        <v>96623</v>
      </c>
    </row>
    <row r="39" spans="1:14" x14ac:dyDescent="0.3">
      <c r="K39" s="24" t="s">
        <v>1042</v>
      </c>
      <c r="L39" s="24" t="s">
        <v>1073</v>
      </c>
    </row>
    <row r="40" spans="1:14" x14ac:dyDescent="0.3">
      <c r="K40" s="24" t="s">
        <v>1047</v>
      </c>
      <c r="L40" t="s">
        <v>999</v>
      </c>
      <c r="M40" t="s">
        <v>998</v>
      </c>
      <c r="N40" t="s">
        <v>1048</v>
      </c>
    </row>
    <row r="41" spans="1:14" x14ac:dyDescent="0.3">
      <c r="K41" s="25" t="s">
        <v>1002</v>
      </c>
      <c r="L41" s="21">
        <v>144</v>
      </c>
      <c r="M41" s="21">
        <v>132</v>
      </c>
      <c r="N41" s="21">
        <v>276</v>
      </c>
    </row>
    <row r="42" spans="1:14" x14ac:dyDescent="0.3">
      <c r="K42" s="25" t="s">
        <v>1001</v>
      </c>
      <c r="L42" s="21">
        <v>326</v>
      </c>
      <c r="M42" s="21">
        <v>63</v>
      </c>
      <c r="N42" s="21">
        <v>389</v>
      </c>
    </row>
    <row r="43" spans="1:14" x14ac:dyDescent="0.3">
      <c r="K43" s="25" t="s">
        <v>1000</v>
      </c>
      <c r="L43" s="21">
        <v>129</v>
      </c>
      <c r="M43" s="21">
        <v>206</v>
      </c>
      <c r="N43" s="21">
        <v>335</v>
      </c>
    </row>
    <row r="44" spans="1:14" x14ac:dyDescent="0.3">
      <c r="K44" s="25" t="s">
        <v>1048</v>
      </c>
      <c r="L44" s="21">
        <v>599</v>
      </c>
      <c r="M44" s="21">
        <v>401</v>
      </c>
      <c r="N44" s="21">
        <v>1000</v>
      </c>
    </row>
    <row r="48" spans="1:14" x14ac:dyDescent="0.3">
      <c r="F48" s="24" t="s">
        <v>1047</v>
      </c>
    </row>
    <row r="49" spans="6:19" x14ac:dyDescent="0.3">
      <c r="F49" s="27" t="s">
        <v>11</v>
      </c>
    </row>
    <row r="55" spans="6:19" x14ac:dyDescent="0.3">
      <c r="J55" s="24" t="s">
        <v>1047</v>
      </c>
      <c r="K55" t="s">
        <v>1042</v>
      </c>
      <c r="M55" s="24" t="s">
        <v>1043</v>
      </c>
      <c r="N55" s="24" t="s">
        <v>1073</v>
      </c>
    </row>
    <row r="56" spans="6:19" x14ac:dyDescent="0.3">
      <c r="J56" s="25">
        <v>1</v>
      </c>
      <c r="K56" s="21">
        <v>1</v>
      </c>
      <c r="M56" s="24" t="s">
        <v>1047</v>
      </c>
      <c r="N56" t="s">
        <v>11</v>
      </c>
      <c r="O56" t="s">
        <v>9</v>
      </c>
      <c r="P56" t="s">
        <v>6</v>
      </c>
      <c r="Q56" t="s">
        <v>13</v>
      </c>
      <c r="R56" t="s">
        <v>10</v>
      </c>
      <c r="S56" t="s">
        <v>1048</v>
      </c>
    </row>
    <row r="57" spans="6:19" x14ac:dyDescent="0.3">
      <c r="J57" s="25">
        <v>2</v>
      </c>
      <c r="K57" s="21">
        <v>9</v>
      </c>
      <c r="M57" s="25" t="s">
        <v>1002</v>
      </c>
    </row>
    <row r="58" spans="6:19" x14ac:dyDescent="0.3">
      <c r="J58" s="25">
        <v>3</v>
      </c>
      <c r="K58" s="21">
        <v>31</v>
      </c>
      <c r="M58" s="28" t="s">
        <v>20</v>
      </c>
      <c r="N58" s="22">
        <v>891</v>
      </c>
      <c r="O58" s="22">
        <v>1332</v>
      </c>
      <c r="P58" s="22">
        <v>1282</v>
      </c>
      <c r="Q58" s="22">
        <v>739</v>
      </c>
      <c r="R58" s="22">
        <v>560</v>
      </c>
      <c r="S58" s="22">
        <v>4804</v>
      </c>
    </row>
    <row r="59" spans="6:19" x14ac:dyDescent="0.3">
      <c r="J59" s="25">
        <v>4</v>
      </c>
      <c r="K59" s="21">
        <v>88</v>
      </c>
      <c r="M59" s="28" t="s">
        <v>12</v>
      </c>
      <c r="N59" s="22">
        <v>1991</v>
      </c>
      <c r="O59" s="22">
        <v>1886</v>
      </c>
      <c r="P59" s="22">
        <v>1206</v>
      </c>
      <c r="Q59" s="22">
        <v>884</v>
      </c>
      <c r="R59" s="22">
        <v>1722</v>
      </c>
      <c r="S59" s="22">
        <v>7689</v>
      </c>
    </row>
    <row r="60" spans="6:19" x14ac:dyDescent="0.3">
      <c r="J60" s="25">
        <v>5</v>
      </c>
      <c r="K60" s="21">
        <v>60</v>
      </c>
      <c r="M60" s="28" t="s">
        <v>8</v>
      </c>
      <c r="N60" s="22">
        <v>1163</v>
      </c>
      <c r="O60" s="22">
        <v>1180</v>
      </c>
      <c r="P60" s="22">
        <v>1616</v>
      </c>
      <c r="Q60" s="22">
        <v>1043</v>
      </c>
      <c r="R60" s="22">
        <v>1747</v>
      </c>
      <c r="S60" s="22">
        <v>6749</v>
      </c>
    </row>
    <row r="61" spans="6:19" x14ac:dyDescent="0.3">
      <c r="J61" s="25" t="s">
        <v>1048</v>
      </c>
      <c r="K61" s="21">
        <v>189</v>
      </c>
      <c r="M61" s="28" t="s">
        <v>16</v>
      </c>
      <c r="N61" s="22">
        <v>1438</v>
      </c>
      <c r="O61" s="22">
        <v>1616</v>
      </c>
      <c r="P61" s="22">
        <v>866</v>
      </c>
      <c r="Q61" s="22">
        <v>829</v>
      </c>
      <c r="R61" s="22">
        <v>2070</v>
      </c>
      <c r="S61" s="22">
        <v>6819</v>
      </c>
    </row>
    <row r="62" spans="6:19" x14ac:dyDescent="0.3">
      <c r="M62" s="25" t="s">
        <v>1001</v>
      </c>
    </row>
    <row r="63" spans="6:19" x14ac:dyDescent="0.3">
      <c r="M63" s="28" t="s">
        <v>24</v>
      </c>
      <c r="N63" s="22">
        <v>1233</v>
      </c>
      <c r="O63" s="22">
        <v>223</v>
      </c>
      <c r="P63" s="22">
        <v>1680</v>
      </c>
      <c r="Q63" s="22">
        <v>990</v>
      </c>
      <c r="R63" s="22">
        <v>1508</v>
      </c>
      <c r="S63" s="22">
        <v>5634</v>
      </c>
    </row>
    <row r="64" spans="6:19" x14ac:dyDescent="0.3">
      <c r="M64" s="28" t="s">
        <v>15</v>
      </c>
      <c r="N64" s="22">
        <v>1598</v>
      </c>
      <c r="O64" s="22">
        <v>1907</v>
      </c>
      <c r="P64" s="22">
        <v>869</v>
      </c>
      <c r="Q64" s="22">
        <v>1426</v>
      </c>
      <c r="R64" s="22">
        <v>1416</v>
      </c>
      <c r="S64" s="22">
        <v>7216</v>
      </c>
    </row>
    <row r="65" spans="13:19" x14ac:dyDescent="0.3">
      <c r="M65" s="28" t="s">
        <v>5</v>
      </c>
      <c r="N65" s="22">
        <v>900</v>
      </c>
      <c r="O65" s="22">
        <v>1016</v>
      </c>
      <c r="P65" s="22">
        <v>960</v>
      </c>
      <c r="Q65" s="22">
        <v>940</v>
      </c>
      <c r="R65" s="22">
        <v>1193</v>
      </c>
      <c r="S65" s="22">
        <v>5009</v>
      </c>
    </row>
    <row r="66" spans="13:19" x14ac:dyDescent="0.3">
      <c r="M66" s="28" t="s">
        <v>18</v>
      </c>
      <c r="N66" s="22">
        <v>900</v>
      </c>
      <c r="O66" s="22">
        <v>1470</v>
      </c>
      <c r="P66" s="22">
        <v>1617</v>
      </c>
      <c r="Q66" s="22">
        <v>1314</v>
      </c>
      <c r="R66" s="22">
        <v>941</v>
      </c>
      <c r="S66" s="22">
        <v>6242</v>
      </c>
    </row>
    <row r="67" spans="13:19" x14ac:dyDescent="0.3">
      <c r="M67" s="28" t="s">
        <v>14</v>
      </c>
      <c r="N67" s="22">
        <v>1255</v>
      </c>
      <c r="O67" s="22">
        <v>516</v>
      </c>
      <c r="P67" s="22">
        <v>1874</v>
      </c>
      <c r="Q67" s="22">
        <v>1863</v>
      </c>
      <c r="R67" s="22">
        <v>1722</v>
      </c>
      <c r="S67" s="22">
        <v>7230</v>
      </c>
    </row>
    <row r="68" spans="13:19" x14ac:dyDescent="0.3">
      <c r="M68" s="28" t="s">
        <v>19</v>
      </c>
      <c r="N68" s="22">
        <v>1138</v>
      </c>
      <c r="O68" s="22">
        <v>1898</v>
      </c>
      <c r="P68" s="22">
        <v>1482</v>
      </c>
      <c r="Q68" s="22">
        <v>846</v>
      </c>
      <c r="R68" s="22">
        <v>1154</v>
      </c>
      <c r="S68" s="22">
        <v>6518</v>
      </c>
    </row>
    <row r="69" spans="13:19" x14ac:dyDescent="0.3">
      <c r="M69" s="25" t="s">
        <v>1000</v>
      </c>
    </row>
    <row r="70" spans="13:19" x14ac:dyDescent="0.3">
      <c r="M70" s="28" t="s">
        <v>17</v>
      </c>
      <c r="N70" s="22">
        <v>1655</v>
      </c>
      <c r="O70" s="22">
        <v>805</v>
      </c>
      <c r="P70" s="22">
        <v>2263</v>
      </c>
      <c r="Q70" s="22">
        <v>987</v>
      </c>
      <c r="R70" s="22">
        <v>1075</v>
      </c>
      <c r="S70" s="22">
        <v>6785</v>
      </c>
    </row>
    <row r="71" spans="13:19" x14ac:dyDescent="0.3">
      <c r="M71" s="28" t="s">
        <v>23</v>
      </c>
      <c r="N71" s="22">
        <v>1104</v>
      </c>
      <c r="O71" s="22">
        <v>2280</v>
      </c>
      <c r="P71" s="22">
        <v>1445</v>
      </c>
      <c r="Q71" s="22">
        <v>1722</v>
      </c>
      <c r="R71" s="22">
        <v>1196</v>
      </c>
      <c r="S71" s="22">
        <v>7747</v>
      </c>
    </row>
    <row r="72" spans="13:19" x14ac:dyDescent="0.3">
      <c r="M72" s="28" t="s">
        <v>7</v>
      </c>
      <c r="N72" s="22">
        <v>372</v>
      </c>
      <c r="O72" s="22">
        <v>1818</v>
      </c>
      <c r="P72" s="22">
        <v>1346</v>
      </c>
      <c r="Q72" s="22">
        <v>1156</v>
      </c>
      <c r="R72" s="22">
        <v>1484</v>
      </c>
      <c r="S72" s="22">
        <v>6176</v>
      </c>
    </row>
    <row r="73" spans="13:19" x14ac:dyDescent="0.3">
      <c r="M73" s="28" t="s">
        <v>22</v>
      </c>
      <c r="N73" s="22">
        <v>1415</v>
      </c>
      <c r="O73" s="22">
        <v>1271</v>
      </c>
      <c r="P73" s="22">
        <v>1214</v>
      </c>
      <c r="Q73" s="22">
        <v>1135</v>
      </c>
      <c r="R73" s="22">
        <v>1566</v>
      </c>
      <c r="S73" s="22">
        <v>6601</v>
      </c>
    </row>
    <row r="74" spans="13:19" x14ac:dyDescent="0.3">
      <c r="M74" s="28" t="s">
        <v>21</v>
      </c>
      <c r="N74" s="22">
        <v>1362</v>
      </c>
      <c r="O74" s="22">
        <v>1363</v>
      </c>
      <c r="P74" s="22">
        <v>1152</v>
      </c>
      <c r="Q74" s="22">
        <v>777</v>
      </c>
      <c r="R74" s="22">
        <v>750</v>
      </c>
      <c r="S74" s="22">
        <v>5404</v>
      </c>
    </row>
    <row r="75" spans="13:19" x14ac:dyDescent="0.3">
      <c r="M75" s="25" t="s">
        <v>1048</v>
      </c>
      <c r="N75" s="22">
        <v>18415</v>
      </c>
      <c r="O75" s="22">
        <v>20581</v>
      </c>
      <c r="P75" s="22">
        <v>20872</v>
      </c>
      <c r="Q75" s="22">
        <v>16651</v>
      </c>
      <c r="R75" s="22">
        <v>20104</v>
      </c>
      <c r="S75" s="22">
        <v>96623</v>
      </c>
    </row>
  </sheetData>
  <pageMargins left="0.7" right="0.7" top="0.75" bottom="0.75" header="0.3" footer="0.3"/>
  <drawing r:id="rId10"/>
  <legacy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A1:R1003"/>
  <sheetViews>
    <sheetView topLeftCell="B120" zoomScale="84" zoomScaleNormal="115" workbookViewId="0">
      <selection activeCell="Q1" sqref="Q1:XFD1"/>
    </sheetView>
  </sheetViews>
  <sheetFormatPr defaultRowHeight="14.4" x14ac:dyDescent="0.3"/>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4" width="7.5" customWidth="1"/>
    <col min="15" max="16" width="8.796875" customWidth="1"/>
    <col min="17" max="17" width="14.59765625" customWidth="1"/>
    <col min="20" max="20" width="10.59765625" customWidth="1"/>
  </cols>
  <sheetData>
    <row r="1" spans="1:18" s="29" customFormat="1" ht="48" customHeight="1" x14ac:dyDescent="0.3">
      <c r="A1" s="4"/>
      <c r="B1" s="5" t="s">
        <v>1003</v>
      </c>
      <c r="C1" s="4"/>
      <c r="D1" s="4"/>
      <c r="E1" s="4"/>
      <c r="F1" s="4"/>
      <c r="G1" s="4"/>
      <c r="H1" s="4"/>
      <c r="I1" s="4"/>
      <c r="J1" s="4"/>
      <c r="K1" s="4"/>
      <c r="L1" s="4"/>
      <c r="M1" s="4"/>
      <c r="N1" s="4"/>
      <c r="O1" s="4"/>
      <c r="P1" s="4"/>
    </row>
    <row r="2" spans="1:18" x14ac:dyDescent="0.3">
      <c r="R2" s="1"/>
    </row>
    <row r="3" spans="1:18" x14ac:dyDescent="0.3">
      <c r="B3" s="14" t="s">
        <v>25</v>
      </c>
      <c r="C3" s="14" t="s">
        <v>0</v>
      </c>
      <c r="D3" s="15" t="s">
        <v>1</v>
      </c>
      <c r="E3" s="16" t="s">
        <v>3</v>
      </c>
      <c r="F3" s="16" t="s">
        <v>4</v>
      </c>
      <c r="G3" s="14" t="s">
        <v>2</v>
      </c>
      <c r="H3" s="14" t="s">
        <v>994</v>
      </c>
      <c r="I3" t="s">
        <v>1036</v>
      </c>
      <c r="J3" t="s">
        <v>1037</v>
      </c>
      <c r="K3" t="s">
        <v>1038</v>
      </c>
      <c r="L3" t="s">
        <v>1039</v>
      </c>
      <c r="M3" s="8" t="s">
        <v>0</v>
      </c>
      <c r="N3" s="9" t="s">
        <v>995</v>
      </c>
      <c r="O3" s="9" t="s">
        <v>996</v>
      </c>
      <c r="P3" s="10" t="s">
        <v>997</v>
      </c>
    </row>
    <row r="4" spans="1:18"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M4" s="6" t="s">
        <v>17</v>
      </c>
      <c r="N4" s="3" t="s">
        <v>998</v>
      </c>
      <c r="O4" s="2">
        <v>41</v>
      </c>
      <c r="P4" s="7" t="s">
        <v>1000</v>
      </c>
    </row>
    <row r="5" spans="1:18"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M5" s="6" t="s">
        <v>24</v>
      </c>
      <c r="N5" s="3" t="s">
        <v>998</v>
      </c>
      <c r="O5" s="2">
        <v>31</v>
      </c>
      <c r="P5" s="7" t="s">
        <v>1001</v>
      </c>
    </row>
    <row r="6" spans="1:18"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M6" s="6" t="s">
        <v>20</v>
      </c>
      <c r="N6" s="3" t="s">
        <v>998</v>
      </c>
      <c r="O6" s="2">
        <v>26</v>
      </c>
      <c r="P6" s="7" t="s">
        <v>1002</v>
      </c>
    </row>
    <row r="7" spans="1:18"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M7" s="6" t="s">
        <v>12</v>
      </c>
      <c r="N7" s="3" t="s">
        <v>998</v>
      </c>
      <c r="O7" s="2">
        <v>36</v>
      </c>
      <c r="P7" s="7" t="s">
        <v>1002</v>
      </c>
    </row>
    <row r="8" spans="1:18"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M8" s="6" t="s">
        <v>23</v>
      </c>
      <c r="N8" s="3" t="s">
        <v>998</v>
      </c>
      <c r="O8" s="2">
        <v>37</v>
      </c>
      <c r="P8" s="7" t="s">
        <v>1000</v>
      </c>
    </row>
    <row r="9" spans="1:18"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M9" s="6" t="s">
        <v>7</v>
      </c>
      <c r="N9" s="3" t="s">
        <v>998</v>
      </c>
      <c r="O9" s="2">
        <v>23</v>
      </c>
      <c r="P9" s="7" t="s">
        <v>1000</v>
      </c>
    </row>
    <row r="10" spans="1:18"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M10" s="6" t="s">
        <v>15</v>
      </c>
      <c r="N10" s="3" t="s">
        <v>999</v>
      </c>
      <c r="O10" s="2">
        <v>22</v>
      </c>
      <c r="P10" s="7" t="s">
        <v>1001</v>
      </c>
    </row>
    <row r="11" spans="1:18"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M11" s="6" t="s">
        <v>5</v>
      </c>
      <c r="N11" s="3" t="s">
        <v>999</v>
      </c>
      <c r="O11" s="2">
        <v>42</v>
      </c>
      <c r="P11" s="7" t="s">
        <v>1001</v>
      </c>
    </row>
    <row r="12" spans="1:18"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M12" s="6" t="s">
        <v>22</v>
      </c>
      <c r="N12" s="3" t="s">
        <v>999</v>
      </c>
      <c r="O12" s="2">
        <v>25</v>
      </c>
      <c r="P12" s="7" t="s">
        <v>1000</v>
      </c>
    </row>
    <row r="13" spans="1:18"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M13" s="6" t="s">
        <v>18</v>
      </c>
      <c r="N13" s="3" t="s">
        <v>999</v>
      </c>
      <c r="O13" s="2">
        <v>30</v>
      </c>
      <c r="P13" s="7" t="s">
        <v>1001</v>
      </c>
    </row>
    <row r="14" spans="1:18"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M14" s="6" t="s">
        <v>8</v>
      </c>
      <c r="N14" s="3" t="s">
        <v>999</v>
      </c>
      <c r="O14" s="2">
        <v>30</v>
      </c>
      <c r="P14" s="7" t="s">
        <v>1002</v>
      </c>
    </row>
    <row r="15" spans="1:18"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M15" s="6" t="s">
        <v>16</v>
      </c>
      <c r="N15" s="3" t="s">
        <v>999</v>
      </c>
      <c r="O15" s="2">
        <v>28</v>
      </c>
      <c r="P15" s="7" t="s">
        <v>1002</v>
      </c>
    </row>
    <row r="16" spans="1:18"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M16" s="6" t="s">
        <v>14</v>
      </c>
      <c r="N16" s="3" t="s">
        <v>999</v>
      </c>
      <c r="O16" s="2">
        <v>37</v>
      </c>
      <c r="P16" s="7" t="s">
        <v>1001</v>
      </c>
    </row>
    <row r="17" spans="2:16"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M17" s="6" t="s">
        <v>21</v>
      </c>
      <c r="N17" s="3" t="s">
        <v>999</v>
      </c>
      <c r="O17" s="2">
        <v>38</v>
      </c>
      <c r="P17" s="7" t="s">
        <v>1000</v>
      </c>
    </row>
    <row r="18" spans="2:16"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M18" s="11" t="s">
        <v>19</v>
      </c>
      <c r="N18" s="19" t="s">
        <v>999</v>
      </c>
      <c r="O18" s="12">
        <v>43</v>
      </c>
      <c r="P18" s="13" t="s">
        <v>1001</v>
      </c>
    </row>
    <row r="19" spans="2:16"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16"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16"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16"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16"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16"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16"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16"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16"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16"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16"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16"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16"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16"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5" zoomScaleNormal="115" workbookViewId="0">
      <selection activeCell="I5" sqref="I5"/>
    </sheetView>
  </sheetViews>
  <sheetFormatPr defaultRowHeight="14.4" x14ac:dyDescent="0.3"/>
  <cols>
    <col min="5" max="5" width="10.8984375" customWidth="1"/>
    <col min="6" max="6" width="13.796875" customWidth="1"/>
  </cols>
  <sheetData>
    <row r="2" spans="5:6" x14ac:dyDescent="0.3">
      <c r="E2" t="s">
        <v>1040</v>
      </c>
      <c r="F2" t="s">
        <v>1041</v>
      </c>
    </row>
    <row r="3" spans="5:6" ht="25.5" customHeight="1" x14ac:dyDescent="0.3">
      <c r="E3" t="s">
        <v>11</v>
      </c>
    </row>
    <row r="4" spans="5:6" ht="25.5" customHeight="1" x14ac:dyDescent="0.3">
      <c r="E4" t="s">
        <v>9</v>
      </c>
    </row>
    <row r="5" spans="5:6" ht="25.5" customHeight="1" x14ac:dyDescent="0.3">
      <c r="E5" t="s">
        <v>6</v>
      </c>
    </row>
    <row r="6" spans="5:6" ht="25.5" customHeight="1" x14ac:dyDescent="0.3">
      <c r="E6" t="s">
        <v>13</v>
      </c>
    </row>
    <row r="7" spans="5:6" ht="25.5" customHeight="1" x14ac:dyDescent="0.3">
      <c r="E7" t="s">
        <v>10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Customer_Report Dashboard</vt:lpstr>
      <vt:lpstr>Pivots</vt:lpstr>
      <vt:lpstr>Data</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MOHAMMED ASIF</cp:lastModifiedBy>
  <dcterms:created xsi:type="dcterms:W3CDTF">2021-03-14T20:21:32Z</dcterms:created>
  <dcterms:modified xsi:type="dcterms:W3CDTF">2025-06-08T10:46:28Z</dcterms:modified>
</cp:coreProperties>
</file>