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ouza\Desktop\Professional Learning\My Projects\MarkBDsouza-Portfolio\Visualization\Houston Rockets Files\"/>
    </mc:Choice>
  </mc:AlternateContent>
  <xr:revisionPtr revIDLastSave="0" documentId="8_{44B54F20-BC66-4C05-B8A5-9CDCF422D748}" xr6:coauthVersionLast="45" xr6:coauthVersionMax="45" xr10:uidLastSave="{00000000-0000-0000-0000-000000000000}"/>
  <bookViews>
    <workbookView xWindow="-108" yWindow="-108" windowWidth="23256" windowHeight="12576" xr2:uid="{15CEE70B-A876-46AB-9E48-6091FB3F8088}"/>
  </bookViews>
  <sheets>
    <sheet name="Team Summary" sheetId="4" r:id="rId1"/>
    <sheet name="Rockets Schedule and Results" sheetId="1" r:id="rId2"/>
    <sheet name="Player Season Performance" sheetId="5" r:id="rId3"/>
  </sheets>
  <definedNames>
    <definedName name="TotalLosses">'Rockets Schedule and Results'!$M$83</definedName>
    <definedName name="TotalWins">'Rockets Schedule and Results'!$L$83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10" i="1" l="1" a="1"/>
  <c r="Z10" i="1" s="1"/>
  <c r="Z9" i="1" a="1"/>
  <c r="Z9" i="1" s="1"/>
  <c r="Z8" i="1"/>
  <c r="Z7" i="1"/>
  <c r="Z6" i="1"/>
  <c r="Z5" i="1"/>
  <c r="Z4" i="1" a="1"/>
  <c r="Z4" i="1" s="1"/>
  <c r="Z3" i="1" a="1"/>
  <c r="Z3" i="1" s="1"/>
  <c r="Z1" i="1"/>
  <c r="Z2" i="1"/>
  <c r="S23" i="4" a="1"/>
  <c r="S23" i="4" s="1"/>
  <c r="S22" i="4" a="1"/>
  <c r="S22" i="4" s="1"/>
  <c r="S21" i="4" a="1"/>
  <c r="S21" i="4" s="1"/>
  <c r="S20" i="4" a="1"/>
  <c r="S20" i="4" s="1"/>
  <c r="S19" i="4" a="1"/>
  <c r="S19" i="4" s="1"/>
  <c r="S18" i="4" a="1"/>
  <c r="S18" i="4" s="1"/>
  <c r="R23" i="4"/>
  <c r="Q23" i="4" s="1"/>
  <c r="R22" i="4"/>
  <c r="Q22" i="4" s="1"/>
  <c r="R21" i="4"/>
  <c r="Q21" i="4" s="1"/>
  <c r="R20" i="4"/>
  <c r="Q20" i="4" s="1"/>
  <c r="R19" i="4"/>
  <c r="Q19" i="4" s="1"/>
  <c r="R18" i="4"/>
  <c r="Q18" i="4" s="1"/>
  <c r="W82" i="1" l="1"/>
  <c r="V82" i="1"/>
  <c r="U82" i="1"/>
  <c r="N82" i="1"/>
  <c r="X81" i="1"/>
  <c r="W81" i="1"/>
  <c r="V81" i="1"/>
  <c r="U81" i="1"/>
  <c r="N81" i="1"/>
  <c r="X80" i="1"/>
  <c r="W80" i="1"/>
  <c r="V80" i="1"/>
  <c r="U80" i="1"/>
  <c r="N80" i="1"/>
  <c r="X79" i="1"/>
  <c r="W79" i="1"/>
  <c r="V79" i="1"/>
  <c r="U79" i="1"/>
  <c r="N79" i="1"/>
  <c r="X78" i="1"/>
  <c r="W78" i="1"/>
  <c r="V78" i="1"/>
  <c r="U78" i="1"/>
  <c r="N78" i="1"/>
  <c r="X77" i="1"/>
  <c r="W77" i="1"/>
  <c r="V77" i="1"/>
  <c r="U77" i="1"/>
  <c r="N77" i="1"/>
  <c r="X76" i="1"/>
  <c r="W76" i="1"/>
  <c r="V76" i="1"/>
  <c r="U76" i="1"/>
  <c r="N76" i="1"/>
  <c r="X75" i="1"/>
  <c r="W75" i="1"/>
  <c r="V75" i="1"/>
  <c r="U75" i="1"/>
  <c r="N75" i="1"/>
  <c r="X74" i="1"/>
  <c r="W74" i="1"/>
  <c r="V74" i="1"/>
  <c r="U74" i="1"/>
  <c r="N74" i="1"/>
  <c r="X73" i="1"/>
  <c r="W73" i="1"/>
  <c r="V73" i="1"/>
  <c r="U73" i="1"/>
  <c r="N73" i="1"/>
  <c r="X72" i="1"/>
  <c r="W72" i="1"/>
  <c r="V72" i="1"/>
  <c r="U72" i="1"/>
  <c r="N72" i="1"/>
  <c r="X71" i="1"/>
  <c r="W71" i="1"/>
  <c r="V71" i="1"/>
  <c r="U71" i="1"/>
  <c r="N71" i="1"/>
  <c r="X70" i="1"/>
  <c r="W70" i="1"/>
  <c r="V70" i="1"/>
  <c r="U70" i="1"/>
  <c r="N70" i="1"/>
  <c r="X69" i="1"/>
  <c r="W69" i="1"/>
  <c r="V69" i="1"/>
  <c r="U69" i="1"/>
  <c r="N69" i="1"/>
  <c r="X68" i="1"/>
  <c r="W68" i="1"/>
  <c r="V68" i="1"/>
  <c r="U68" i="1"/>
  <c r="N68" i="1"/>
  <c r="X67" i="1"/>
  <c r="W67" i="1"/>
  <c r="V67" i="1"/>
  <c r="U67" i="1"/>
  <c r="N67" i="1"/>
  <c r="X66" i="1"/>
  <c r="W66" i="1"/>
  <c r="V66" i="1"/>
  <c r="U66" i="1"/>
  <c r="N66" i="1"/>
  <c r="X65" i="1"/>
  <c r="W65" i="1"/>
  <c r="V65" i="1"/>
  <c r="U65" i="1"/>
  <c r="N65" i="1"/>
  <c r="X64" i="1"/>
  <c r="W64" i="1"/>
  <c r="V64" i="1"/>
  <c r="U64" i="1"/>
  <c r="N64" i="1"/>
  <c r="X63" i="1"/>
  <c r="W63" i="1"/>
  <c r="V63" i="1"/>
  <c r="U63" i="1"/>
  <c r="N63" i="1"/>
  <c r="X62" i="1"/>
  <c r="W62" i="1"/>
  <c r="V62" i="1"/>
  <c r="U62" i="1"/>
  <c r="N62" i="1"/>
  <c r="X61" i="1"/>
  <c r="W61" i="1"/>
  <c r="V61" i="1"/>
  <c r="U61" i="1"/>
  <c r="N61" i="1"/>
  <c r="X60" i="1"/>
  <c r="W60" i="1"/>
  <c r="V60" i="1"/>
  <c r="U60" i="1"/>
  <c r="N60" i="1"/>
  <c r="X59" i="1"/>
  <c r="W59" i="1"/>
  <c r="V59" i="1"/>
  <c r="U59" i="1"/>
  <c r="N59" i="1"/>
  <c r="X58" i="1"/>
  <c r="W58" i="1"/>
  <c r="V58" i="1"/>
  <c r="U58" i="1"/>
  <c r="N58" i="1"/>
  <c r="X57" i="1"/>
  <c r="W57" i="1"/>
  <c r="V57" i="1"/>
  <c r="U57" i="1"/>
  <c r="N57" i="1"/>
  <c r="X56" i="1"/>
  <c r="W56" i="1"/>
  <c r="V56" i="1"/>
  <c r="U56" i="1"/>
  <c r="N56" i="1"/>
  <c r="X55" i="1"/>
  <c r="W55" i="1"/>
  <c r="V55" i="1"/>
  <c r="U55" i="1"/>
  <c r="N55" i="1"/>
  <c r="X54" i="1"/>
  <c r="W54" i="1"/>
  <c r="V54" i="1"/>
  <c r="U54" i="1"/>
  <c r="N54" i="1"/>
  <c r="X53" i="1"/>
  <c r="W53" i="1"/>
  <c r="V53" i="1"/>
  <c r="U53" i="1"/>
  <c r="N53" i="1"/>
  <c r="X52" i="1"/>
  <c r="W52" i="1"/>
  <c r="V52" i="1"/>
  <c r="U52" i="1"/>
  <c r="N52" i="1"/>
  <c r="X51" i="1"/>
  <c r="W51" i="1"/>
  <c r="V51" i="1"/>
  <c r="U51" i="1"/>
  <c r="N51" i="1"/>
  <c r="X50" i="1"/>
  <c r="W50" i="1"/>
  <c r="V50" i="1"/>
  <c r="U50" i="1"/>
  <c r="N50" i="1"/>
  <c r="X49" i="1"/>
  <c r="W49" i="1"/>
  <c r="V49" i="1"/>
  <c r="U49" i="1"/>
  <c r="N49" i="1"/>
  <c r="X48" i="1"/>
  <c r="W48" i="1"/>
  <c r="V48" i="1"/>
  <c r="U48" i="1"/>
  <c r="N48" i="1"/>
  <c r="X47" i="1"/>
  <c r="W47" i="1"/>
  <c r="V47" i="1"/>
  <c r="U47" i="1"/>
  <c r="N47" i="1"/>
  <c r="X46" i="1"/>
  <c r="W46" i="1"/>
  <c r="V46" i="1"/>
  <c r="U46" i="1"/>
  <c r="N46" i="1"/>
  <c r="X45" i="1"/>
  <c r="W45" i="1"/>
  <c r="V45" i="1"/>
  <c r="U45" i="1"/>
  <c r="N45" i="1"/>
  <c r="X44" i="1"/>
  <c r="W44" i="1"/>
  <c r="V44" i="1"/>
  <c r="U44" i="1"/>
  <c r="N44" i="1"/>
  <c r="X43" i="1"/>
  <c r="W43" i="1"/>
  <c r="V43" i="1"/>
  <c r="U43" i="1"/>
  <c r="N43" i="1"/>
  <c r="X42" i="1"/>
  <c r="W42" i="1"/>
  <c r="V42" i="1"/>
  <c r="U42" i="1"/>
  <c r="N42" i="1"/>
  <c r="X41" i="1"/>
  <c r="W41" i="1"/>
  <c r="V41" i="1"/>
  <c r="U41" i="1"/>
  <c r="N41" i="1"/>
  <c r="X40" i="1"/>
  <c r="W40" i="1"/>
  <c r="V40" i="1"/>
  <c r="U40" i="1"/>
  <c r="N40" i="1"/>
  <c r="X39" i="1"/>
  <c r="W39" i="1"/>
  <c r="V39" i="1"/>
  <c r="U39" i="1"/>
  <c r="N39" i="1"/>
  <c r="X38" i="1"/>
  <c r="W38" i="1"/>
  <c r="V38" i="1"/>
  <c r="U38" i="1"/>
  <c r="N38" i="1"/>
  <c r="X37" i="1"/>
  <c r="W37" i="1"/>
  <c r="V37" i="1"/>
  <c r="U37" i="1"/>
  <c r="N37" i="1"/>
  <c r="X36" i="1"/>
  <c r="W36" i="1"/>
  <c r="V36" i="1"/>
  <c r="U36" i="1"/>
  <c r="N36" i="1"/>
  <c r="X35" i="1"/>
  <c r="W35" i="1"/>
  <c r="V35" i="1"/>
  <c r="U35" i="1"/>
  <c r="N35" i="1"/>
  <c r="X34" i="1"/>
  <c r="W34" i="1"/>
  <c r="V34" i="1"/>
  <c r="U34" i="1"/>
  <c r="N34" i="1"/>
  <c r="X33" i="1"/>
  <c r="W33" i="1"/>
  <c r="V33" i="1"/>
  <c r="U33" i="1"/>
  <c r="N33" i="1"/>
  <c r="X32" i="1"/>
  <c r="W32" i="1"/>
  <c r="V32" i="1"/>
  <c r="U32" i="1"/>
  <c r="N32" i="1"/>
  <c r="X31" i="1"/>
  <c r="W31" i="1"/>
  <c r="V31" i="1"/>
  <c r="U31" i="1"/>
  <c r="N31" i="1"/>
  <c r="X30" i="1"/>
  <c r="W30" i="1"/>
  <c r="V30" i="1"/>
  <c r="U30" i="1"/>
  <c r="N30" i="1"/>
  <c r="X29" i="1"/>
  <c r="W29" i="1"/>
  <c r="V29" i="1"/>
  <c r="U29" i="1"/>
  <c r="N29" i="1"/>
  <c r="X28" i="1"/>
  <c r="W28" i="1"/>
  <c r="V28" i="1"/>
  <c r="U28" i="1"/>
  <c r="N28" i="1"/>
  <c r="X27" i="1"/>
  <c r="W27" i="1"/>
  <c r="V27" i="1"/>
  <c r="U27" i="1"/>
  <c r="N27" i="1"/>
  <c r="X26" i="1"/>
  <c r="W26" i="1"/>
  <c r="V26" i="1"/>
  <c r="U26" i="1"/>
  <c r="N26" i="1"/>
  <c r="X25" i="1"/>
  <c r="W25" i="1"/>
  <c r="V25" i="1"/>
  <c r="U25" i="1"/>
  <c r="N25" i="1"/>
  <c r="X24" i="1"/>
  <c r="W24" i="1"/>
  <c r="V24" i="1"/>
  <c r="U24" i="1"/>
  <c r="N24" i="1"/>
  <c r="X23" i="1"/>
  <c r="W23" i="1"/>
  <c r="V23" i="1"/>
  <c r="U23" i="1"/>
  <c r="N23" i="1"/>
  <c r="X22" i="1"/>
  <c r="W22" i="1"/>
  <c r="V22" i="1"/>
  <c r="U22" i="1"/>
  <c r="N22" i="1"/>
  <c r="X21" i="1"/>
  <c r="W21" i="1"/>
  <c r="V21" i="1"/>
  <c r="U21" i="1"/>
  <c r="N21" i="1"/>
  <c r="X20" i="1"/>
  <c r="W20" i="1"/>
  <c r="V20" i="1"/>
  <c r="U20" i="1"/>
  <c r="N20" i="1"/>
  <c r="X19" i="1"/>
  <c r="W19" i="1"/>
  <c r="V19" i="1"/>
  <c r="U19" i="1"/>
  <c r="N19" i="1"/>
  <c r="X18" i="1"/>
  <c r="W18" i="1"/>
  <c r="V18" i="1"/>
  <c r="U18" i="1"/>
  <c r="N18" i="1"/>
  <c r="X17" i="1"/>
  <c r="W17" i="1"/>
  <c r="V17" i="1"/>
  <c r="U17" i="1"/>
  <c r="N17" i="1"/>
  <c r="X16" i="1"/>
  <c r="W16" i="1"/>
  <c r="V16" i="1"/>
  <c r="U16" i="1"/>
  <c r="N16" i="1"/>
  <c r="X15" i="1"/>
  <c r="W15" i="1"/>
  <c r="V15" i="1"/>
  <c r="U15" i="1"/>
  <c r="N15" i="1"/>
  <c r="X14" i="1"/>
  <c r="W14" i="1"/>
  <c r="V14" i="1"/>
  <c r="U14" i="1"/>
  <c r="N14" i="1"/>
  <c r="X13" i="1"/>
  <c r="W13" i="1"/>
  <c r="V13" i="1"/>
  <c r="U13" i="1"/>
  <c r="N13" i="1"/>
  <c r="X12" i="1"/>
  <c r="W12" i="1"/>
  <c r="V12" i="1"/>
  <c r="U12" i="1"/>
  <c r="N12" i="1"/>
  <c r="X11" i="1"/>
  <c r="W11" i="1"/>
  <c r="V11" i="1"/>
  <c r="U11" i="1"/>
  <c r="N11" i="1"/>
  <c r="X10" i="1"/>
  <c r="W10" i="1"/>
  <c r="V10" i="1"/>
  <c r="U10" i="1"/>
  <c r="N10" i="1"/>
  <c r="X9" i="1"/>
  <c r="W9" i="1"/>
  <c r="V9" i="1"/>
  <c r="U9" i="1"/>
  <c r="N9" i="1"/>
  <c r="X8" i="1"/>
  <c r="W8" i="1"/>
  <c r="V8" i="1"/>
  <c r="U8" i="1"/>
  <c r="N8" i="1"/>
  <c r="X7" i="1"/>
  <c r="W7" i="1"/>
  <c r="V7" i="1"/>
  <c r="U7" i="1"/>
  <c r="N7" i="1"/>
  <c r="X6" i="1"/>
  <c r="W6" i="1"/>
  <c r="V6" i="1"/>
  <c r="U6" i="1"/>
  <c r="N6" i="1"/>
  <c r="X5" i="1"/>
  <c r="W5" i="1"/>
  <c r="V5" i="1"/>
  <c r="U5" i="1"/>
  <c r="N5" i="1"/>
  <c r="X4" i="1"/>
  <c r="W4" i="1"/>
  <c r="V4" i="1"/>
  <c r="U4" i="1"/>
  <c r="N4" i="1"/>
  <c r="X3" i="1"/>
  <c r="W3" i="1"/>
  <c r="V3" i="1"/>
  <c r="U3" i="1"/>
  <c r="N3" i="1"/>
  <c r="X2" i="1"/>
  <c r="W2" i="1"/>
  <c r="V2" i="1"/>
  <c r="U2" i="1"/>
  <c r="T2" i="1"/>
  <c r="T3" i="1" s="1"/>
  <c r="T4" i="1" s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T74" i="1" s="1"/>
  <c r="T75" i="1" s="1"/>
  <c r="T76" i="1" s="1"/>
  <c r="T77" i="1" s="1"/>
  <c r="T78" i="1" s="1"/>
  <c r="T79" i="1" s="1"/>
  <c r="T80" i="1" s="1"/>
  <c r="T81" i="1" s="1"/>
  <c r="T82" i="1" s="1"/>
  <c r="T83" i="1" s="1"/>
  <c r="S2" i="1"/>
  <c r="S3" i="1" s="1"/>
  <c r="S4" i="1" s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R2" i="1"/>
  <c r="R3" i="1" s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Q2" i="1"/>
  <c r="Q3" i="1" s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N2" i="1"/>
  <c r="X83" i="1"/>
  <c r="W83" i="1"/>
  <c r="V83" i="1"/>
  <c r="U83" i="1"/>
  <c r="N83" i="1"/>
  <c r="X8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<sst xmlns="http://schemas.openxmlformats.org/spreadsheetml/2006/main" count="631" uniqueCount="230">
  <si>
    <t>Rk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</si>
  <si>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</si>
  <si>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</si>
  <si>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</si>
  <si>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</si>
  <si>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</si>
  <si>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</si>
  <si>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</si>
  <si>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</si>
  <si>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</si>
  <si>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</si>
  <si>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</si>
  <si>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</si>
  <si>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</si>
  <si>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</si>
  <si>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</si>
  <si>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</si>
  <si>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</si>
  <si>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</si>
  <si>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</si>
  <si>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</si>
  <si>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</si>
  <si>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</si>
  <si>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Date</t>
  </si>
  <si>
    <t>Tm</t>
  </si>
  <si>
    <t>Opp</t>
  </si>
  <si>
    <t>@</t>
  </si>
  <si>
    <t>Start (ET)</t>
  </si>
  <si>
    <t>Opponent</t>
  </si>
  <si>
    <t>W</t>
  </si>
  <si>
    <t>L</t>
  </si>
  <si>
    <t>Streak</t>
  </si>
  <si>
    <t>Notes</t>
  </si>
  <si>
    <t>Wed, Oct 17, 2018</t>
  </si>
  <si>
    <t>8:00p</t>
  </si>
  <si>
    <t>Box Score</t>
  </si>
  <si>
    <t>New Orleans Pelicans</t>
  </si>
  <si>
    <t>L 1</t>
  </si>
  <si>
    <t>Sat, Oct 20, 2018</t>
  </si>
  <si>
    <t>10:30p</t>
  </si>
  <si>
    <t>Los Angeles Lakers</t>
  </si>
  <si>
    <t>W 1</t>
  </si>
  <si>
    <t>Sun, Oct 21, 2018</t>
  </si>
  <si>
    <t>9:00p</t>
  </si>
  <si>
    <t>Los Angeles Clippers</t>
  </si>
  <si>
    <t>Wed, Oct 24, 2018</t>
  </si>
  <si>
    <t>Utah Jazz</t>
  </si>
  <si>
    <t>L 2</t>
  </si>
  <si>
    <t>Fri, Oct 26, 2018</t>
  </si>
  <si>
    <t>L 3</t>
  </si>
  <si>
    <t>Tue, Oct 30, 2018</t>
  </si>
  <si>
    <t>Portland Trail Blazers</t>
  </si>
  <si>
    <t>L 4</t>
  </si>
  <si>
    <t>Fri, Nov 2, 2018</t>
  </si>
  <si>
    <t>7:30p</t>
  </si>
  <si>
    <t>Brooklyn Nets</t>
  </si>
  <si>
    <t>Sat, Nov 3, 2018</t>
  </si>
  <si>
    <t>Chicago Bulls</t>
  </si>
  <si>
    <t>W 2</t>
  </si>
  <si>
    <t>Mon, Nov 5, 2018</t>
  </si>
  <si>
    <t>7:00p</t>
  </si>
  <si>
    <t>Indiana Pacers</t>
  </si>
  <si>
    <t>W 3</t>
  </si>
  <si>
    <t>Thu, Nov 8, 2018</t>
  </si>
  <si>
    <t>Oklahoma City Thunder</t>
  </si>
  <si>
    <t>Sat, Nov 10, 2018</t>
  </si>
  <si>
    <t>8:30p</t>
  </si>
  <si>
    <t>San Antonio Spurs</t>
  </si>
  <si>
    <t>Sun, Nov 11, 2018</t>
  </si>
  <si>
    <t>Tue, Nov 13, 2018</t>
  </si>
  <si>
    <t>Denver Nuggets</t>
  </si>
  <si>
    <t>Thu, Nov 15, 2018</t>
  </si>
  <si>
    <t>Golden State Warriors</t>
  </si>
  <si>
    <t>Sat, Nov 17, 2018</t>
  </si>
  <si>
    <t>Sacramento Kings</t>
  </si>
  <si>
    <t>W 4</t>
  </si>
  <si>
    <t>Wed, Nov 21, 2018</t>
  </si>
  <si>
    <t>Detroit Pistons</t>
  </si>
  <si>
    <t>W 5</t>
  </si>
  <si>
    <t>Fri, Nov 23, 2018</t>
  </si>
  <si>
    <t>OT</t>
  </si>
  <si>
    <t>Sat, Nov 24, 2018</t>
  </si>
  <si>
    <t>Cleveland Cavaliers</t>
  </si>
  <si>
    <t>Mon, Nov 26, 2018</t>
  </si>
  <si>
    <t>Washington Wizards</t>
  </si>
  <si>
    <t>Wed, Nov 28, 2018</t>
  </si>
  <si>
    <t>Dallas Mavericks</t>
  </si>
  <si>
    <t>Fri, Nov 30, 2018</t>
  </si>
  <si>
    <t>Sat, Dec 1, 2018</t>
  </si>
  <si>
    <t>Mon, Dec 3, 2018</t>
  </si>
  <si>
    <t>Minnesota Timberwolves</t>
  </si>
  <si>
    <t>Thu, Dec 6, 2018</t>
  </si>
  <si>
    <t>Sat, Dec 8, 2018</t>
  </si>
  <si>
    <t>6:00p</t>
  </si>
  <si>
    <t>Tue, Dec 11, 2018</t>
  </si>
  <si>
    <t>Thu, Dec 13, 2018</t>
  </si>
  <si>
    <t>Sat, Dec 15, 2018</t>
  </si>
  <si>
    <t>Memphis Grizzlies</t>
  </si>
  <si>
    <t>Mon, Dec 17, 2018</t>
  </si>
  <si>
    <t>Wed, Dec 19, 2018</t>
  </si>
  <si>
    <t>Thu, Dec 20, 2018</t>
  </si>
  <si>
    <t>Miami Heat</t>
  </si>
  <si>
    <t>Sat, Dec 22, 2018</t>
  </si>
  <si>
    <t>Tue, Dec 25, 2018</t>
  </si>
  <si>
    <t>3:00p</t>
  </si>
  <si>
    <t>Thu, Dec 27, 2018</t>
  </si>
  <si>
    <t>Boston Celtics</t>
  </si>
  <si>
    <t>Sat, Dec 29, 2018</t>
  </si>
  <si>
    <t>Mon, Dec 31, 2018</t>
  </si>
  <si>
    <t>Thu, Jan 3, 2019</t>
  </si>
  <si>
    <t>W 6</t>
  </si>
  <si>
    <t>Sat, Jan 5, 2019</t>
  </si>
  <si>
    <t>10:00p</t>
  </si>
  <si>
    <t>Mon, Jan 7, 2019</t>
  </si>
  <si>
    <t>Wed, Jan 9, 2019</t>
  </si>
  <si>
    <t>Milwaukee Bucks</t>
  </si>
  <si>
    <t>Fri, Jan 11, 2019</t>
  </si>
  <si>
    <t>Sun, Jan 13, 2019</t>
  </si>
  <si>
    <t>Orlando Magic</t>
  </si>
  <si>
    <t>Mon, Jan 14, 2019</t>
  </si>
  <si>
    <t>Wed, Jan 16, 2019</t>
  </si>
  <si>
    <t>Sat, Jan 19, 2019</t>
  </si>
  <si>
    <t>Mon, Jan 21, 2019</t>
  </si>
  <si>
    <t>Philadelphia 76ers</t>
  </si>
  <si>
    <t>Wed, Jan 23, 2019</t>
  </si>
  <si>
    <t>New York Knicks</t>
  </si>
  <si>
    <t>Fri, Jan 25, 2019</t>
  </si>
  <si>
    <t>Toronto Raptors</t>
  </si>
  <si>
    <t>Sun, Jan 27, 2019</t>
  </si>
  <si>
    <t>Tue, Jan 29, 2019</t>
  </si>
  <si>
    <t>Fri, Feb 1, 2019</t>
  </si>
  <si>
    <t>Sat, Feb 2, 2019</t>
  </si>
  <si>
    <t>Mon, Feb 4, 2019</t>
  </si>
  <si>
    <t>Phoenix Suns</t>
  </si>
  <si>
    <t>Wed, Feb 6, 2019</t>
  </si>
  <si>
    <t>Sat, Feb 9, 2019</t>
  </si>
  <si>
    <t>Mon, Feb 11, 2019</t>
  </si>
  <si>
    <t>Wed, Feb 13, 2019</t>
  </si>
  <si>
    <t>Thu, Feb 21, 2019</t>
  </si>
  <si>
    <t>Sat, Feb 23, 2019</t>
  </si>
  <si>
    <t>Mon, Feb 25, 2019</t>
  </si>
  <si>
    <t>Atlanta Hawks</t>
  </si>
  <si>
    <t>Wed, Feb 27, 2019</t>
  </si>
  <si>
    <t>Charlotte Hornets</t>
  </si>
  <si>
    <t>Thu, Feb 28, 2019</t>
  </si>
  <si>
    <t>Sun, Mar 3, 2019</t>
  </si>
  <si>
    <t>3:30p</t>
  </si>
  <si>
    <t>Tue, Mar 5, 2019</t>
  </si>
  <si>
    <t>Fri, Mar 8, 2019</t>
  </si>
  <si>
    <t>W 7</t>
  </si>
  <si>
    <t>Sun, Mar 10, 2019</t>
  </si>
  <si>
    <t>W 8</t>
  </si>
  <si>
    <t>Mon, Mar 11, 2019</t>
  </si>
  <si>
    <t>W 9</t>
  </si>
  <si>
    <t>Wed, Mar 13, 2019</t>
  </si>
  <si>
    <t>9:30p</t>
  </si>
  <si>
    <t>Fri, Mar 15, 2019</t>
  </si>
  <si>
    <t>Sun, Mar 17, 2019</t>
  </si>
  <si>
    <t>Tue, Mar 19, 2019</t>
  </si>
  <si>
    <t>Wed, Mar 20, 2019</t>
  </si>
  <si>
    <t>Fri, Mar 22, 2019</t>
  </si>
  <si>
    <t>Sun, Mar 24, 2019</t>
  </si>
  <si>
    <t>Tue, Mar 26, 2019</t>
  </si>
  <si>
    <t>Thu, Mar 28, 2019</t>
  </si>
  <si>
    <t>Sat, Mar 30, 2019</t>
  </si>
  <si>
    <t>Tue, Apr 2, 2019</t>
  </si>
  <si>
    <t>Wed, Apr 3, 2019</t>
  </si>
  <si>
    <t>Fri, Apr 5, 2019</t>
  </si>
  <si>
    <t>Sun, Apr 7, 2019</t>
  </si>
  <si>
    <t>Tue, Apr 9, 2019</t>
  </si>
  <si>
    <t>Total</t>
  </si>
  <si>
    <t>Home Wins</t>
  </si>
  <si>
    <t>Home Losses</t>
  </si>
  <si>
    <t>Away Wins</t>
  </si>
  <si>
    <t>Away Losses</t>
  </si>
  <si>
    <t>Win</t>
  </si>
  <si>
    <t>Loss</t>
  </si>
  <si>
    <t>Is Win</t>
  </si>
  <si>
    <t>Avg Team Score</t>
  </si>
  <si>
    <t>Avg Opp Score</t>
  </si>
  <si>
    <t>Average Points</t>
  </si>
  <si>
    <t>Score when Win</t>
  </si>
  <si>
    <t>Score when Loss</t>
  </si>
  <si>
    <t>Longest Win Streak</t>
  </si>
  <si>
    <t>Longest Loss Streak</t>
  </si>
  <si>
    <t>2P</t>
  </si>
  <si>
    <t>2PA</t>
  </si>
  <si>
    <t>2P%</t>
  </si>
  <si>
    <t>eFG%</t>
  </si>
  <si>
    <t>James Harden</t>
  </si>
  <si>
    <t>P.J. Tucker</t>
  </si>
  <si>
    <t>Clint Capela</t>
  </si>
  <si>
    <t>Eric Gordon</t>
  </si>
  <si>
    <t>Chris Paul</t>
  </si>
  <si>
    <t>Gerald Green</t>
  </si>
  <si>
    <t>Austin Rivers</t>
  </si>
  <si>
    <t>Danuel House</t>
  </si>
  <si>
    <t>James Ennis</t>
  </si>
  <si>
    <t>Gary Clark</t>
  </si>
  <si>
    <t>Kenneth Faried</t>
  </si>
  <si>
    <t>Nenê Hilário</t>
  </si>
  <si>
    <t>Iman Shumpert</t>
  </si>
  <si>
    <t>Carmelo Anthony</t>
  </si>
  <si>
    <t>Isaiah Hartenstein</t>
  </si>
  <si>
    <t>Michael Carter-Williams</t>
  </si>
  <si>
    <t>Brandon Knight</t>
  </si>
  <si>
    <t>Marquese Chriss</t>
  </si>
  <si>
    <t>James Nunnally</t>
  </si>
  <si>
    <t>Chris Chiozza</t>
  </si>
  <si>
    <t>Vince Edwards</t>
  </si>
  <si>
    <t>Terrence Jones</t>
  </si>
  <si>
    <t>Zhou Qi</t>
  </si>
  <si>
    <t>Team Totals</t>
  </si>
  <si>
    <t>Name</t>
  </si>
  <si>
    <t>Highest Team Score</t>
  </si>
  <si>
    <t>Lowest Team Score</t>
  </si>
  <si>
    <t>Highest Opp Score</t>
  </si>
  <si>
    <t>Lowest Opp Score</t>
  </si>
  <si>
    <t>Highest Win Margin</t>
  </si>
  <si>
    <t>Highest Loss Margin</t>
  </si>
  <si>
    <t>Stat</t>
  </si>
  <si>
    <t>Player</t>
  </si>
  <si>
    <t>Points</t>
  </si>
  <si>
    <t>Rebounds</t>
  </si>
  <si>
    <t>Steals</t>
  </si>
  <si>
    <t>Assists</t>
  </si>
  <si>
    <t>Blocks</t>
  </si>
  <si>
    <t>Turnovers</t>
  </si>
  <si>
    <t>Season Leaders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</si>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</sst>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u/>
      <sz val="11"/>
      <color theme="10"/>
      <name val="Calibri"/>
      <family val="2"/>
      <scheme val="minor"/>
    </font>
    <font>
      <sz val="8.6"/>
      <color theme="1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b/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14" fontId="2" fillId="2" borderId="1" xfId="1" applyNumberForma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right" vertical="center"/>
    </xf>
    <xf numFmtId="0" fontId="2" fillId="2" borderId="7" xfId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2" fillId="2" borderId="7" xfId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0" fillId="4" borderId="0" xfId="0" applyFill="1" applyBorder="1"/>
    <xf numFmtId="0" fontId="1" fillId="3" borderId="7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2" fontId="0" fillId="0" borderId="0" xfId="0" applyNumberFormat="1"/>
    <xf numFmtId="2" fontId="0" fillId="0" borderId="0" xfId="0" applyNumberFormat="1" applyAlignment="1"/>
    <xf numFmtId="0" fontId="4" fillId="2" borderId="1" xfId="0" applyFont="1" applyFill="1" applyBorder="1" applyAlignment="1">
      <alignment horizontal="center" vertical="center"/>
    </xf>
    <xf numFmtId="0" fontId="2" fillId="2" borderId="1" xfId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2" fillId="2" borderId="9" xfId="1" applyFill="1" applyBorder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2" fillId="2" borderId="9" xfId="1" applyFill="1" applyBorder="1" applyAlignment="1">
      <alignment horizontal="right" vertical="center"/>
    </xf>
    <xf numFmtId="0" fontId="4" fillId="2" borderId="9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right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right" vertical="center"/>
    </xf>
    <xf numFmtId="2" fontId="0" fillId="4" borderId="0" xfId="0" applyNumberFormat="1" applyFill="1" applyBorder="1"/>
    <xf numFmtId="1" fontId="0" fillId="0" borderId="0" xfId="0" applyNumberFormat="1" applyAlignment="1"/>
    <xf numFmtId="1" fontId="0" fillId="4" borderId="0" xfId="0" applyNumberFormat="1" applyFill="1" applyAlignment="1"/>
    <xf numFmtId="0" fontId="0" fillId="4" borderId="0" xfId="0" applyFill="1"/>
    <xf numFmtId="0" fontId="0" fillId="5" borderId="0" xfId="0" applyFill="1" applyBorder="1"/>
    <xf numFmtId="0" fontId="0" fillId="4" borderId="12" xfId="0" applyFill="1" applyBorder="1"/>
    <xf numFmtId="2" fontId="0" fillId="4" borderId="12" xfId="0" applyNumberFormat="1" applyFill="1" applyBorder="1"/>
    <xf numFmtId="0" fontId="0" fillId="4" borderId="12" xfId="0" applyFill="1" applyBorder="1" applyAlignment="1">
      <alignment horizontal="left"/>
    </xf>
    <xf numFmtId="0" fontId="6" fillId="4" borderId="12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>
              <a:defRPr sz="16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600" b="0">
                <a:solidFill>
                  <a:schemeClr val="bg1"/>
                </a:solidFill>
              </a:rPr>
              <a:t>Win</a:t>
            </a:r>
            <a:r>
              <a:rPr lang="en-US" sz="1600" b="0" baseline="0">
                <a:solidFill>
                  <a:schemeClr val="bg1"/>
                </a:solidFill>
              </a:rPr>
              <a:t> Performance    </a:t>
            </a:r>
            <a:endParaRPr lang="en-US" sz="1600" b="0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30306993740025223"/>
          <c:y val="1.5585147228882967E-2"/>
        </c:manualLayout>
      </c:layout>
      <c:overlay val="1"/>
      <c:spPr>
        <a:solidFill>
          <a:srgbClr val="AE0000"/>
        </a:solidFill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8715613962384268"/>
          <c:y val="0.10945715773686869"/>
          <c:w val="0.45342423046200397"/>
          <c:h val="0.76479843661575564"/>
        </c:manualLayout>
      </c:layout>
      <c:doughnutChart>
        <c:varyColors val="1"/>
        <c:ser>
          <c:idx val="2"/>
          <c:order val="0"/>
          <c:tx>
            <c:v>Wins and Losses by location copy</c:v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751-4B79-802B-4A9DACA8E00C}"/>
              </c:ext>
            </c:extLst>
          </c:dPt>
          <c:dPt>
            <c:idx val="1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 w="19050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0751-4B79-802B-4A9DACA8E00C}"/>
              </c:ext>
            </c:extLst>
          </c:dPt>
          <c:dPt>
            <c:idx val="2"/>
            <c:bubble3D val="0"/>
            <c:explosion val="6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6A5-4FF2-BAE2-79AEB7C95498}"/>
              </c:ext>
            </c:extLst>
          </c:dPt>
          <c:dPt>
            <c:idx val="3"/>
            <c:bubble3D val="0"/>
            <c:explosion val="8"/>
            <c:spPr>
              <a:solidFill>
                <a:schemeClr val="accent2">
                  <a:lumMod val="20000"/>
                  <a:lumOff val="80000"/>
                </a:schemeClr>
              </a:solidFill>
              <a:ln w="19050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6A5-4FF2-BAE2-79AEB7C95498}"/>
              </c:ext>
            </c:extLst>
          </c:dPt>
          <c:dLbls>
            <c:dLbl>
              <c:idx val="0"/>
              <c:layout>
                <c:manualLayout>
                  <c:x val="4.2012925527190964E-2"/>
                  <c:y val="-1.24444470574517E-2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Home </a:t>
                    </a:r>
                    <a:fld id="{229D1DC7-3803-41B2-91D8-052432EDB735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0751-4B79-802B-4A9DACA8E00C}"/>
                </c:ext>
              </c:extLst>
            </c:dLbl>
            <c:dLbl>
              <c:idx val="1"/>
              <c:layout>
                <c:manualLayout>
                  <c:x val="-1.2927054008366509E-2"/>
                  <c:y val="8.711112940216178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Away</a:t>
                    </a:r>
                    <a:r>
                      <a:rPr lang="en-US" baseline="0"/>
                      <a:t> </a:t>
                    </a:r>
                    <a:fld id="{FFE8B573-F313-4D9A-91B3-1870FF9FB882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0751-4B79-802B-4A9DACA8E00C}"/>
                </c:ext>
              </c:extLst>
            </c:dLbl>
            <c:dLbl>
              <c:idx val="2"/>
              <c:layout>
                <c:manualLayout>
                  <c:x val="-5.7413169258142382E-2"/>
                  <c:y val="-8.6866159971902808E-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Home</a:t>
                    </a:r>
                    <a:r>
                      <a:rPr lang="en-US" baseline="0"/>
                      <a:t> </a:t>
                    </a:r>
                    <a:fld id="{0DF807B3-4CA6-4BB5-943E-A09573E07ECA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6A5-4FF2-BAE2-79AEB7C95498}"/>
                </c:ext>
              </c:extLst>
            </c:dLbl>
            <c:dLbl>
              <c:idx val="3"/>
              <c:layout>
                <c:manualLayout>
                  <c:x val="-2.8385825739749335E-2"/>
                  <c:y val="-6.567385455968954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Away</a:t>
                    </a:r>
                    <a:r>
                      <a:rPr lang="en-US" baseline="0"/>
                      <a:t> </a:t>
                    </a:r>
                    <a:fld id="{3B73B690-87E0-4433-A001-F3CC32C56606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D6A5-4FF2-BAE2-79AEB7C95498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'Rockets Schedule and Results'!$Q$83:$T$83</c:f>
              <c:numCache>
                <c:formatCode>General</c:formatCode>
                <c:ptCount val="4"/>
                <c:pt idx="0">
                  <c:v>31</c:v>
                </c:pt>
                <c:pt idx="1">
                  <c:v>22</c:v>
                </c:pt>
                <c:pt idx="2">
                  <c:v>10</c:v>
                </c:pt>
                <c:pt idx="3">
                  <c:v>19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'Rockets Schedule and Results'!#REF!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0751-4B79-802B-4A9DACA8E00C}"/>
            </c:ext>
          </c:extLst>
        </c:ser>
        <c:ser>
          <c:idx val="0"/>
          <c:order val="1"/>
          <c:tx>
            <c:v>Wins and Losses by Home and Away</c:v>
          </c:tx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751-4B79-802B-4A9DACA8E00C}"/>
              </c:ext>
            </c:extLst>
          </c:dPt>
          <c:dPt>
            <c:idx val="1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751-4B79-802B-4A9DACA8E00C}"/>
              </c:ext>
            </c:extLst>
          </c:dPt>
          <c:dPt>
            <c:idx val="2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751-4B79-802B-4A9DACA8E00C}"/>
              </c:ext>
            </c:extLst>
          </c:dPt>
          <c:dPt>
            <c:idx val="3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751-4B79-802B-4A9DACA8E00C}"/>
              </c:ext>
            </c:extLst>
          </c:dPt>
          <c:val>
            <c:numRef>
              <c:f>'Rockets Schedule and Results'!$Q$83:$T$83</c:f>
              <c:numCache>
                <c:formatCode>General</c:formatCode>
                <c:ptCount val="4"/>
                <c:pt idx="0">
                  <c:v>31</c:v>
                </c:pt>
                <c:pt idx="1">
                  <c:v>22</c:v>
                </c:pt>
                <c:pt idx="2">
                  <c:v>10</c:v>
                </c:pt>
                <c:pt idx="3">
                  <c:v>19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'Rockets Schedule and Results'!#REF!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0751-4B79-802B-4A9DACA8E00C}"/>
            </c:ext>
          </c:extLst>
        </c:ser>
        <c:ser>
          <c:idx val="1"/>
          <c:order val="2"/>
          <c:tx>
            <c:v>Wins and Losses</c:v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0751-4B79-802B-4A9DACA8E0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751-4B79-802B-4A9DACA8E00C}"/>
              </c:ext>
            </c:extLst>
          </c:dPt>
          <c:dLbls>
            <c:dLbl>
              <c:idx val="0"/>
              <c:layout>
                <c:manualLayout>
                  <c:x val="0.10731621475458873"/>
                  <c:y val="1.2673215159759848E-2"/>
                </c:manualLayout>
              </c:layout>
              <c:tx>
                <c:rich>
                  <a:bodyPr/>
                  <a:lstStyle/>
                  <a:p>
                    <a:fld id="{344563F3-C830-4BEC-8D2C-83E040A49894}" type="CATEGORYNAME">
                      <a:rPr lang="en-US"/>
                      <a:pPr/>
                      <a:t>[CATEGORY NAME]</a:t>
                    </a:fld>
                    <a:r>
                      <a:rPr lang="en-US"/>
                      <a:t> W</a:t>
                    </a:r>
                    <a:r>
                      <a:rPr lang="en-US" baseline="0"/>
                      <a:t> </a:t>
                    </a:r>
                    <a:fld id="{DF67DA33-DDDB-41AF-892A-B07A6C57A0B9}" type="VALUE">
                      <a:rPr lang="en-US"/>
                      <a:pPr/>
                      <a:t>[VALUE]</a:t>
                    </a:fld>
                    <a:endParaRPr lang="en-US" baseline="0"/>
                  </a:p>
                  <a:p>
                    <a:fld id="{B529D302-A7CF-4373-849C-83B153A4E3E2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0751-4B79-802B-4A9DACA8E00C}"/>
                </c:ext>
              </c:extLst>
            </c:dLbl>
            <c:dLbl>
              <c:idx val="1"/>
              <c:layout>
                <c:manualLayout>
                  <c:x val="-8.6634988909923757E-2"/>
                  <c:y val="-4.396258507644094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L </a:t>
                    </a:r>
                    <a:fld id="{D8C03476-8558-4EE3-A785-E42E13C1C0A0}" type="VALUE">
                      <a:rPr lang="en-US"/>
                      <a:pPr/>
                      <a:t>[VALUE]</a:t>
                    </a:fld>
                    <a:endParaRPr lang="en-US" baseline="0"/>
                  </a:p>
                  <a:p>
                    <a:fld id="{D5727841-5750-441B-BA16-920C6D7462A8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0751-4B79-802B-4A9DACA8E0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'Rockets Schedule and Results'!$L$83:$M$83</c:f>
              <c:numCache>
                <c:formatCode>General</c:formatCode>
                <c:ptCount val="2"/>
                <c:pt idx="0">
                  <c:v>53</c:v>
                </c:pt>
                <c:pt idx="1">
                  <c:v>29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'Rockets Schedule and Results'!#REF!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5="http://schemas.microsoft.com/office/drawing/2012/chart" uri="{02D57815-91ED-43cb-92C2-25804820EDAC}">
              <c15:datalabelsRange>
                <c15:f>'Rockets Schedule and Results'!#REF!</c15:f>
              </c15:datalabelsRange>
            </c:ext>
            <c:ext xmlns:c16="http://schemas.microsoft.com/office/drawing/2014/chart" uri="{C3380CC4-5D6E-409C-BE32-E72D297353CC}">
              <c16:uniqueId val="{00000005-0751-4B79-802B-4A9DACA8E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bg1"/>
                </a:solidFill>
              </a:rPr>
              <a:t>Team score</a:t>
            </a:r>
            <a:r>
              <a:rPr lang="en-US" sz="1600" baseline="0">
                <a:solidFill>
                  <a:schemeClr val="bg1"/>
                </a:solidFill>
              </a:rPr>
              <a:t> throughout the season</a:t>
            </a:r>
            <a:endParaRPr lang="en-US" sz="1600">
              <a:solidFill>
                <a:schemeClr val="bg1"/>
              </a:solidFill>
            </a:endParaRPr>
          </a:p>
        </c:rich>
      </c:tx>
      <c:overlay val="0"/>
      <c:spPr>
        <a:solidFill>
          <a:srgbClr val="AE00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346348459019941E-2"/>
          <c:y val="0.14152704349824632"/>
          <c:w val="0.89837232008370083"/>
          <c:h val="0.6279613790575973"/>
        </c:manualLayout>
      </c:layout>
      <c:barChart>
        <c:barDir val="col"/>
        <c:grouping val="clustered"/>
        <c:varyColors val="0"/>
        <c:ser>
          <c:idx val="4"/>
          <c:order val="2"/>
          <c:tx>
            <c:v>Win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8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A45-44A9-B166-7D5C8DAC7E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'Rockets Schedule and Results'!$A$2:$A$83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'Rockets Schedule and Results'!$W$2:$W$83</c:f>
              <c:numCache>
                <c:formatCode>General</c:formatCode>
                <c:ptCount val="82"/>
                <c:pt idx="0">
                  <c:v>0</c:v>
                </c:pt>
                <c:pt idx="1">
                  <c:v>124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119</c:v>
                </c:pt>
                <c:pt idx="7">
                  <c:v>96</c:v>
                </c:pt>
                <c:pt idx="8">
                  <c:v>98</c:v>
                </c:pt>
                <c:pt idx="9">
                  <c:v>0</c:v>
                </c:pt>
                <c:pt idx="10">
                  <c:v>0</c:v>
                </c:pt>
                <c:pt idx="11">
                  <c:v>115</c:v>
                </c:pt>
                <c:pt idx="12">
                  <c:v>109</c:v>
                </c:pt>
                <c:pt idx="13">
                  <c:v>107</c:v>
                </c:pt>
                <c:pt idx="14">
                  <c:v>132</c:v>
                </c:pt>
                <c:pt idx="15">
                  <c:v>126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136</c:v>
                </c:pt>
                <c:pt idx="21">
                  <c:v>121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111</c:v>
                </c:pt>
                <c:pt idx="26">
                  <c:v>126</c:v>
                </c:pt>
                <c:pt idx="27">
                  <c:v>105</c:v>
                </c:pt>
                <c:pt idx="28">
                  <c:v>102</c:v>
                </c:pt>
                <c:pt idx="29">
                  <c:v>136</c:v>
                </c:pt>
                <c:pt idx="30">
                  <c:v>0</c:v>
                </c:pt>
                <c:pt idx="31">
                  <c:v>108</c:v>
                </c:pt>
                <c:pt idx="32">
                  <c:v>113</c:v>
                </c:pt>
                <c:pt idx="33">
                  <c:v>127</c:v>
                </c:pt>
                <c:pt idx="34">
                  <c:v>108</c:v>
                </c:pt>
                <c:pt idx="35">
                  <c:v>113</c:v>
                </c:pt>
                <c:pt idx="36">
                  <c:v>135</c:v>
                </c:pt>
                <c:pt idx="37">
                  <c:v>0</c:v>
                </c:pt>
                <c:pt idx="38">
                  <c:v>125</c:v>
                </c:pt>
                <c:pt idx="39">
                  <c:v>0</c:v>
                </c:pt>
                <c:pt idx="40">
                  <c:v>141</c:v>
                </c:pt>
                <c:pt idx="41">
                  <c:v>0</c:v>
                </c:pt>
                <c:pt idx="42">
                  <c:v>112</c:v>
                </c:pt>
                <c:pt idx="43">
                  <c:v>0</c:v>
                </c:pt>
                <c:pt idx="44">
                  <c:v>138</c:v>
                </c:pt>
                <c:pt idx="45">
                  <c:v>0</c:v>
                </c:pt>
                <c:pt idx="46">
                  <c:v>114</c:v>
                </c:pt>
                <c:pt idx="47">
                  <c:v>121</c:v>
                </c:pt>
                <c:pt idx="48">
                  <c:v>103</c:v>
                </c:pt>
                <c:pt idx="49">
                  <c:v>0</c:v>
                </c:pt>
                <c:pt idx="50">
                  <c:v>0</c:v>
                </c:pt>
                <c:pt idx="51">
                  <c:v>125</c:v>
                </c:pt>
                <c:pt idx="52">
                  <c:v>118</c:v>
                </c:pt>
                <c:pt idx="53">
                  <c:v>127</c:v>
                </c:pt>
                <c:pt idx="54">
                  <c:v>0</c:v>
                </c:pt>
                <c:pt idx="55">
                  <c:v>120</c:v>
                </c:pt>
                <c:pt idx="56">
                  <c:v>0</c:v>
                </c:pt>
                <c:pt idx="57">
                  <c:v>0</c:v>
                </c:pt>
                <c:pt idx="58">
                  <c:v>118</c:v>
                </c:pt>
                <c:pt idx="59">
                  <c:v>119</c:v>
                </c:pt>
                <c:pt idx="60">
                  <c:v>118</c:v>
                </c:pt>
                <c:pt idx="61">
                  <c:v>121</c:v>
                </c:pt>
                <c:pt idx="62">
                  <c:v>115</c:v>
                </c:pt>
                <c:pt idx="63">
                  <c:v>107</c:v>
                </c:pt>
                <c:pt idx="64">
                  <c:v>107</c:v>
                </c:pt>
                <c:pt idx="65">
                  <c:v>94</c:v>
                </c:pt>
                <c:pt idx="66">
                  <c:v>118</c:v>
                </c:pt>
                <c:pt idx="67">
                  <c:v>0</c:v>
                </c:pt>
                <c:pt idx="68">
                  <c:v>108</c:v>
                </c:pt>
                <c:pt idx="69">
                  <c:v>117</c:v>
                </c:pt>
                <c:pt idx="70">
                  <c:v>121</c:v>
                </c:pt>
                <c:pt idx="71">
                  <c:v>0</c:v>
                </c:pt>
                <c:pt idx="72">
                  <c:v>111</c:v>
                </c:pt>
                <c:pt idx="73">
                  <c:v>113</c:v>
                </c:pt>
                <c:pt idx="74">
                  <c:v>0</c:v>
                </c:pt>
                <c:pt idx="75">
                  <c:v>112</c:v>
                </c:pt>
                <c:pt idx="76">
                  <c:v>119</c:v>
                </c:pt>
                <c:pt idx="77">
                  <c:v>130</c:v>
                </c:pt>
                <c:pt idx="78">
                  <c:v>135</c:v>
                </c:pt>
                <c:pt idx="79">
                  <c:v>120</c:v>
                </c:pt>
                <c:pt idx="80">
                  <c:v>149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342-4944-AFDF-379E2F690133}"/>
            </c:ext>
          </c:extLst>
        </c:ser>
        <c:ser>
          <c:idx val="5"/>
          <c:order val="3"/>
          <c:tx>
            <c:v>Loss</c:v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A45-44A9-B166-7D5C8DAC7E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'Rockets Schedule and Results'!$A$2:$A$83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'Rockets Schedule and Results'!$X$2:$X$83</c:f>
              <c:numCache>
                <c:formatCode>General</c:formatCode>
                <c:ptCount val="82"/>
                <c:pt idx="0">
                  <c:v>112</c:v>
                </c:pt>
                <c:pt idx="1">
                  <c:v>0</c:v>
                </c:pt>
                <c:pt idx="2">
                  <c:v>112</c:v>
                </c:pt>
                <c:pt idx="3">
                  <c:v>89</c:v>
                </c:pt>
                <c:pt idx="4">
                  <c:v>113</c:v>
                </c:pt>
                <c:pt idx="5">
                  <c:v>85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80</c:v>
                </c:pt>
                <c:pt idx="10">
                  <c:v>89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111</c:v>
                </c:pt>
                <c:pt idx="17">
                  <c:v>108</c:v>
                </c:pt>
                <c:pt idx="18">
                  <c:v>131</c:v>
                </c:pt>
                <c:pt idx="19">
                  <c:v>108</c:v>
                </c:pt>
                <c:pt idx="20">
                  <c:v>0</c:v>
                </c:pt>
                <c:pt idx="21">
                  <c:v>0</c:v>
                </c:pt>
                <c:pt idx="22">
                  <c:v>91</c:v>
                </c:pt>
                <c:pt idx="23">
                  <c:v>91</c:v>
                </c:pt>
                <c:pt idx="24">
                  <c:v>104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99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101</c:v>
                </c:pt>
                <c:pt idx="38">
                  <c:v>0</c:v>
                </c:pt>
                <c:pt idx="39">
                  <c:v>109</c:v>
                </c:pt>
                <c:pt idx="40">
                  <c:v>0</c:v>
                </c:pt>
                <c:pt idx="41">
                  <c:v>109</c:v>
                </c:pt>
                <c:pt idx="42">
                  <c:v>0</c:v>
                </c:pt>
                <c:pt idx="43">
                  <c:v>142</c:v>
                </c:pt>
                <c:pt idx="44">
                  <c:v>0</c:v>
                </c:pt>
                <c:pt idx="45">
                  <c:v>93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116</c:v>
                </c:pt>
                <c:pt idx="50">
                  <c:v>122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112</c:v>
                </c:pt>
                <c:pt idx="55">
                  <c:v>0</c:v>
                </c:pt>
                <c:pt idx="56">
                  <c:v>111</c:v>
                </c:pt>
                <c:pt idx="57">
                  <c:v>106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104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125</c:v>
                </c:pt>
                <c:pt idx="72">
                  <c:v>0</c:v>
                </c:pt>
                <c:pt idx="73">
                  <c:v>0</c:v>
                </c:pt>
                <c:pt idx="74">
                  <c:v>94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342-4944-AFDF-379E2F690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7610383"/>
        <c:axId val="2021383871"/>
        <c:extLst/>
      </c:barChart>
      <c:lineChart>
        <c:grouping val="standard"/>
        <c:varyColors val="0"/>
        <c:ser>
          <c:idx val="1"/>
          <c:order val="0"/>
          <c:tx>
            <c:v>Average</c:v>
          </c:tx>
          <c:spPr>
            <a:ln w="22225" cap="rnd" cmpd="dbl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81"/>
              <c:layout>
                <c:manualLayout>
                  <c:x val="0"/>
                  <c:y val="-6.018518518518518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Average</a:t>
                    </a:r>
                    <a:r>
                      <a:rPr lang="en-US" baseline="0"/>
                      <a:t>: </a:t>
                    </a:r>
                    <a:fld id="{28C31346-BCD2-4A7F-A32A-E6E9CFCFEBD3}" type="VALUE">
                      <a:rPr lang="en-US"/>
                      <a:pPr>
                        <a:defRPr/>
                      </a:pPr>
                      <a:t>[VALUE]</a:t>
                    </a:fld>
                    <a:endParaRPr lang="en-US" baseline="0"/>
                  </a:p>
                </c:rich>
              </c:tx>
              <c:numFmt formatCode="#,##0.00" sourceLinked="0"/>
              <c:spPr>
                <a:solidFill>
                  <a:schemeClr val="bg1"/>
                </a:solidFill>
                <a:ln>
                  <a:solidFill>
                    <a:schemeClr val="bg1">
                      <a:lumMod val="85000"/>
                      <a:alpha val="37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0342-4944-AFDF-379E2F690133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bg1">
                    <a:lumMod val="85000"/>
                    <a:alpha val="37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'Rockets Schedule and Results'!$A$2:$A$83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'Rockets Schedule and Results'!$V$2:$V$83</c:f>
              <c:numCache>
                <c:formatCode>General</c:formatCode>
                <c:ptCount val="82"/>
                <c:pt idx="0">
                  <c:v>113.91463414634147</c:v>
                </c:pt>
                <c:pt idx="1">
                  <c:v>113.91463414634147</c:v>
                </c:pt>
                <c:pt idx="2">
                  <c:v>113.91463414634147</c:v>
                </c:pt>
                <c:pt idx="3">
                  <c:v>113.91463414634147</c:v>
                </c:pt>
                <c:pt idx="4">
                  <c:v>113.91463414634147</c:v>
                </c:pt>
                <c:pt idx="5">
                  <c:v>113.91463414634147</c:v>
                </c:pt>
                <c:pt idx="6">
                  <c:v>113.91463414634147</c:v>
                </c:pt>
                <c:pt idx="7">
                  <c:v>113.91463414634147</c:v>
                </c:pt>
                <c:pt idx="8">
                  <c:v>113.91463414634147</c:v>
                </c:pt>
                <c:pt idx="9">
                  <c:v>113.91463414634147</c:v>
                </c:pt>
                <c:pt idx="10">
                  <c:v>113.91463414634147</c:v>
                </c:pt>
                <c:pt idx="11">
                  <c:v>113.91463414634147</c:v>
                </c:pt>
                <c:pt idx="12">
                  <c:v>113.91463414634147</c:v>
                </c:pt>
                <c:pt idx="13">
                  <c:v>113.91463414634147</c:v>
                </c:pt>
                <c:pt idx="14">
                  <c:v>113.91463414634147</c:v>
                </c:pt>
                <c:pt idx="15">
                  <c:v>113.91463414634147</c:v>
                </c:pt>
                <c:pt idx="16">
                  <c:v>113.91463414634147</c:v>
                </c:pt>
                <c:pt idx="17">
                  <c:v>113.91463414634147</c:v>
                </c:pt>
                <c:pt idx="18">
                  <c:v>113.91463414634147</c:v>
                </c:pt>
                <c:pt idx="19">
                  <c:v>113.91463414634147</c:v>
                </c:pt>
                <c:pt idx="20">
                  <c:v>113.91463414634147</c:v>
                </c:pt>
                <c:pt idx="21">
                  <c:v>113.91463414634147</c:v>
                </c:pt>
                <c:pt idx="22">
                  <c:v>113.91463414634147</c:v>
                </c:pt>
                <c:pt idx="23">
                  <c:v>113.91463414634147</c:v>
                </c:pt>
                <c:pt idx="24">
                  <c:v>113.91463414634147</c:v>
                </c:pt>
                <c:pt idx="25">
                  <c:v>113.91463414634147</c:v>
                </c:pt>
                <c:pt idx="26">
                  <c:v>113.91463414634147</c:v>
                </c:pt>
                <c:pt idx="27">
                  <c:v>113.91463414634147</c:v>
                </c:pt>
                <c:pt idx="28">
                  <c:v>113.91463414634147</c:v>
                </c:pt>
                <c:pt idx="29">
                  <c:v>113.91463414634147</c:v>
                </c:pt>
                <c:pt idx="30">
                  <c:v>113.91463414634147</c:v>
                </c:pt>
                <c:pt idx="31">
                  <c:v>113.91463414634147</c:v>
                </c:pt>
                <c:pt idx="32">
                  <c:v>113.91463414634147</c:v>
                </c:pt>
                <c:pt idx="33">
                  <c:v>113.91463414634147</c:v>
                </c:pt>
                <c:pt idx="34">
                  <c:v>113.91463414634147</c:v>
                </c:pt>
                <c:pt idx="35">
                  <c:v>113.91463414634147</c:v>
                </c:pt>
                <c:pt idx="36">
                  <c:v>113.91463414634147</c:v>
                </c:pt>
                <c:pt idx="37">
                  <c:v>113.91463414634147</c:v>
                </c:pt>
                <c:pt idx="38">
                  <c:v>113.91463414634147</c:v>
                </c:pt>
                <c:pt idx="39">
                  <c:v>113.91463414634147</c:v>
                </c:pt>
                <c:pt idx="40">
                  <c:v>113.91463414634147</c:v>
                </c:pt>
                <c:pt idx="41">
                  <c:v>113.91463414634147</c:v>
                </c:pt>
                <c:pt idx="42">
                  <c:v>113.91463414634147</c:v>
                </c:pt>
                <c:pt idx="43">
                  <c:v>113.91463414634147</c:v>
                </c:pt>
                <c:pt idx="44">
                  <c:v>113.91463414634147</c:v>
                </c:pt>
                <c:pt idx="45">
                  <c:v>113.91463414634147</c:v>
                </c:pt>
                <c:pt idx="46">
                  <c:v>113.91463414634147</c:v>
                </c:pt>
                <c:pt idx="47">
                  <c:v>113.91463414634147</c:v>
                </c:pt>
                <c:pt idx="48">
                  <c:v>113.91463414634147</c:v>
                </c:pt>
                <c:pt idx="49">
                  <c:v>113.91463414634147</c:v>
                </c:pt>
                <c:pt idx="50">
                  <c:v>113.91463414634147</c:v>
                </c:pt>
                <c:pt idx="51">
                  <c:v>113.91463414634147</c:v>
                </c:pt>
                <c:pt idx="52">
                  <c:v>113.91463414634147</c:v>
                </c:pt>
                <c:pt idx="53">
                  <c:v>113.91463414634147</c:v>
                </c:pt>
                <c:pt idx="54">
                  <c:v>113.91463414634147</c:v>
                </c:pt>
                <c:pt idx="55">
                  <c:v>113.91463414634147</c:v>
                </c:pt>
                <c:pt idx="56">
                  <c:v>113.91463414634147</c:v>
                </c:pt>
                <c:pt idx="57">
                  <c:v>113.91463414634147</c:v>
                </c:pt>
                <c:pt idx="58">
                  <c:v>113.91463414634147</c:v>
                </c:pt>
                <c:pt idx="59">
                  <c:v>113.91463414634147</c:v>
                </c:pt>
                <c:pt idx="60">
                  <c:v>113.91463414634147</c:v>
                </c:pt>
                <c:pt idx="61">
                  <c:v>113.91463414634147</c:v>
                </c:pt>
                <c:pt idx="62">
                  <c:v>113.91463414634147</c:v>
                </c:pt>
                <c:pt idx="63">
                  <c:v>113.91463414634147</c:v>
                </c:pt>
                <c:pt idx="64">
                  <c:v>113.91463414634147</c:v>
                </c:pt>
                <c:pt idx="65">
                  <c:v>113.91463414634147</c:v>
                </c:pt>
                <c:pt idx="66">
                  <c:v>113.91463414634147</c:v>
                </c:pt>
                <c:pt idx="67">
                  <c:v>113.91463414634147</c:v>
                </c:pt>
                <c:pt idx="68">
                  <c:v>113.91463414634147</c:v>
                </c:pt>
                <c:pt idx="69">
                  <c:v>113.91463414634147</c:v>
                </c:pt>
                <c:pt idx="70">
                  <c:v>113.91463414634147</c:v>
                </c:pt>
                <c:pt idx="71">
                  <c:v>113.91463414634147</c:v>
                </c:pt>
                <c:pt idx="72">
                  <c:v>113.91463414634147</c:v>
                </c:pt>
                <c:pt idx="73">
                  <c:v>113.91463414634147</c:v>
                </c:pt>
                <c:pt idx="74">
                  <c:v>113.91463414634147</c:v>
                </c:pt>
                <c:pt idx="75">
                  <c:v>113.91463414634147</c:v>
                </c:pt>
                <c:pt idx="76">
                  <c:v>113.91463414634147</c:v>
                </c:pt>
                <c:pt idx="77">
                  <c:v>113.91463414634147</c:v>
                </c:pt>
                <c:pt idx="78">
                  <c:v>113.91463414634147</c:v>
                </c:pt>
                <c:pt idx="79">
                  <c:v>113.91463414634147</c:v>
                </c:pt>
                <c:pt idx="80">
                  <c:v>113.91463414634147</c:v>
                </c:pt>
                <c:pt idx="81">
                  <c:v>113.91463414634147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42-4944-AFDF-379E2F690133}"/>
            </c:ext>
          </c:extLst>
        </c:ser>
        <c:ser>
          <c:idx val="2"/>
          <c:order val="1"/>
          <c:tx>
            <c:v>Opponent</c:v>
          </c:tx>
          <c:spPr>
            <a:ln w="12700" cap="rnd">
              <a:solidFill>
                <a:schemeClr val="accent1">
                  <a:alpha val="52000"/>
                </a:schemeClr>
              </a:solidFill>
              <a:round/>
            </a:ln>
            <a:effectLst/>
          </c:spPr>
          <c:marker>
            <c:symbol val="none"/>
          </c:marker>
          <c:dPt>
            <c:idx val="43"/>
            <c:marker>
              <c:symbol val="diamond"/>
              <c:size val="5"/>
              <c:spPr>
                <a:solidFill>
                  <a:schemeClr val="accent1">
                    <a:lumMod val="20000"/>
                    <a:lumOff val="80000"/>
                  </a:schemeClr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A45-44A9-B166-7D5C8DAC7E9D}"/>
              </c:ext>
            </c:extLst>
          </c:dPt>
          <c:dPt>
            <c:idx val="75"/>
            <c:marker>
              <c:symbol val="diamond"/>
              <c:size val="5"/>
              <c:spPr>
                <a:solidFill>
                  <a:schemeClr val="accent1">
                    <a:lumMod val="60000"/>
                    <a:lumOff val="40000"/>
                  </a:schemeClr>
                </a:solidFill>
                <a:ln w="9525">
                  <a:solidFill>
                    <a:schemeClr val="accent1">
                      <a:lumMod val="5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A45-44A9-B166-7D5C8DAC7E9D}"/>
              </c:ext>
            </c:extLst>
          </c:dPt>
          <c:dLbls>
            <c:dLbl>
              <c:idx val="43"/>
              <c:layout>
                <c:manualLayout>
                  <c:x val="-2.0675396278428671E-2"/>
                  <c:y val="-3.26684321339045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A45-44A9-B166-7D5C8DAC7E9D}"/>
                </c:ext>
              </c:extLst>
            </c:dLbl>
            <c:dLbl>
              <c:idx val="75"/>
              <c:layout>
                <c:manualLayout>
                  <c:x val="-1.3783597518952447E-2"/>
                  <c:y val="4.90026482008568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A45-44A9-B166-7D5C8DAC7E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'Rockets Schedule and Results'!$A$2:$A$83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'Rockets Schedule and Results'!$K$2:$K$83</c:f>
              <c:numCache>
                <c:formatCode>General</c:formatCode>
                <c:ptCount val="82"/>
                <c:pt idx="0">
                  <c:v>131</c:v>
                </c:pt>
                <c:pt idx="1">
                  <c:v>115</c:v>
                </c:pt>
                <c:pt idx="2">
                  <c:v>115</c:v>
                </c:pt>
                <c:pt idx="3">
                  <c:v>100</c:v>
                </c:pt>
                <c:pt idx="4">
                  <c:v>133</c:v>
                </c:pt>
                <c:pt idx="5">
                  <c:v>104</c:v>
                </c:pt>
                <c:pt idx="6">
                  <c:v>111</c:v>
                </c:pt>
                <c:pt idx="7">
                  <c:v>88</c:v>
                </c:pt>
                <c:pt idx="8">
                  <c:v>94</c:v>
                </c:pt>
                <c:pt idx="9">
                  <c:v>98</c:v>
                </c:pt>
                <c:pt idx="10">
                  <c:v>96</c:v>
                </c:pt>
                <c:pt idx="11">
                  <c:v>103</c:v>
                </c:pt>
                <c:pt idx="12">
                  <c:v>99</c:v>
                </c:pt>
                <c:pt idx="13">
                  <c:v>86</c:v>
                </c:pt>
                <c:pt idx="14">
                  <c:v>112</c:v>
                </c:pt>
                <c:pt idx="15">
                  <c:v>124</c:v>
                </c:pt>
                <c:pt idx="16">
                  <c:v>116</c:v>
                </c:pt>
                <c:pt idx="17">
                  <c:v>117</c:v>
                </c:pt>
                <c:pt idx="18">
                  <c:v>135</c:v>
                </c:pt>
                <c:pt idx="19">
                  <c:v>128</c:v>
                </c:pt>
                <c:pt idx="20">
                  <c:v>105</c:v>
                </c:pt>
                <c:pt idx="21">
                  <c:v>105</c:v>
                </c:pt>
                <c:pt idx="22">
                  <c:v>103</c:v>
                </c:pt>
                <c:pt idx="23">
                  <c:v>118</c:v>
                </c:pt>
                <c:pt idx="24">
                  <c:v>107</c:v>
                </c:pt>
                <c:pt idx="25">
                  <c:v>104</c:v>
                </c:pt>
                <c:pt idx="26">
                  <c:v>111</c:v>
                </c:pt>
                <c:pt idx="27">
                  <c:v>97</c:v>
                </c:pt>
                <c:pt idx="28">
                  <c:v>97</c:v>
                </c:pt>
                <c:pt idx="29">
                  <c:v>118</c:v>
                </c:pt>
                <c:pt idx="30">
                  <c:v>101</c:v>
                </c:pt>
                <c:pt idx="31">
                  <c:v>101</c:v>
                </c:pt>
                <c:pt idx="32">
                  <c:v>109</c:v>
                </c:pt>
                <c:pt idx="33">
                  <c:v>113</c:v>
                </c:pt>
                <c:pt idx="34">
                  <c:v>104</c:v>
                </c:pt>
                <c:pt idx="35">
                  <c:v>101</c:v>
                </c:pt>
                <c:pt idx="36">
                  <c:v>134</c:v>
                </c:pt>
                <c:pt idx="37">
                  <c:v>110</c:v>
                </c:pt>
                <c:pt idx="38">
                  <c:v>113</c:v>
                </c:pt>
                <c:pt idx="39">
                  <c:v>116</c:v>
                </c:pt>
                <c:pt idx="40">
                  <c:v>113</c:v>
                </c:pt>
                <c:pt idx="41">
                  <c:v>116</c:v>
                </c:pt>
                <c:pt idx="42">
                  <c:v>94</c:v>
                </c:pt>
                <c:pt idx="43">
                  <c:v>145</c:v>
                </c:pt>
                <c:pt idx="44">
                  <c:v>134</c:v>
                </c:pt>
                <c:pt idx="45">
                  <c:v>121</c:v>
                </c:pt>
                <c:pt idx="46">
                  <c:v>110</c:v>
                </c:pt>
                <c:pt idx="47">
                  <c:v>119</c:v>
                </c:pt>
                <c:pt idx="48">
                  <c:v>98</c:v>
                </c:pt>
                <c:pt idx="49">
                  <c:v>121</c:v>
                </c:pt>
                <c:pt idx="50">
                  <c:v>136</c:v>
                </c:pt>
                <c:pt idx="51">
                  <c:v>98</c:v>
                </c:pt>
                <c:pt idx="52">
                  <c:v>110</c:v>
                </c:pt>
                <c:pt idx="53">
                  <c:v>101</c:v>
                </c:pt>
                <c:pt idx="54">
                  <c:v>117</c:v>
                </c:pt>
                <c:pt idx="55">
                  <c:v>104</c:v>
                </c:pt>
                <c:pt idx="56">
                  <c:v>121</c:v>
                </c:pt>
                <c:pt idx="57">
                  <c:v>111</c:v>
                </c:pt>
                <c:pt idx="58">
                  <c:v>112</c:v>
                </c:pt>
                <c:pt idx="59">
                  <c:v>111</c:v>
                </c:pt>
                <c:pt idx="60">
                  <c:v>113</c:v>
                </c:pt>
                <c:pt idx="61">
                  <c:v>118</c:v>
                </c:pt>
                <c:pt idx="62">
                  <c:v>104</c:v>
                </c:pt>
                <c:pt idx="63">
                  <c:v>95</c:v>
                </c:pt>
                <c:pt idx="64">
                  <c:v>91</c:v>
                </c:pt>
                <c:pt idx="65">
                  <c:v>93</c:v>
                </c:pt>
                <c:pt idx="66">
                  <c:v>106</c:v>
                </c:pt>
                <c:pt idx="67">
                  <c:v>106</c:v>
                </c:pt>
                <c:pt idx="68">
                  <c:v>102</c:v>
                </c:pt>
                <c:pt idx="69">
                  <c:v>102</c:v>
                </c:pt>
                <c:pt idx="70">
                  <c:v>105</c:v>
                </c:pt>
                <c:pt idx="71">
                  <c:v>126</c:v>
                </c:pt>
                <c:pt idx="72">
                  <c:v>105</c:v>
                </c:pt>
                <c:pt idx="73">
                  <c:v>90</c:v>
                </c:pt>
                <c:pt idx="74">
                  <c:v>108</c:v>
                </c:pt>
                <c:pt idx="75">
                  <c:v>85</c:v>
                </c:pt>
                <c:pt idx="76">
                  <c:v>108</c:v>
                </c:pt>
                <c:pt idx="77">
                  <c:v>105</c:v>
                </c:pt>
                <c:pt idx="78">
                  <c:v>103</c:v>
                </c:pt>
                <c:pt idx="79">
                  <c:v>96</c:v>
                </c:pt>
                <c:pt idx="80">
                  <c:v>113</c:v>
                </c:pt>
                <c:pt idx="81">
                  <c:v>112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0342-4944-AFDF-379E2F690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610383"/>
        <c:axId val="2021383871"/>
        <c:extLst/>
      </c:lineChart>
      <c:catAx>
        <c:axId val="677610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Number of Games</a:t>
                </a:r>
              </a:p>
            </c:rich>
          </c:tx>
          <c:layout>
            <c:manualLayout>
              <c:xMode val="edge"/>
              <c:yMode val="edge"/>
              <c:x val="0.45633382489559932"/>
              <c:y val="0.844718858294663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38387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202138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610383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456109</xdr:colOff>
      <xdr:row>3</xdr:row>
      <xdr:rowOff>7620</xdr:rowOff>
    </xdr:from>
    <xdr:to>
      <xdr:col>19</xdr:col>
      <xdr:colOff>185483</xdr:colOff>
      <xdr:row>14</xdr:row>
      <xdr:rowOff>13063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7128E00-52C8-4DBE-B30F-7AE2C15FB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79300</xdr:colOff>
      <xdr:row>1</xdr:row>
      <xdr:rowOff>13649</xdr:rowOff>
    </xdr:from>
    <xdr:ext cx="5555110" cy="40543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12A455B-BA1A-4F2D-BF4A-707ED61DD906}"/>
            </a:ext>
          </a:extLst>
        </xdr:cNvPr>
        <xdr:cNvSpPr txBox="1"/>
      </xdr:nvSpPr>
      <xdr:spPr>
        <a:xfrm>
          <a:off x="3173020" y="196529"/>
          <a:ext cx="555511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Houston Rockets 2018-19</a:t>
          </a:r>
          <a:r>
            <a:rPr lang="en-US" sz="2000" baseline="0"/>
            <a:t> Regular Season Summary</a:t>
          </a:r>
          <a:endParaRPr lang="en-US" sz="2000"/>
        </a:p>
      </xdr:txBody>
    </xdr:sp>
    <xdr:clientData/>
  </xdr:oneCellAnchor>
  <xdr:twoCellAnchor>
    <xdr:from>
      <xdr:col>0</xdr:col>
      <xdr:colOff>137160</xdr:colOff>
      <xdr:row>9</xdr:row>
      <xdr:rowOff>83820</xdr:rowOff>
    </xdr:from>
    <xdr:to>
      <xdr:col>14</xdr:col>
      <xdr:colOff>426720</xdr:colOff>
      <xdr:row>29</xdr:row>
      <xdr:rowOff>38100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3905839-E29C-420C-94DE-5A070DBDE7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265157</xdr:colOff>
      <xdr:row>1</xdr:row>
      <xdr:rowOff>58616</xdr:rowOff>
    </xdr:from>
    <xdr:to>
      <xdr:col>2</xdr:col>
      <xdr:colOff>195774</xdr:colOff>
      <xdr:row>7</xdr:row>
      <xdr:rowOff>578599</xdr:rowOff>
    </xdr:to>
    <xdr:pic>
      <xdr:nvPicPr>
        <xdr:cNvPr id="12" name="Picture 11" descr="Houston Rockets - Wikipedia">
          <a:extLst>
            <a:ext uri="{FF2B5EF4-FFF2-40B4-BE49-F238E27FC236}">
              <a16:creationId xmlns:a16="http://schemas.microsoft.com/office/drawing/2014/main" id="{C569BD03-2535-4E37-BB66-F49384FF5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57" y="241496"/>
          <a:ext cx="1233637" cy="16341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259932</xdr:colOff>
      <xdr:row>5</xdr:row>
      <xdr:rowOff>4156</xdr:rowOff>
    </xdr:from>
    <xdr:to>
      <xdr:col>8</xdr:col>
      <xdr:colOff>529039</xdr:colOff>
      <xdr:row>8</xdr:row>
      <xdr:rowOff>75945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820A619F-3099-4105-9C0E-A06E06D36E9E}"/>
            </a:ext>
          </a:extLst>
        </xdr:cNvPr>
        <xdr:cNvGrpSpPr/>
      </xdr:nvGrpSpPr>
      <xdr:grpSpPr>
        <a:xfrm>
          <a:off x="3353652" y="888076"/>
          <a:ext cx="2097907" cy="1184309"/>
          <a:chOff x="-63" y="592854"/>
          <a:chExt cx="2098493" cy="1125693"/>
        </a:xfrm>
      </xdr:grpSpPr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2879820A-491E-4C14-97E7-FCE4F516BC97}"/>
              </a:ext>
            </a:extLst>
          </xdr:cNvPr>
          <xdr:cNvSpPr txBox="1"/>
        </xdr:nvSpPr>
        <xdr:spPr>
          <a:xfrm>
            <a:off x="-63" y="592854"/>
            <a:ext cx="1555618" cy="11256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r"/>
            <a:r>
              <a:rPr lang="en-US" sz="1100">
                <a:solidFill>
                  <a:schemeClr val="tx1">
                    <a:lumMod val="85000"/>
                    <a:lumOff val="15000"/>
                  </a:schemeClr>
                </a:solidFill>
              </a:rPr>
              <a:t>Wins</a:t>
            </a:r>
          </a:p>
          <a:p>
            <a:pPr algn="r"/>
            <a:r>
              <a:rPr lang="en-US" sz="1100">
                <a:solidFill>
                  <a:schemeClr val="tx1">
                    <a:lumMod val="85000"/>
                    <a:lumOff val="15000"/>
                  </a:schemeClr>
                </a:solidFill>
              </a:rPr>
              <a:t>Longest Winning Streak</a:t>
            </a:r>
          </a:p>
          <a:p>
            <a:pPr algn="r"/>
            <a:r>
              <a:rPr lang="en-US" sz="1100">
                <a:solidFill>
                  <a:schemeClr val="tx1">
                    <a:lumMod val="85000"/>
                    <a:lumOff val="15000"/>
                  </a:schemeClr>
                </a:solidFill>
              </a:rPr>
              <a:t>Highest Team Score</a:t>
            </a:r>
          </a:p>
          <a:p>
            <a:pPr algn="r"/>
            <a:r>
              <a:rPr lang="en-US" sz="1100">
                <a:solidFill>
                  <a:schemeClr val="tx1">
                    <a:lumMod val="85000"/>
                    <a:lumOff val="15000"/>
                  </a:schemeClr>
                </a:solidFill>
              </a:rPr>
              <a:t>Lowest Opponent Score</a:t>
            </a:r>
          </a:p>
          <a:p>
            <a:pPr algn="r"/>
            <a:r>
              <a:rPr lang="en-US" sz="1100">
                <a:solidFill>
                  <a:schemeClr val="tx1">
                    <a:lumMod val="85000"/>
                    <a:lumOff val="15000"/>
                  </a:schemeClr>
                </a:solidFill>
              </a:rPr>
              <a:t>Highest Win Margin</a:t>
            </a:r>
          </a:p>
          <a:p>
            <a:pPr algn="r"/>
            <a:r>
              <a:rPr lang="en-US" sz="1100">
                <a:solidFill>
                  <a:schemeClr val="tx1">
                    <a:lumMod val="85000"/>
                    <a:lumOff val="15000"/>
                  </a:schemeClr>
                </a:solidFill>
              </a:rPr>
              <a:t>Average Team Score</a:t>
            </a:r>
          </a:p>
        </xdr:txBody>
      </xdr:sp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7F2443E9-BB00-4CFD-8FEC-35A1AB001291}"/>
              </a:ext>
            </a:extLst>
          </xdr:cNvPr>
          <xdr:cNvGrpSpPr/>
        </xdr:nvGrpSpPr>
        <xdr:grpSpPr>
          <a:xfrm>
            <a:off x="1546184" y="638054"/>
            <a:ext cx="552246" cy="1009040"/>
            <a:chOff x="1546184" y="638054"/>
            <a:chExt cx="552246" cy="1009040"/>
          </a:xfrm>
        </xdr:grpSpPr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1EEB01EA-4D8D-410D-B2C2-880005BC06BB}"/>
                </a:ext>
              </a:extLst>
            </xdr:cNvPr>
            <xdr:cNvGrpSpPr/>
          </xdr:nvGrpSpPr>
          <xdr:grpSpPr>
            <a:xfrm>
              <a:off x="1546184" y="638054"/>
              <a:ext cx="552246" cy="839050"/>
              <a:chOff x="1546184" y="649777"/>
              <a:chExt cx="552246" cy="839050"/>
            </a:xfrm>
          </xdr:grpSpPr>
          <xdr:sp macro="" textlink="[0]!TotalWins">
            <xdr:nvSpPr>
              <xdr:cNvPr id="6" name="TextBox 5">
                <a:extLst>
                  <a:ext uri="{FF2B5EF4-FFF2-40B4-BE49-F238E27FC236}">
                    <a16:creationId xmlns:a16="http://schemas.microsoft.com/office/drawing/2014/main" id="{C3C29B1A-F1F7-4390-BBA4-B7BC3EF02AAD}"/>
                  </a:ext>
                </a:extLst>
              </xdr:cNvPr>
              <xdr:cNvSpPr txBox="1"/>
            </xdr:nvSpPr>
            <xdr:spPr>
              <a:xfrm>
                <a:off x="1546190" y="649777"/>
                <a:ext cx="552240" cy="16998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marL="0" indent="0" algn="ctr"/>
                <a:fld id="{7A873B29-7CB4-4BD2-8FA1-B23A4EFBBD6C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  <a:ea typeface="Verdana"/>
                    <a:cs typeface="Calibri"/>
                  </a:rPr>
                  <a:pPr marL="0" indent="0" algn="ctr"/>
                  <a:t>53</a:t>
                </a:fld>
                <a:endParaRPr lang="en-US" sz="1100" b="0" i="0" u="none" strike="noStrike">
                  <a:solidFill>
                    <a:srgbClr val="000000"/>
                  </a:solidFill>
                  <a:latin typeface="Calibri"/>
                  <a:ea typeface="Verdana"/>
                  <a:cs typeface="Calibri"/>
                </a:endParaRPr>
              </a:p>
            </xdr:txBody>
          </xdr:sp>
          <xdr:sp macro="" textlink="'Rockets Schedule and Results'!Z3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2527B55E-A7FB-42FF-8326-35536D4B2BD0}"/>
                  </a:ext>
                </a:extLst>
              </xdr:cNvPr>
              <xdr:cNvSpPr txBox="1"/>
            </xdr:nvSpPr>
            <xdr:spPr>
              <a:xfrm>
                <a:off x="1546188" y="814754"/>
                <a:ext cx="552240" cy="16998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fld id="{AE2DCCB5-F5DD-4943-BF18-B43F9E026335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  <a:ea typeface="Verdana"/>
                    <a:cs typeface="Calibri"/>
                  </a:rPr>
                  <a:pPr algn="ctr"/>
                  <a:t>9</a:t>
                </a:fld>
                <a:endParaRPr lang="en-US" sz="1100"/>
              </a:p>
            </xdr:txBody>
          </xdr:sp>
          <xdr:sp macro="" textlink="'Rockets Schedule and Results'!Z5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14494F4A-5A6F-4743-8E75-2E640F825A55}"/>
                  </a:ext>
                </a:extLst>
              </xdr:cNvPr>
              <xdr:cNvSpPr txBox="1"/>
            </xdr:nvSpPr>
            <xdr:spPr>
              <a:xfrm>
                <a:off x="1546186" y="984734"/>
                <a:ext cx="552240" cy="16998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fld id="{F766B25A-428A-42EA-9372-98E3BBF70498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  <a:ea typeface="Verdana"/>
                    <a:cs typeface="Calibri"/>
                  </a:rPr>
                  <a:pPr algn="ctr"/>
                  <a:t>149</a:t>
                </a:fld>
                <a:endParaRPr lang="en-US" sz="1100"/>
              </a:p>
            </xdr:txBody>
          </xdr:sp>
          <xdr:sp macro="" textlink="'Rockets Schedule and Results'!Z8">
            <xdr:nvSpPr>
              <xdr:cNvPr id="16" name="TextBox 15">
                <a:extLst>
                  <a:ext uri="{FF2B5EF4-FFF2-40B4-BE49-F238E27FC236}">
                    <a16:creationId xmlns:a16="http://schemas.microsoft.com/office/drawing/2014/main" id="{D49C8445-55B7-4D79-9EA0-8DD9158B4164}"/>
                  </a:ext>
                </a:extLst>
              </xdr:cNvPr>
              <xdr:cNvSpPr txBox="1"/>
            </xdr:nvSpPr>
            <xdr:spPr>
              <a:xfrm>
                <a:off x="1546184" y="1154719"/>
                <a:ext cx="552240" cy="16998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fld id="{CC0B651C-E109-4324-BFDE-B7387F2C1365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  <a:ea typeface="Verdana"/>
                    <a:cs typeface="Calibri"/>
                  </a:rPr>
                  <a:pPr algn="ctr"/>
                  <a:t>85</a:t>
                </a:fld>
                <a:endParaRPr lang="en-US" sz="1100"/>
              </a:p>
            </xdr:txBody>
          </xdr:sp>
          <xdr:sp macro="" textlink="'Rockets Schedule and Results'!Z9">
            <xdr:nvSpPr>
              <xdr:cNvPr id="17" name="TextBox 16">
                <a:extLst>
                  <a:ext uri="{FF2B5EF4-FFF2-40B4-BE49-F238E27FC236}">
                    <a16:creationId xmlns:a16="http://schemas.microsoft.com/office/drawing/2014/main" id="{9250678A-1CDD-4A0C-8F3F-5A6CED22021E}"/>
                  </a:ext>
                </a:extLst>
              </xdr:cNvPr>
              <xdr:cNvSpPr txBox="1"/>
            </xdr:nvSpPr>
            <xdr:spPr>
              <a:xfrm>
                <a:off x="1546184" y="1318842"/>
                <a:ext cx="552240" cy="16998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fld id="{473A53F2-1064-4DAC-9E18-A860150E64C1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  <a:ea typeface="Verdana"/>
                    <a:cs typeface="Calibri"/>
                  </a:rPr>
                  <a:pPr algn="ctr"/>
                  <a:t>36</a:t>
                </a:fld>
                <a:endParaRPr lang="en-US" sz="1100"/>
              </a:p>
            </xdr:txBody>
          </xdr:sp>
        </xdr:grpSp>
        <xdr:sp macro="" textlink="'Rockets Schedule and Results'!Z1">
          <xdr:nvSpPr>
            <xdr:cNvPr id="22" name="TextBox 21">
              <a:extLst>
                <a:ext uri="{FF2B5EF4-FFF2-40B4-BE49-F238E27FC236}">
                  <a16:creationId xmlns:a16="http://schemas.microsoft.com/office/drawing/2014/main" id="{BC4CDEF7-C39B-46B9-8125-CD3E313AAE16}"/>
                </a:ext>
              </a:extLst>
            </xdr:cNvPr>
            <xdr:cNvSpPr txBox="1"/>
          </xdr:nvSpPr>
          <xdr:spPr>
            <a:xfrm>
              <a:off x="1546184" y="1477109"/>
              <a:ext cx="552240" cy="16998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DBD923F3-9063-4B10-9929-885A3439CEF2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ea typeface="Verdana"/>
                  <a:cs typeface="Calibri"/>
                </a:rPr>
                <a:pPr algn="ctr"/>
                <a:t>113.9146341</a:t>
              </a:fld>
              <a:endParaRPr lang="en-US" sz="1100"/>
            </a:p>
          </xdr:txBody>
        </xdr:sp>
      </xdr:grpSp>
    </xdr:grpSp>
    <xdr:clientData/>
  </xdr:twoCellAnchor>
  <xdr:twoCellAnchor>
    <xdr:from>
      <xdr:col>9</xdr:col>
      <xdr:colOff>355393</xdr:colOff>
      <xdr:row>5</xdr:row>
      <xdr:rowOff>533</xdr:rowOff>
    </xdr:from>
    <xdr:to>
      <xdr:col>13</xdr:col>
      <xdr:colOff>114374</xdr:colOff>
      <xdr:row>8</xdr:row>
      <xdr:rowOff>53696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F66C1C0F-3573-4BA9-BBC6-6198A26E65B0}"/>
            </a:ext>
          </a:extLst>
        </xdr:cNvPr>
        <xdr:cNvGrpSpPr/>
      </xdr:nvGrpSpPr>
      <xdr:grpSpPr>
        <a:xfrm>
          <a:off x="5887513" y="884453"/>
          <a:ext cx="2197381" cy="1165683"/>
          <a:chOff x="2316009" y="593272"/>
          <a:chExt cx="2197381" cy="1125693"/>
        </a:xfrm>
      </xdr:grpSpPr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70CD82AF-A2F9-4276-990B-1B7C20E9ED08}"/>
              </a:ext>
            </a:extLst>
          </xdr:cNvPr>
          <xdr:cNvSpPr txBox="1"/>
        </xdr:nvSpPr>
        <xdr:spPr>
          <a:xfrm>
            <a:off x="2316009" y="593272"/>
            <a:ext cx="1617367" cy="11256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r"/>
            <a:r>
              <a:rPr lang="en-US" sz="1100">
                <a:solidFill>
                  <a:schemeClr val="tx1">
                    <a:lumMod val="85000"/>
                    <a:lumOff val="15000"/>
                  </a:schemeClr>
                </a:solidFill>
              </a:rPr>
              <a:t>Losses</a:t>
            </a:r>
          </a:p>
          <a:p>
            <a:pPr algn="r"/>
            <a:r>
              <a:rPr lang="en-US" sz="1100">
                <a:solidFill>
                  <a:schemeClr val="tx1">
                    <a:lumMod val="85000"/>
                    <a:lumOff val="15000"/>
                  </a:schemeClr>
                </a:solidFill>
              </a:rPr>
              <a:t>Longest Losing</a:t>
            </a:r>
            <a:r>
              <a:rPr lang="en-US" sz="110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Streak</a:t>
            </a:r>
          </a:p>
          <a:p>
            <a:pPr algn="r"/>
            <a:r>
              <a:rPr lang="en-US" sz="110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Lowest Team Score</a:t>
            </a:r>
          </a:p>
          <a:p>
            <a:pPr algn="r"/>
            <a:r>
              <a:rPr lang="en-US" sz="110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Highest Opponent Score</a:t>
            </a:r>
          </a:p>
          <a:p>
            <a:pPr algn="r"/>
            <a:r>
              <a:rPr lang="en-US" sz="110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Highest Loss Margin</a:t>
            </a:r>
          </a:p>
          <a:p>
            <a:pPr algn="r"/>
            <a:r>
              <a:rPr lang="en-US" sz="110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Average Opponent Score</a:t>
            </a:r>
            <a:endParaRPr lang="en-US" sz="11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FB7381FA-2749-4CBA-AED5-D2CC89DDF6AF}"/>
              </a:ext>
            </a:extLst>
          </xdr:cNvPr>
          <xdr:cNvGrpSpPr/>
        </xdr:nvGrpSpPr>
        <xdr:grpSpPr>
          <a:xfrm>
            <a:off x="3961143" y="637850"/>
            <a:ext cx="552247" cy="1003381"/>
            <a:chOff x="4113538" y="614404"/>
            <a:chExt cx="552247" cy="1003381"/>
          </a:xfrm>
        </xdr:grpSpPr>
        <xdr:grpSp>
          <xdr:nvGrpSpPr>
            <xdr:cNvPr id="2" name="Group 1">
              <a:extLst>
                <a:ext uri="{FF2B5EF4-FFF2-40B4-BE49-F238E27FC236}">
                  <a16:creationId xmlns:a16="http://schemas.microsoft.com/office/drawing/2014/main" id="{CC5A99A1-EF90-4730-9450-901C751EAAC5}"/>
                </a:ext>
              </a:extLst>
            </xdr:cNvPr>
            <xdr:cNvGrpSpPr/>
          </xdr:nvGrpSpPr>
          <xdr:grpSpPr>
            <a:xfrm>
              <a:off x="4113538" y="614404"/>
              <a:ext cx="552247" cy="839253"/>
              <a:chOff x="3521523" y="585097"/>
              <a:chExt cx="552247" cy="839253"/>
            </a:xfrm>
          </xdr:grpSpPr>
          <xdr:sp macro="" textlink="[0]!TotalWins">
            <xdr:nvSpPr>
              <xdr:cNvPr id="14" name="TextBox 13">
                <a:extLst>
                  <a:ext uri="{FF2B5EF4-FFF2-40B4-BE49-F238E27FC236}">
                    <a16:creationId xmlns:a16="http://schemas.microsoft.com/office/drawing/2014/main" id="{3996870D-FC25-424B-BFA2-0FAFC4F479DC}"/>
                  </a:ext>
                </a:extLst>
              </xdr:cNvPr>
              <xdr:cNvSpPr txBox="1"/>
            </xdr:nvSpPr>
            <xdr:spPr>
              <a:xfrm>
                <a:off x="3521530" y="585097"/>
                <a:ext cx="552240" cy="16998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marL="0" indent="0" algn="ctr"/>
                <a:fld id="{ED5D8D76-9E17-4BF7-BB2B-E4504C4C914D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  <a:ea typeface="Verdana"/>
                    <a:cs typeface="Calibri"/>
                  </a:rPr>
                  <a:pPr marL="0" indent="0" algn="ctr"/>
                  <a:t>53</a:t>
                </a:fld>
                <a:endParaRPr lang="en-US" sz="1100" b="0" i="0" u="none" strike="noStrike">
                  <a:solidFill>
                    <a:srgbClr val="000000"/>
                  </a:solidFill>
                  <a:latin typeface="Calibri"/>
                  <a:ea typeface="Verdana"/>
                  <a:cs typeface="Calibri"/>
                </a:endParaRPr>
              </a:p>
            </xdr:txBody>
          </xdr:sp>
          <xdr:sp macro="" textlink="'Rockets Schedule and Results'!Z4">
            <xdr:nvSpPr>
              <xdr:cNvPr id="18" name="TextBox 17">
                <a:extLst>
                  <a:ext uri="{FF2B5EF4-FFF2-40B4-BE49-F238E27FC236}">
                    <a16:creationId xmlns:a16="http://schemas.microsoft.com/office/drawing/2014/main" id="{7B81865A-1BD0-479C-B2C4-1BB70321FD7F}"/>
                  </a:ext>
                </a:extLst>
              </xdr:cNvPr>
              <xdr:cNvSpPr txBox="1"/>
            </xdr:nvSpPr>
            <xdr:spPr>
              <a:xfrm>
                <a:off x="3521527" y="750277"/>
                <a:ext cx="552240" cy="16998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marL="0" indent="0" algn="ctr"/>
                <a:fld id="{5856A67B-7249-4EA3-9A87-A1C5F1C55FA4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  <a:ea typeface="Verdana"/>
                    <a:cs typeface="Calibri"/>
                  </a:rPr>
                  <a:pPr marL="0" indent="0" algn="ctr"/>
                  <a:t>4</a:t>
                </a:fld>
                <a:endParaRPr lang="en-US" sz="1100" b="0" i="0" u="none" strike="noStrike">
                  <a:solidFill>
                    <a:srgbClr val="000000"/>
                  </a:solidFill>
                  <a:latin typeface="Calibri"/>
                  <a:ea typeface="Verdana"/>
                  <a:cs typeface="Calibri"/>
                </a:endParaRPr>
              </a:p>
            </xdr:txBody>
          </xdr:sp>
          <xdr:sp macro="" textlink="'Rockets Schedule and Results'!Z6">
            <xdr:nvSpPr>
              <xdr:cNvPr id="19" name="TextBox 18">
                <a:extLst>
                  <a:ext uri="{FF2B5EF4-FFF2-40B4-BE49-F238E27FC236}">
                    <a16:creationId xmlns:a16="http://schemas.microsoft.com/office/drawing/2014/main" id="{9FE9CF47-CA8A-4C07-982E-114C576A752F}"/>
                  </a:ext>
                </a:extLst>
              </xdr:cNvPr>
              <xdr:cNvSpPr txBox="1"/>
            </xdr:nvSpPr>
            <xdr:spPr>
              <a:xfrm>
                <a:off x="3521525" y="920257"/>
                <a:ext cx="552240" cy="16998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fld id="{1271E65B-4C26-440A-B195-0EC5570031B5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  <a:ea typeface="Verdana"/>
                    <a:cs typeface="Calibri"/>
                  </a:rPr>
                  <a:pPr algn="ctr"/>
                  <a:t>80</a:t>
                </a:fld>
                <a:endParaRPr lang="en-US" sz="1100"/>
              </a:p>
            </xdr:txBody>
          </xdr:sp>
          <xdr:sp macro="" textlink="'Rockets Schedule and Results'!Z7">
            <xdr:nvSpPr>
              <xdr:cNvPr id="20" name="TextBox 19">
                <a:extLst>
                  <a:ext uri="{FF2B5EF4-FFF2-40B4-BE49-F238E27FC236}">
                    <a16:creationId xmlns:a16="http://schemas.microsoft.com/office/drawing/2014/main" id="{99BA74CD-3369-4E11-8CB4-CEFC198192B1}"/>
                  </a:ext>
                </a:extLst>
              </xdr:cNvPr>
              <xdr:cNvSpPr txBox="1"/>
            </xdr:nvSpPr>
            <xdr:spPr>
              <a:xfrm>
                <a:off x="3521523" y="1090242"/>
                <a:ext cx="552240" cy="16998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fld id="{8434641D-42DF-4D06-9F9C-581DE4907B5C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  <a:ea typeface="Verdana"/>
                    <a:cs typeface="Calibri"/>
                  </a:rPr>
                  <a:pPr algn="ctr"/>
                  <a:t>145</a:t>
                </a:fld>
                <a:endParaRPr lang="en-US" sz="1100"/>
              </a:p>
            </xdr:txBody>
          </xdr:sp>
          <xdr:sp macro="" textlink="'Rockets Schedule and Results'!Z10">
            <xdr:nvSpPr>
              <xdr:cNvPr id="21" name="TextBox 20">
                <a:extLst>
                  <a:ext uri="{FF2B5EF4-FFF2-40B4-BE49-F238E27FC236}">
                    <a16:creationId xmlns:a16="http://schemas.microsoft.com/office/drawing/2014/main" id="{920DA5D5-0C80-41DB-A0CD-10ABAEADF5EF}"/>
                  </a:ext>
                </a:extLst>
              </xdr:cNvPr>
              <xdr:cNvSpPr txBox="1"/>
            </xdr:nvSpPr>
            <xdr:spPr>
              <a:xfrm>
                <a:off x="3521523" y="1254365"/>
                <a:ext cx="552240" cy="16998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fld id="{0A410C5E-779D-4C76-9418-236138AD5699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  <a:ea typeface="Verdana"/>
                    <a:cs typeface="Calibri"/>
                  </a:rPr>
                  <a:pPr algn="ctr"/>
                  <a:t>28</a:t>
                </a:fld>
                <a:endParaRPr lang="en-US" sz="1100"/>
              </a:p>
            </xdr:txBody>
          </xdr:sp>
        </xdr:grpSp>
        <xdr:sp macro="" textlink="'Rockets Schedule and Results'!Z2">
          <xdr:nvSpPr>
            <xdr:cNvPr id="23" name="TextBox 22">
              <a:extLst>
                <a:ext uri="{FF2B5EF4-FFF2-40B4-BE49-F238E27FC236}">
                  <a16:creationId xmlns:a16="http://schemas.microsoft.com/office/drawing/2014/main" id="{B81AB3DF-7C0C-412F-B485-632FA0B34701}"/>
                </a:ext>
              </a:extLst>
            </xdr:cNvPr>
            <xdr:cNvSpPr txBox="1"/>
          </xdr:nvSpPr>
          <xdr:spPr>
            <a:xfrm>
              <a:off x="4113538" y="1447800"/>
              <a:ext cx="552240" cy="16998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21807CA-FE83-4C49-AA23-68F367E9EAD8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ea typeface="Verdana"/>
                  <a:cs typeface="Calibri"/>
                </a:rPr>
                <a:pPr algn="ctr"/>
                <a:t>109.1463415</a:t>
              </a:fld>
              <a:endParaRPr lang="en-US" sz="1100"/>
            </a:p>
          </xdr:txBody>
        </xdr:sp>
      </xdr:grpSp>
    </xdr:grpSp>
    <xdr:clientData/>
  </xdr:twoCellAnchor>
  <xdr:twoCellAnchor editAs="oneCell">
    <xdr:from>
      <xdr:col>18</xdr:col>
      <xdr:colOff>510541</xdr:colOff>
      <xdr:row>25</xdr:row>
      <xdr:rowOff>4574</xdr:rowOff>
    </xdr:from>
    <xdr:to>
      <xdr:col>19</xdr:col>
      <xdr:colOff>426719</xdr:colOff>
      <xdr:row>29</xdr:row>
      <xdr:rowOff>114300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C7D3200-6C64-4158-B64A-F0B58E017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46281" y="5117594"/>
          <a:ext cx="731518" cy="8412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DEN/2019.html" TargetMode="External"/><Relationship Id="rId21" Type="http://schemas.openxmlformats.org/officeDocument/2006/relationships/hyperlink" Target="https://www.basketball-reference.com/teams/BRK/2019.html" TargetMode="External"/><Relationship Id="rId42" Type="http://schemas.openxmlformats.org/officeDocument/2006/relationships/hyperlink" Target="https://www.basketball-reference.com/teams/GSW/2019.html" TargetMode="External"/><Relationship Id="rId63" Type="http://schemas.openxmlformats.org/officeDocument/2006/relationships/hyperlink" Target="https://www.basketball-reference.com/teams/SAS/2019.html" TargetMode="External"/><Relationship Id="rId84" Type="http://schemas.openxmlformats.org/officeDocument/2006/relationships/hyperlink" Target="https://www.basketball-reference.com/teams/MEM/2019.html" TargetMode="External"/><Relationship Id="rId138" Type="http://schemas.openxmlformats.org/officeDocument/2006/relationships/hyperlink" Target="https://www.basketball-reference.com/teams/PHI/2019.html" TargetMode="External"/><Relationship Id="rId159" Type="http://schemas.openxmlformats.org/officeDocument/2006/relationships/hyperlink" Target="https://www.basketball-reference.com/teams/PHO/2019.html" TargetMode="External"/><Relationship Id="rId170" Type="http://schemas.openxmlformats.org/officeDocument/2006/relationships/hyperlink" Target="https://www.basketball-reference.com/boxscores/201902130MIN.html" TargetMode="External"/><Relationship Id="rId191" Type="http://schemas.openxmlformats.org/officeDocument/2006/relationships/hyperlink" Target="https://www.basketball-reference.com/boxscores/201903050TOR.html" TargetMode="External"/><Relationship Id="rId205" Type="http://schemas.openxmlformats.org/officeDocument/2006/relationships/hyperlink" Target="https://www.basketball-reference.com/boxscores/index.cgi?month=3&amp;day=15&amp;year=2019" TargetMode="External"/><Relationship Id="rId226" Type="http://schemas.openxmlformats.org/officeDocument/2006/relationships/hyperlink" Target="https://www.basketball-reference.com/boxscores/index.cgi?month=3&amp;day=28&amp;year=2019" TargetMode="External"/><Relationship Id="rId247" Type="http://schemas.openxmlformats.org/officeDocument/2006/relationships/printerSettings" Target="../printerSettings/printerSettings2.bin"/><Relationship Id="rId107" Type="http://schemas.openxmlformats.org/officeDocument/2006/relationships/hyperlink" Target="https://www.basketball-reference.com/boxscores/201812310HOU.html" TargetMode="External"/><Relationship Id="rId11" Type="http://schemas.openxmlformats.org/officeDocument/2006/relationships/hyperlink" Target="https://www.basketball-reference.com/boxscores/201810240HOU.html" TargetMode="External"/><Relationship Id="rId32" Type="http://schemas.openxmlformats.org/officeDocument/2006/relationships/hyperlink" Target="https://www.basketball-reference.com/boxscores/201811100SAS.html" TargetMode="External"/><Relationship Id="rId53" Type="http://schemas.openxmlformats.org/officeDocument/2006/relationships/hyperlink" Target="https://www.basketball-reference.com/boxscores/201811240CLE.html" TargetMode="External"/><Relationship Id="rId74" Type="http://schemas.openxmlformats.org/officeDocument/2006/relationships/hyperlink" Target="https://www.basketball-reference.com/boxscores/201812080DAL.html" TargetMode="External"/><Relationship Id="rId128" Type="http://schemas.openxmlformats.org/officeDocument/2006/relationships/hyperlink" Target="https://www.basketball-reference.com/boxscores/201901140HOU.html" TargetMode="External"/><Relationship Id="rId149" Type="http://schemas.openxmlformats.org/officeDocument/2006/relationships/hyperlink" Target="https://www.basketball-reference.com/boxscores/201901290HOU.html" TargetMode="External"/><Relationship Id="rId5" Type="http://schemas.openxmlformats.org/officeDocument/2006/relationships/hyperlink" Target="https://www.basketball-reference.com/boxscores/201810200LAL.html" TargetMode="External"/><Relationship Id="rId95" Type="http://schemas.openxmlformats.org/officeDocument/2006/relationships/hyperlink" Target="https://www.basketball-reference.com/boxscores/201812220HOU.html" TargetMode="External"/><Relationship Id="rId160" Type="http://schemas.openxmlformats.org/officeDocument/2006/relationships/hyperlink" Target="https://www.basketball-reference.com/boxscores/index.cgi?month=2&amp;day=6&amp;year=2019" TargetMode="External"/><Relationship Id="rId181" Type="http://schemas.openxmlformats.org/officeDocument/2006/relationships/hyperlink" Target="https://www.basketball-reference.com/boxscores/index.cgi?month=2&amp;day=27&amp;year=2019" TargetMode="External"/><Relationship Id="rId216" Type="http://schemas.openxmlformats.org/officeDocument/2006/relationships/hyperlink" Target="https://www.basketball-reference.com/teams/MEM/2019.html" TargetMode="External"/><Relationship Id="rId237" Type="http://schemas.openxmlformats.org/officeDocument/2006/relationships/hyperlink" Target="https://www.basketball-reference.com/teams/LAC/2019.html" TargetMode="External"/><Relationship Id="rId22" Type="http://schemas.openxmlformats.org/officeDocument/2006/relationships/hyperlink" Target="https://www.basketball-reference.com/boxscores/index.cgi?month=11&amp;day=3&amp;year=2018" TargetMode="External"/><Relationship Id="rId43" Type="http://schemas.openxmlformats.org/officeDocument/2006/relationships/hyperlink" Target="https://www.basketball-reference.com/boxscores/index.cgi?month=11&amp;day=17&amp;year=2018" TargetMode="External"/><Relationship Id="rId64" Type="http://schemas.openxmlformats.org/officeDocument/2006/relationships/hyperlink" Target="https://www.basketball-reference.com/boxscores/index.cgi?month=12&amp;day=1&amp;year=2018" TargetMode="External"/><Relationship Id="rId118" Type="http://schemas.openxmlformats.org/officeDocument/2006/relationships/hyperlink" Target="https://www.basketball-reference.com/boxscores/index.cgi?month=1&amp;day=9&amp;year=2019" TargetMode="External"/><Relationship Id="rId139" Type="http://schemas.openxmlformats.org/officeDocument/2006/relationships/hyperlink" Target="https://www.basketball-reference.com/boxscores/index.cgi?month=1&amp;day=23&amp;year=2019" TargetMode="External"/><Relationship Id="rId85" Type="http://schemas.openxmlformats.org/officeDocument/2006/relationships/hyperlink" Target="https://www.basketball-reference.com/boxscores/index.cgi?month=12&amp;day=17&amp;year=2018" TargetMode="External"/><Relationship Id="rId150" Type="http://schemas.openxmlformats.org/officeDocument/2006/relationships/hyperlink" Target="https://www.basketball-reference.com/teams/NOP/2019.html" TargetMode="External"/><Relationship Id="rId171" Type="http://schemas.openxmlformats.org/officeDocument/2006/relationships/hyperlink" Target="https://www.basketball-reference.com/teams/MIN/2019.html" TargetMode="External"/><Relationship Id="rId192" Type="http://schemas.openxmlformats.org/officeDocument/2006/relationships/hyperlink" Target="https://www.basketball-reference.com/teams/TOR/2019.html" TargetMode="External"/><Relationship Id="rId206" Type="http://schemas.openxmlformats.org/officeDocument/2006/relationships/hyperlink" Target="https://www.basketball-reference.com/boxscores/201903150HOU.html" TargetMode="External"/><Relationship Id="rId227" Type="http://schemas.openxmlformats.org/officeDocument/2006/relationships/hyperlink" Target="https://www.basketball-reference.com/boxscores/201903280HOU.html" TargetMode="External"/><Relationship Id="rId248" Type="http://schemas.openxmlformats.org/officeDocument/2006/relationships/customProperty" Target="../customProperty2.bin"/><Relationship Id="rId12" Type="http://schemas.openxmlformats.org/officeDocument/2006/relationships/hyperlink" Target="https://www.basketball-reference.com/teams/UTA/2019.html" TargetMode="External"/><Relationship Id="rId33" Type="http://schemas.openxmlformats.org/officeDocument/2006/relationships/hyperlink" Target="https://www.basketball-reference.com/teams/SAS/2019.html" TargetMode="External"/><Relationship Id="rId108" Type="http://schemas.openxmlformats.org/officeDocument/2006/relationships/hyperlink" Target="https://www.basketball-reference.com/teams/MEM/2019.html" TargetMode="External"/><Relationship Id="rId129" Type="http://schemas.openxmlformats.org/officeDocument/2006/relationships/hyperlink" Target="https://www.basketball-reference.com/teams/MEM/2019.html" TargetMode="External"/><Relationship Id="rId54" Type="http://schemas.openxmlformats.org/officeDocument/2006/relationships/hyperlink" Target="https://www.basketball-reference.com/teams/CLE/2019.html" TargetMode="External"/><Relationship Id="rId75" Type="http://schemas.openxmlformats.org/officeDocument/2006/relationships/hyperlink" Target="https://www.basketball-reference.com/teams/DAL/2019.html" TargetMode="External"/><Relationship Id="rId96" Type="http://schemas.openxmlformats.org/officeDocument/2006/relationships/hyperlink" Target="https://www.basketball-reference.com/teams/SAS/2019.html" TargetMode="External"/><Relationship Id="rId140" Type="http://schemas.openxmlformats.org/officeDocument/2006/relationships/hyperlink" Target="https://www.basketball-reference.com/boxscores/201901230NYK.html" TargetMode="External"/><Relationship Id="rId161" Type="http://schemas.openxmlformats.org/officeDocument/2006/relationships/hyperlink" Target="https://www.basketball-reference.com/boxscores/201902060SAC.html" TargetMode="External"/><Relationship Id="rId182" Type="http://schemas.openxmlformats.org/officeDocument/2006/relationships/hyperlink" Target="https://www.basketball-reference.com/boxscores/201902270CHO.html" TargetMode="External"/><Relationship Id="rId217" Type="http://schemas.openxmlformats.org/officeDocument/2006/relationships/hyperlink" Target="https://www.basketball-reference.com/boxscores/index.cgi?month=3&amp;day=22&amp;year=2019" TargetMode="External"/><Relationship Id="rId6" Type="http://schemas.openxmlformats.org/officeDocument/2006/relationships/hyperlink" Target="https://www.basketball-reference.com/teams/LAL/2019.html" TargetMode="External"/><Relationship Id="rId238" Type="http://schemas.openxmlformats.org/officeDocument/2006/relationships/hyperlink" Target="https://www.basketball-reference.com/boxscores/index.cgi?month=4&amp;day=5&amp;year=2019" TargetMode="External"/><Relationship Id="rId23" Type="http://schemas.openxmlformats.org/officeDocument/2006/relationships/hyperlink" Target="https://www.basketball-reference.com/boxscores/201811030CHI.html" TargetMode="External"/><Relationship Id="rId119" Type="http://schemas.openxmlformats.org/officeDocument/2006/relationships/hyperlink" Target="https://www.basketball-reference.com/boxscores/201901090HOU.html" TargetMode="External"/><Relationship Id="rId44" Type="http://schemas.openxmlformats.org/officeDocument/2006/relationships/hyperlink" Target="https://www.basketball-reference.com/boxscores/201811170HOU.html" TargetMode="External"/><Relationship Id="rId65" Type="http://schemas.openxmlformats.org/officeDocument/2006/relationships/hyperlink" Target="https://www.basketball-reference.com/boxscores/201812010HOU.html" TargetMode="External"/><Relationship Id="rId86" Type="http://schemas.openxmlformats.org/officeDocument/2006/relationships/hyperlink" Target="https://www.basketball-reference.com/boxscores/201812170HOU.html" TargetMode="External"/><Relationship Id="rId130" Type="http://schemas.openxmlformats.org/officeDocument/2006/relationships/hyperlink" Target="https://www.basketball-reference.com/boxscores/index.cgi?month=1&amp;day=16&amp;year=2019" TargetMode="External"/><Relationship Id="rId151" Type="http://schemas.openxmlformats.org/officeDocument/2006/relationships/hyperlink" Target="https://www.basketball-reference.com/boxscores/index.cgi?month=2&amp;day=1&amp;year=2019" TargetMode="External"/><Relationship Id="rId172" Type="http://schemas.openxmlformats.org/officeDocument/2006/relationships/hyperlink" Target="https://www.basketball-reference.com/boxscores/index.cgi?month=2&amp;day=21&amp;year=2019" TargetMode="External"/><Relationship Id="rId193" Type="http://schemas.openxmlformats.org/officeDocument/2006/relationships/hyperlink" Target="https://www.basketball-reference.com/boxscores/index.cgi?month=3&amp;day=8&amp;year=2019" TargetMode="External"/><Relationship Id="rId207" Type="http://schemas.openxmlformats.org/officeDocument/2006/relationships/hyperlink" Target="https://www.basketball-reference.com/teams/PHO/2019.html" TargetMode="External"/><Relationship Id="rId228" Type="http://schemas.openxmlformats.org/officeDocument/2006/relationships/hyperlink" Target="https://www.basketball-reference.com/teams/DEN/2019.html" TargetMode="External"/><Relationship Id="rId13" Type="http://schemas.openxmlformats.org/officeDocument/2006/relationships/hyperlink" Target="https://www.basketball-reference.com/boxscores/index.cgi?month=10&amp;day=26&amp;year=2018" TargetMode="External"/><Relationship Id="rId109" Type="http://schemas.openxmlformats.org/officeDocument/2006/relationships/hyperlink" Target="https://www.basketball-reference.com/boxscores/index.cgi?month=1&amp;day=3&amp;year=2019" TargetMode="External"/><Relationship Id="rId34" Type="http://schemas.openxmlformats.org/officeDocument/2006/relationships/hyperlink" Target="https://www.basketball-reference.com/boxscores/index.cgi?month=11&amp;day=11&amp;year=2018" TargetMode="External"/><Relationship Id="rId55" Type="http://schemas.openxmlformats.org/officeDocument/2006/relationships/hyperlink" Target="https://www.basketball-reference.com/boxscores/index.cgi?month=11&amp;day=26&amp;year=2018" TargetMode="External"/><Relationship Id="rId76" Type="http://schemas.openxmlformats.org/officeDocument/2006/relationships/hyperlink" Target="https://www.basketball-reference.com/boxscores/index.cgi?month=12&amp;day=11&amp;year=2018" TargetMode="External"/><Relationship Id="rId97" Type="http://schemas.openxmlformats.org/officeDocument/2006/relationships/hyperlink" Target="https://www.basketball-reference.com/boxscores/index.cgi?month=12&amp;day=25&amp;year=2018" TargetMode="External"/><Relationship Id="rId120" Type="http://schemas.openxmlformats.org/officeDocument/2006/relationships/hyperlink" Target="https://www.basketball-reference.com/teams/MIL/2019.html" TargetMode="External"/><Relationship Id="rId141" Type="http://schemas.openxmlformats.org/officeDocument/2006/relationships/hyperlink" Target="https://www.basketball-reference.com/teams/NYK/2019.html" TargetMode="External"/><Relationship Id="rId7" Type="http://schemas.openxmlformats.org/officeDocument/2006/relationships/hyperlink" Target="https://www.basketball-reference.com/boxscores/index.cgi?month=10&amp;day=21&amp;year=2018" TargetMode="External"/><Relationship Id="rId162" Type="http://schemas.openxmlformats.org/officeDocument/2006/relationships/hyperlink" Target="https://www.basketball-reference.com/teams/SAC/2019.html" TargetMode="External"/><Relationship Id="rId183" Type="http://schemas.openxmlformats.org/officeDocument/2006/relationships/hyperlink" Target="https://www.basketball-reference.com/teams/CHO/2019.html" TargetMode="External"/><Relationship Id="rId218" Type="http://schemas.openxmlformats.org/officeDocument/2006/relationships/hyperlink" Target="https://www.basketball-reference.com/boxscores/201903220HOU.html" TargetMode="External"/><Relationship Id="rId239" Type="http://schemas.openxmlformats.org/officeDocument/2006/relationships/hyperlink" Target="https://www.basketball-reference.com/boxscores/201904050HOU.html" TargetMode="External"/><Relationship Id="rId24" Type="http://schemas.openxmlformats.org/officeDocument/2006/relationships/hyperlink" Target="https://www.basketball-reference.com/teams/CHI/2019.html" TargetMode="External"/><Relationship Id="rId45" Type="http://schemas.openxmlformats.org/officeDocument/2006/relationships/hyperlink" Target="https://www.basketball-reference.com/teams/SAC/2019.html" TargetMode="External"/><Relationship Id="rId66" Type="http://schemas.openxmlformats.org/officeDocument/2006/relationships/hyperlink" Target="https://www.basketball-reference.com/teams/CHI/2019.html" TargetMode="External"/><Relationship Id="rId87" Type="http://schemas.openxmlformats.org/officeDocument/2006/relationships/hyperlink" Target="https://www.basketball-reference.com/teams/UTA/2019.html" TargetMode="External"/><Relationship Id="rId110" Type="http://schemas.openxmlformats.org/officeDocument/2006/relationships/hyperlink" Target="https://www.basketball-reference.com/boxscores/201901030GSW.html" TargetMode="External"/><Relationship Id="rId131" Type="http://schemas.openxmlformats.org/officeDocument/2006/relationships/hyperlink" Target="https://www.basketball-reference.com/boxscores/201901160HOU.html" TargetMode="External"/><Relationship Id="rId152" Type="http://schemas.openxmlformats.org/officeDocument/2006/relationships/hyperlink" Target="https://www.basketball-reference.com/boxscores/201902010DEN.html" TargetMode="External"/><Relationship Id="rId173" Type="http://schemas.openxmlformats.org/officeDocument/2006/relationships/hyperlink" Target="https://www.basketball-reference.com/boxscores/201902210LAL.html" TargetMode="External"/><Relationship Id="rId194" Type="http://schemas.openxmlformats.org/officeDocument/2006/relationships/hyperlink" Target="https://www.basketball-reference.com/boxscores/201903080HOU.html" TargetMode="External"/><Relationship Id="rId208" Type="http://schemas.openxmlformats.org/officeDocument/2006/relationships/hyperlink" Target="https://www.basketball-reference.com/boxscores/index.cgi?month=3&amp;day=17&amp;year=2019" TargetMode="External"/><Relationship Id="rId229" Type="http://schemas.openxmlformats.org/officeDocument/2006/relationships/hyperlink" Target="https://www.basketball-reference.com/boxscores/index.cgi?month=3&amp;day=30&amp;year=2019" TargetMode="External"/><Relationship Id="rId240" Type="http://schemas.openxmlformats.org/officeDocument/2006/relationships/hyperlink" Target="https://www.basketball-reference.com/teams/NYK/2019.html" TargetMode="External"/><Relationship Id="rId14" Type="http://schemas.openxmlformats.org/officeDocument/2006/relationships/hyperlink" Target="https://www.basketball-reference.com/boxscores/201810260HOU.html" TargetMode="External"/><Relationship Id="rId35" Type="http://schemas.openxmlformats.org/officeDocument/2006/relationships/hyperlink" Target="https://www.basketball-reference.com/boxscores/201811110HOU.html" TargetMode="External"/><Relationship Id="rId56" Type="http://schemas.openxmlformats.org/officeDocument/2006/relationships/hyperlink" Target="https://www.basketball-reference.com/boxscores/201811260WAS.html" TargetMode="External"/><Relationship Id="rId77" Type="http://schemas.openxmlformats.org/officeDocument/2006/relationships/hyperlink" Target="https://www.basketball-reference.com/boxscores/201812110HOU.html" TargetMode="External"/><Relationship Id="rId100" Type="http://schemas.openxmlformats.org/officeDocument/2006/relationships/hyperlink" Target="https://www.basketball-reference.com/boxscores/index.cgi?month=12&amp;day=27&amp;year=2018" TargetMode="External"/><Relationship Id="rId8" Type="http://schemas.openxmlformats.org/officeDocument/2006/relationships/hyperlink" Target="https://www.basketball-reference.com/boxscores/201810210LAC.html" TargetMode="External"/><Relationship Id="rId98" Type="http://schemas.openxmlformats.org/officeDocument/2006/relationships/hyperlink" Target="https://www.basketball-reference.com/boxscores/201812250HOU.html" TargetMode="External"/><Relationship Id="rId121" Type="http://schemas.openxmlformats.org/officeDocument/2006/relationships/hyperlink" Target="https://www.basketball-reference.com/boxscores/index.cgi?month=1&amp;day=11&amp;year=2019" TargetMode="External"/><Relationship Id="rId142" Type="http://schemas.openxmlformats.org/officeDocument/2006/relationships/hyperlink" Target="https://www.basketball-reference.com/boxscores/index.cgi?month=1&amp;day=25&amp;year=2019" TargetMode="External"/><Relationship Id="rId163" Type="http://schemas.openxmlformats.org/officeDocument/2006/relationships/hyperlink" Target="https://www.basketball-reference.com/boxscores/index.cgi?month=2&amp;day=9&amp;year=2019" TargetMode="External"/><Relationship Id="rId184" Type="http://schemas.openxmlformats.org/officeDocument/2006/relationships/hyperlink" Target="https://www.basketball-reference.com/boxscores/index.cgi?month=2&amp;day=28&amp;year=2019" TargetMode="External"/><Relationship Id="rId219" Type="http://schemas.openxmlformats.org/officeDocument/2006/relationships/hyperlink" Target="https://www.basketball-reference.com/teams/SAS/2019.html" TargetMode="External"/><Relationship Id="rId230" Type="http://schemas.openxmlformats.org/officeDocument/2006/relationships/hyperlink" Target="https://www.basketball-reference.com/boxscores/201903300HOU.html" TargetMode="External"/><Relationship Id="rId25" Type="http://schemas.openxmlformats.org/officeDocument/2006/relationships/hyperlink" Target="https://www.basketball-reference.com/boxscores/index.cgi?month=11&amp;day=5&amp;year=2018" TargetMode="External"/><Relationship Id="rId46" Type="http://schemas.openxmlformats.org/officeDocument/2006/relationships/hyperlink" Target="https://www.basketball-reference.com/boxscores/index.cgi?month=11&amp;day=21&amp;year=2018" TargetMode="External"/><Relationship Id="rId67" Type="http://schemas.openxmlformats.org/officeDocument/2006/relationships/hyperlink" Target="https://www.basketball-reference.com/boxscores/index.cgi?month=12&amp;day=3&amp;year=2018" TargetMode="External"/><Relationship Id="rId88" Type="http://schemas.openxmlformats.org/officeDocument/2006/relationships/hyperlink" Target="https://www.basketball-reference.com/boxscores/index.cgi?month=12&amp;day=19&amp;year=2018" TargetMode="External"/><Relationship Id="rId111" Type="http://schemas.openxmlformats.org/officeDocument/2006/relationships/hyperlink" Target="https://www.basketball-reference.com/teams/GSW/2019.html" TargetMode="External"/><Relationship Id="rId132" Type="http://schemas.openxmlformats.org/officeDocument/2006/relationships/hyperlink" Target="https://www.basketball-reference.com/teams/BRK/2019.html" TargetMode="External"/><Relationship Id="rId153" Type="http://schemas.openxmlformats.org/officeDocument/2006/relationships/hyperlink" Target="https://www.basketball-reference.com/teams/DEN/2019.html" TargetMode="External"/><Relationship Id="rId174" Type="http://schemas.openxmlformats.org/officeDocument/2006/relationships/hyperlink" Target="https://www.basketball-reference.com/teams/LAL/2019.html" TargetMode="External"/><Relationship Id="rId195" Type="http://schemas.openxmlformats.org/officeDocument/2006/relationships/hyperlink" Target="https://www.basketball-reference.com/teams/PHI/2019.html" TargetMode="External"/><Relationship Id="rId209" Type="http://schemas.openxmlformats.org/officeDocument/2006/relationships/hyperlink" Target="https://www.basketball-reference.com/boxscores/201903170HOU.html" TargetMode="External"/><Relationship Id="rId220" Type="http://schemas.openxmlformats.org/officeDocument/2006/relationships/hyperlink" Target="https://www.basketball-reference.com/boxscores/index.cgi?month=3&amp;day=24&amp;year=2019" TargetMode="External"/><Relationship Id="rId241" Type="http://schemas.openxmlformats.org/officeDocument/2006/relationships/hyperlink" Target="https://www.basketball-reference.com/boxscores/index.cgi?month=4&amp;day=7&amp;year=2019" TargetMode="External"/><Relationship Id="rId15" Type="http://schemas.openxmlformats.org/officeDocument/2006/relationships/hyperlink" Target="https://www.basketball-reference.com/teams/LAC/2019.html" TargetMode="External"/><Relationship Id="rId36" Type="http://schemas.openxmlformats.org/officeDocument/2006/relationships/hyperlink" Target="https://www.basketball-reference.com/teams/IND/2019.html" TargetMode="External"/><Relationship Id="rId57" Type="http://schemas.openxmlformats.org/officeDocument/2006/relationships/hyperlink" Target="https://www.basketball-reference.com/teams/WAS/2019.html" TargetMode="External"/><Relationship Id="rId10" Type="http://schemas.openxmlformats.org/officeDocument/2006/relationships/hyperlink" Target="https://www.basketball-reference.com/boxscores/index.cgi?month=10&amp;day=24&amp;year=2018" TargetMode="External"/><Relationship Id="rId31" Type="http://schemas.openxmlformats.org/officeDocument/2006/relationships/hyperlink" Target="https://www.basketball-reference.com/boxscores/index.cgi?month=11&amp;day=10&amp;year=2018" TargetMode="External"/><Relationship Id="rId52" Type="http://schemas.openxmlformats.org/officeDocument/2006/relationships/hyperlink" Target="https://www.basketball-reference.com/boxscores/index.cgi?month=11&amp;day=24&amp;year=2018" TargetMode="External"/><Relationship Id="rId73" Type="http://schemas.openxmlformats.org/officeDocument/2006/relationships/hyperlink" Target="https://www.basketball-reference.com/boxscores/index.cgi?month=12&amp;day=8&amp;year=2018" TargetMode="External"/><Relationship Id="rId78" Type="http://schemas.openxmlformats.org/officeDocument/2006/relationships/hyperlink" Target="https://www.basketball-reference.com/teams/POR/2019.html" TargetMode="External"/><Relationship Id="rId94" Type="http://schemas.openxmlformats.org/officeDocument/2006/relationships/hyperlink" Target="https://www.basketball-reference.com/boxscores/index.cgi?month=12&amp;day=22&amp;year=2018" TargetMode="External"/><Relationship Id="rId99" Type="http://schemas.openxmlformats.org/officeDocument/2006/relationships/hyperlink" Target="https://www.basketball-reference.com/teams/OKC/2019.html" TargetMode="External"/><Relationship Id="rId101" Type="http://schemas.openxmlformats.org/officeDocument/2006/relationships/hyperlink" Target="https://www.basketball-reference.com/boxscores/201812270HOU.html" TargetMode="External"/><Relationship Id="rId122" Type="http://schemas.openxmlformats.org/officeDocument/2006/relationships/hyperlink" Target="https://www.basketball-reference.com/boxscores/201901110HOU.html" TargetMode="External"/><Relationship Id="rId143" Type="http://schemas.openxmlformats.org/officeDocument/2006/relationships/hyperlink" Target="https://www.basketball-reference.com/boxscores/201901250HOU.html" TargetMode="External"/><Relationship Id="rId148" Type="http://schemas.openxmlformats.org/officeDocument/2006/relationships/hyperlink" Target="https://www.basketball-reference.com/boxscores/index.cgi?month=1&amp;day=29&amp;year=2019" TargetMode="External"/><Relationship Id="rId164" Type="http://schemas.openxmlformats.org/officeDocument/2006/relationships/hyperlink" Target="https://www.basketball-reference.com/boxscores/201902090HOU.html" TargetMode="External"/><Relationship Id="rId169" Type="http://schemas.openxmlformats.org/officeDocument/2006/relationships/hyperlink" Target="https://www.basketball-reference.com/boxscores/index.cgi?month=2&amp;day=13&amp;year=2019" TargetMode="External"/><Relationship Id="rId185" Type="http://schemas.openxmlformats.org/officeDocument/2006/relationships/hyperlink" Target="https://www.basketball-reference.com/boxscores/201902280HOU.html" TargetMode="External"/><Relationship Id="rId4" Type="http://schemas.openxmlformats.org/officeDocument/2006/relationships/hyperlink" Target="https://www.basketball-reference.com/boxscores/index.cgi?month=10&amp;day=20&amp;year=2018" TargetMode="External"/><Relationship Id="rId9" Type="http://schemas.openxmlformats.org/officeDocument/2006/relationships/hyperlink" Target="https://www.basketball-reference.com/teams/LAC/2019.html" TargetMode="External"/><Relationship Id="rId180" Type="http://schemas.openxmlformats.org/officeDocument/2006/relationships/hyperlink" Target="https://www.basketball-reference.com/teams/ATL/2019.html" TargetMode="External"/><Relationship Id="rId210" Type="http://schemas.openxmlformats.org/officeDocument/2006/relationships/hyperlink" Target="https://www.basketball-reference.com/teams/MIN/2019.html" TargetMode="External"/><Relationship Id="rId215" Type="http://schemas.openxmlformats.org/officeDocument/2006/relationships/hyperlink" Target="https://www.basketball-reference.com/boxscores/201903200MEM.html" TargetMode="External"/><Relationship Id="rId236" Type="http://schemas.openxmlformats.org/officeDocument/2006/relationships/hyperlink" Target="https://www.basketball-reference.com/boxscores/201904030LAC.html" TargetMode="External"/><Relationship Id="rId26" Type="http://schemas.openxmlformats.org/officeDocument/2006/relationships/hyperlink" Target="https://www.basketball-reference.com/boxscores/201811050IND.html" TargetMode="External"/><Relationship Id="rId231" Type="http://schemas.openxmlformats.org/officeDocument/2006/relationships/hyperlink" Target="https://www.basketball-reference.com/teams/SAC/2019.html" TargetMode="External"/><Relationship Id="rId47" Type="http://schemas.openxmlformats.org/officeDocument/2006/relationships/hyperlink" Target="https://www.basketball-reference.com/boxscores/201811210HOU.html" TargetMode="External"/><Relationship Id="rId68" Type="http://schemas.openxmlformats.org/officeDocument/2006/relationships/hyperlink" Target="https://www.basketball-reference.com/boxscores/201812030MIN.html" TargetMode="External"/><Relationship Id="rId89" Type="http://schemas.openxmlformats.org/officeDocument/2006/relationships/hyperlink" Target="https://www.basketball-reference.com/boxscores/201812190HOU.html" TargetMode="External"/><Relationship Id="rId112" Type="http://schemas.openxmlformats.org/officeDocument/2006/relationships/hyperlink" Target="https://www.basketball-reference.com/boxscores/index.cgi?month=1&amp;day=5&amp;year=2019" TargetMode="External"/><Relationship Id="rId133" Type="http://schemas.openxmlformats.org/officeDocument/2006/relationships/hyperlink" Target="https://www.basketball-reference.com/boxscores/index.cgi?month=1&amp;day=19&amp;year=2019" TargetMode="External"/><Relationship Id="rId154" Type="http://schemas.openxmlformats.org/officeDocument/2006/relationships/hyperlink" Target="https://www.basketball-reference.com/boxscores/index.cgi?month=2&amp;day=2&amp;year=2019" TargetMode="External"/><Relationship Id="rId175" Type="http://schemas.openxmlformats.org/officeDocument/2006/relationships/hyperlink" Target="https://www.basketball-reference.com/boxscores/index.cgi?month=2&amp;day=23&amp;year=2019" TargetMode="External"/><Relationship Id="rId196" Type="http://schemas.openxmlformats.org/officeDocument/2006/relationships/hyperlink" Target="https://www.basketball-reference.com/boxscores/index.cgi?month=3&amp;day=10&amp;year=2019" TargetMode="External"/><Relationship Id="rId200" Type="http://schemas.openxmlformats.org/officeDocument/2006/relationships/hyperlink" Target="https://www.basketball-reference.com/boxscores/201903110HOU.html" TargetMode="External"/><Relationship Id="rId16" Type="http://schemas.openxmlformats.org/officeDocument/2006/relationships/hyperlink" Target="https://www.basketball-reference.com/boxscores/index.cgi?month=10&amp;day=30&amp;year=2018" TargetMode="External"/><Relationship Id="rId221" Type="http://schemas.openxmlformats.org/officeDocument/2006/relationships/hyperlink" Target="https://www.basketball-reference.com/boxscores/201903240NOP.html" TargetMode="External"/><Relationship Id="rId242" Type="http://schemas.openxmlformats.org/officeDocument/2006/relationships/hyperlink" Target="https://www.basketball-reference.com/boxscores/201904070HOU.html" TargetMode="External"/><Relationship Id="rId37" Type="http://schemas.openxmlformats.org/officeDocument/2006/relationships/hyperlink" Target="https://www.basketball-reference.com/boxscores/index.cgi?month=11&amp;day=13&amp;year=2018" TargetMode="External"/><Relationship Id="rId58" Type="http://schemas.openxmlformats.org/officeDocument/2006/relationships/hyperlink" Target="https://www.basketball-reference.com/boxscores/index.cgi?month=11&amp;day=28&amp;year=2018" TargetMode="External"/><Relationship Id="rId79" Type="http://schemas.openxmlformats.org/officeDocument/2006/relationships/hyperlink" Target="https://www.basketball-reference.com/boxscores/index.cgi?month=12&amp;day=13&amp;year=2018" TargetMode="External"/><Relationship Id="rId102" Type="http://schemas.openxmlformats.org/officeDocument/2006/relationships/hyperlink" Target="https://www.basketball-reference.com/teams/BOS/2019.html" TargetMode="External"/><Relationship Id="rId123" Type="http://schemas.openxmlformats.org/officeDocument/2006/relationships/hyperlink" Target="https://www.basketball-reference.com/teams/CLE/2019.html" TargetMode="External"/><Relationship Id="rId144" Type="http://schemas.openxmlformats.org/officeDocument/2006/relationships/hyperlink" Target="https://www.basketball-reference.com/teams/TOR/2019.html" TargetMode="External"/><Relationship Id="rId90" Type="http://schemas.openxmlformats.org/officeDocument/2006/relationships/hyperlink" Target="https://www.basketball-reference.com/teams/WAS/2019.html" TargetMode="External"/><Relationship Id="rId165" Type="http://schemas.openxmlformats.org/officeDocument/2006/relationships/hyperlink" Target="https://www.basketball-reference.com/teams/OKC/2019.html" TargetMode="External"/><Relationship Id="rId186" Type="http://schemas.openxmlformats.org/officeDocument/2006/relationships/hyperlink" Target="https://www.basketball-reference.com/teams/MIA/2019.html" TargetMode="External"/><Relationship Id="rId211" Type="http://schemas.openxmlformats.org/officeDocument/2006/relationships/hyperlink" Target="https://www.basketball-reference.com/boxscores/index.cgi?month=3&amp;day=19&amp;year=2019" TargetMode="External"/><Relationship Id="rId232" Type="http://schemas.openxmlformats.org/officeDocument/2006/relationships/hyperlink" Target="https://www.basketball-reference.com/boxscores/index.cgi?month=4&amp;day=2&amp;year=2019" TargetMode="External"/><Relationship Id="rId27" Type="http://schemas.openxmlformats.org/officeDocument/2006/relationships/hyperlink" Target="https://www.basketball-reference.com/teams/IND/2019.html" TargetMode="External"/><Relationship Id="rId48" Type="http://schemas.openxmlformats.org/officeDocument/2006/relationships/hyperlink" Target="https://www.basketball-reference.com/teams/DET/2019.html" TargetMode="External"/><Relationship Id="rId69" Type="http://schemas.openxmlformats.org/officeDocument/2006/relationships/hyperlink" Target="https://www.basketball-reference.com/teams/MIN/2019.html" TargetMode="External"/><Relationship Id="rId113" Type="http://schemas.openxmlformats.org/officeDocument/2006/relationships/hyperlink" Target="https://www.basketball-reference.com/boxscores/201901050POR.html" TargetMode="External"/><Relationship Id="rId134" Type="http://schemas.openxmlformats.org/officeDocument/2006/relationships/hyperlink" Target="https://www.basketball-reference.com/boxscores/201901190HOU.html" TargetMode="External"/><Relationship Id="rId80" Type="http://schemas.openxmlformats.org/officeDocument/2006/relationships/hyperlink" Target="https://www.basketball-reference.com/boxscores/201812130HOU.html" TargetMode="External"/><Relationship Id="rId155" Type="http://schemas.openxmlformats.org/officeDocument/2006/relationships/hyperlink" Target="https://www.basketball-reference.com/boxscores/201902020UTA.html" TargetMode="External"/><Relationship Id="rId176" Type="http://schemas.openxmlformats.org/officeDocument/2006/relationships/hyperlink" Target="https://www.basketball-reference.com/boxscores/201902230GSW.html" TargetMode="External"/><Relationship Id="rId197" Type="http://schemas.openxmlformats.org/officeDocument/2006/relationships/hyperlink" Target="https://www.basketball-reference.com/boxscores/201903100DAL.html" TargetMode="External"/><Relationship Id="rId201" Type="http://schemas.openxmlformats.org/officeDocument/2006/relationships/hyperlink" Target="https://www.basketball-reference.com/teams/CHO/2019.html" TargetMode="External"/><Relationship Id="rId222" Type="http://schemas.openxmlformats.org/officeDocument/2006/relationships/hyperlink" Target="https://www.basketball-reference.com/teams/NOP/2019.html" TargetMode="External"/><Relationship Id="rId243" Type="http://schemas.openxmlformats.org/officeDocument/2006/relationships/hyperlink" Target="https://www.basketball-reference.com/teams/PHO/2019.html" TargetMode="External"/><Relationship Id="rId17" Type="http://schemas.openxmlformats.org/officeDocument/2006/relationships/hyperlink" Target="https://www.basketball-reference.com/boxscores/201810300HOU.html" TargetMode="External"/><Relationship Id="rId38" Type="http://schemas.openxmlformats.org/officeDocument/2006/relationships/hyperlink" Target="https://www.basketball-reference.com/boxscores/201811130DEN.html" TargetMode="External"/><Relationship Id="rId59" Type="http://schemas.openxmlformats.org/officeDocument/2006/relationships/hyperlink" Target="https://www.basketball-reference.com/boxscores/201811280HOU.html" TargetMode="External"/><Relationship Id="rId103" Type="http://schemas.openxmlformats.org/officeDocument/2006/relationships/hyperlink" Target="https://www.basketball-reference.com/boxscores/index.cgi?month=12&amp;day=29&amp;year=2018" TargetMode="External"/><Relationship Id="rId124" Type="http://schemas.openxmlformats.org/officeDocument/2006/relationships/hyperlink" Target="https://www.basketball-reference.com/boxscores/index.cgi?month=1&amp;day=13&amp;year=2019" TargetMode="External"/><Relationship Id="rId70" Type="http://schemas.openxmlformats.org/officeDocument/2006/relationships/hyperlink" Target="https://www.basketball-reference.com/boxscores/index.cgi?month=12&amp;day=6&amp;year=2018" TargetMode="External"/><Relationship Id="rId91" Type="http://schemas.openxmlformats.org/officeDocument/2006/relationships/hyperlink" Target="https://www.basketball-reference.com/boxscores/index.cgi?month=12&amp;day=20&amp;year=2018" TargetMode="External"/><Relationship Id="rId145" Type="http://schemas.openxmlformats.org/officeDocument/2006/relationships/hyperlink" Target="https://www.basketball-reference.com/boxscores/index.cgi?month=1&amp;day=27&amp;year=2019" TargetMode="External"/><Relationship Id="rId166" Type="http://schemas.openxmlformats.org/officeDocument/2006/relationships/hyperlink" Target="https://www.basketball-reference.com/boxscores/index.cgi?month=2&amp;day=11&amp;year=2019" TargetMode="External"/><Relationship Id="rId187" Type="http://schemas.openxmlformats.org/officeDocument/2006/relationships/hyperlink" Target="https://www.basketball-reference.com/boxscores/index.cgi?month=3&amp;day=3&amp;year=2019" TargetMode="External"/><Relationship Id="rId1" Type="http://schemas.openxmlformats.org/officeDocument/2006/relationships/hyperlink" Target="https://www.basketball-reference.com/boxscores/index.cgi?month=10&amp;day=17&amp;year=2018" TargetMode="External"/><Relationship Id="rId212" Type="http://schemas.openxmlformats.org/officeDocument/2006/relationships/hyperlink" Target="https://www.basketball-reference.com/boxscores/201903190ATL.html" TargetMode="External"/><Relationship Id="rId233" Type="http://schemas.openxmlformats.org/officeDocument/2006/relationships/hyperlink" Target="https://www.basketball-reference.com/boxscores/201904020SAC.html" TargetMode="External"/><Relationship Id="rId28" Type="http://schemas.openxmlformats.org/officeDocument/2006/relationships/hyperlink" Target="https://www.basketball-reference.com/boxscores/index.cgi?month=11&amp;day=8&amp;year=2018" TargetMode="External"/><Relationship Id="rId49" Type="http://schemas.openxmlformats.org/officeDocument/2006/relationships/hyperlink" Target="https://www.basketball-reference.com/boxscores/index.cgi?month=11&amp;day=23&amp;year=2018" TargetMode="External"/><Relationship Id="rId114" Type="http://schemas.openxmlformats.org/officeDocument/2006/relationships/hyperlink" Target="https://www.basketball-reference.com/teams/POR/2019.html" TargetMode="External"/><Relationship Id="rId60" Type="http://schemas.openxmlformats.org/officeDocument/2006/relationships/hyperlink" Target="https://www.basketball-reference.com/teams/DAL/2019.html" TargetMode="External"/><Relationship Id="rId81" Type="http://schemas.openxmlformats.org/officeDocument/2006/relationships/hyperlink" Target="https://www.basketball-reference.com/teams/LAL/2019.html" TargetMode="External"/><Relationship Id="rId135" Type="http://schemas.openxmlformats.org/officeDocument/2006/relationships/hyperlink" Target="https://www.basketball-reference.com/teams/LAL/2019.html" TargetMode="External"/><Relationship Id="rId156" Type="http://schemas.openxmlformats.org/officeDocument/2006/relationships/hyperlink" Target="https://www.basketball-reference.com/teams/UTA/2019.html" TargetMode="External"/><Relationship Id="rId177" Type="http://schemas.openxmlformats.org/officeDocument/2006/relationships/hyperlink" Target="https://www.basketball-reference.com/teams/GSW/2019.html" TargetMode="External"/><Relationship Id="rId198" Type="http://schemas.openxmlformats.org/officeDocument/2006/relationships/hyperlink" Target="https://www.basketball-reference.com/teams/DAL/2019.html" TargetMode="External"/><Relationship Id="rId202" Type="http://schemas.openxmlformats.org/officeDocument/2006/relationships/hyperlink" Target="https://www.basketball-reference.com/boxscores/index.cgi?month=3&amp;day=13&amp;year=2019" TargetMode="External"/><Relationship Id="rId223" Type="http://schemas.openxmlformats.org/officeDocument/2006/relationships/hyperlink" Target="https://www.basketball-reference.com/boxscores/index.cgi?month=3&amp;day=26&amp;year=2019" TargetMode="External"/><Relationship Id="rId244" Type="http://schemas.openxmlformats.org/officeDocument/2006/relationships/hyperlink" Target="https://www.basketball-reference.com/boxscores/index.cgi?month=4&amp;day=9&amp;year=2019" TargetMode="External"/><Relationship Id="rId18" Type="http://schemas.openxmlformats.org/officeDocument/2006/relationships/hyperlink" Target="https://www.basketball-reference.com/teams/POR/2019.html" TargetMode="External"/><Relationship Id="rId39" Type="http://schemas.openxmlformats.org/officeDocument/2006/relationships/hyperlink" Target="https://www.basketball-reference.com/teams/DEN/2019.html" TargetMode="External"/><Relationship Id="rId50" Type="http://schemas.openxmlformats.org/officeDocument/2006/relationships/hyperlink" Target="https://www.basketball-reference.com/boxscores/201811230DET.html" TargetMode="External"/><Relationship Id="rId104" Type="http://schemas.openxmlformats.org/officeDocument/2006/relationships/hyperlink" Target="https://www.basketball-reference.com/boxscores/201812290NOP.html" TargetMode="External"/><Relationship Id="rId125" Type="http://schemas.openxmlformats.org/officeDocument/2006/relationships/hyperlink" Target="https://www.basketball-reference.com/boxscores/201901130ORL.html" TargetMode="External"/><Relationship Id="rId146" Type="http://schemas.openxmlformats.org/officeDocument/2006/relationships/hyperlink" Target="https://www.basketball-reference.com/boxscores/201901270HOU.html" TargetMode="External"/><Relationship Id="rId167" Type="http://schemas.openxmlformats.org/officeDocument/2006/relationships/hyperlink" Target="https://www.basketball-reference.com/boxscores/201902110HOU.html" TargetMode="External"/><Relationship Id="rId188" Type="http://schemas.openxmlformats.org/officeDocument/2006/relationships/hyperlink" Target="https://www.basketball-reference.com/boxscores/201903030BOS.html" TargetMode="External"/><Relationship Id="rId71" Type="http://schemas.openxmlformats.org/officeDocument/2006/relationships/hyperlink" Target="https://www.basketball-reference.com/boxscores/201812060UTA.html" TargetMode="External"/><Relationship Id="rId92" Type="http://schemas.openxmlformats.org/officeDocument/2006/relationships/hyperlink" Target="https://www.basketball-reference.com/boxscores/201812200MIA.html" TargetMode="External"/><Relationship Id="rId213" Type="http://schemas.openxmlformats.org/officeDocument/2006/relationships/hyperlink" Target="https://www.basketball-reference.com/teams/ATL/2019.html" TargetMode="External"/><Relationship Id="rId234" Type="http://schemas.openxmlformats.org/officeDocument/2006/relationships/hyperlink" Target="https://www.basketball-reference.com/teams/SAC/2019.html" TargetMode="External"/><Relationship Id="rId2" Type="http://schemas.openxmlformats.org/officeDocument/2006/relationships/hyperlink" Target="https://www.basketball-reference.com/boxscores/201810170HOU.html" TargetMode="External"/><Relationship Id="rId29" Type="http://schemas.openxmlformats.org/officeDocument/2006/relationships/hyperlink" Target="https://www.basketball-reference.com/boxscores/201811080OKC.html" TargetMode="External"/><Relationship Id="rId40" Type="http://schemas.openxmlformats.org/officeDocument/2006/relationships/hyperlink" Target="https://www.basketball-reference.com/boxscores/index.cgi?month=11&amp;day=15&amp;year=2018" TargetMode="External"/><Relationship Id="rId115" Type="http://schemas.openxmlformats.org/officeDocument/2006/relationships/hyperlink" Target="https://www.basketball-reference.com/boxscores/index.cgi?month=1&amp;day=7&amp;year=2019" TargetMode="External"/><Relationship Id="rId136" Type="http://schemas.openxmlformats.org/officeDocument/2006/relationships/hyperlink" Target="https://www.basketball-reference.com/boxscores/index.cgi?month=1&amp;day=21&amp;year=2019" TargetMode="External"/><Relationship Id="rId157" Type="http://schemas.openxmlformats.org/officeDocument/2006/relationships/hyperlink" Target="https://www.basketball-reference.com/boxscores/index.cgi?month=2&amp;day=4&amp;year=2019" TargetMode="External"/><Relationship Id="rId178" Type="http://schemas.openxmlformats.org/officeDocument/2006/relationships/hyperlink" Target="https://www.basketball-reference.com/boxscores/index.cgi?month=2&amp;day=25&amp;year=2019" TargetMode="External"/><Relationship Id="rId61" Type="http://schemas.openxmlformats.org/officeDocument/2006/relationships/hyperlink" Target="https://www.basketball-reference.com/boxscores/index.cgi?month=11&amp;day=30&amp;year=2018" TargetMode="External"/><Relationship Id="rId82" Type="http://schemas.openxmlformats.org/officeDocument/2006/relationships/hyperlink" Target="https://www.basketball-reference.com/boxscores/index.cgi?month=12&amp;day=15&amp;year=2018" TargetMode="External"/><Relationship Id="rId199" Type="http://schemas.openxmlformats.org/officeDocument/2006/relationships/hyperlink" Target="https://www.basketball-reference.com/boxscores/index.cgi?month=3&amp;day=11&amp;year=2019" TargetMode="External"/><Relationship Id="rId203" Type="http://schemas.openxmlformats.org/officeDocument/2006/relationships/hyperlink" Target="https://www.basketball-reference.com/boxscores/201903130HOU.html" TargetMode="External"/><Relationship Id="rId19" Type="http://schemas.openxmlformats.org/officeDocument/2006/relationships/hyperlink" Target="https://www.basketball-reference.com/boxscores/index.cgi?month=11&amp;day=2&amp;year=2018" TargetMode="External"/><Relationship Id="rId224" Type="http://schemas.openxmlformats.org/officeDocument/2006/relationships/hyperlink" Target="https://www.basketball-reference.com/boxscores/201903260MIL.html" TargetMode="External"/><Relationship Id="rId245" Type="http://schemas.openxmlformats.org/officeDocument/2006/relationships/hyperlink" Target="https://www.basketball-reference.com/boxscores/201904090OKC.html" TargetMode="External"/><Relationship Id="rId30" Type="http://schemas.openxmlformats.org/officeDocument/2006/relationships/hyperlink" Target="https://www.basketball-reference.com/teams/OKC/2019.html" TargetMode="External"/><Relationship Id="rId105" Type="http://schemas.openxmlformats.org/officeDocument/2006/relationships/hyperlink" Target="https://www.basketball-reference.com/teams/NOP/2019.html" TargetMode="External"/><Relationship Id="rId126" Type="http://schemas.openxmlformats.org/officeDocument/2006/relationships/hyperlink" Target="https://www.basketball-reference.com/teams/ORL/2019.html" TargetMode="External"/><Relationship Id="rId147" Type="http://schemas.openxmlformats.org/officeDocument/2006/relationships/hyperlink" Target="https://www.basketball-reference.com/teams/ORL/2019.html" TargetMode="External"/><Relationship Id="rId168" Type="http://schemas.openxmlformats.org/officeDocument/2006/relationships/hyperlink" Target="https://www.basketball-reference.com/teams/DAL/2019.html" TargetMode="External"/><Relationship Id="rId51" Type="http://schemas.openxmlformats.org/officeDocument/2006/relationships/hyperlink" Target="https://www.basketball-reference.com/teams/DET/2019.html" TargetMode="External"/><Relationship Id="rId72" Type="http://schemas.openxmlformats.org/officeDocument/2006/relationships/hyperlink" Target="https://www.basketball-reference.com/teams/UTA/2019.html" TargetMode="External"/><Relationship Id="rId93" Type="http://schemas.openxmlformats.org/officeDocument/2006/relationships/hyperlink" Target="https://www.basketball-reference.com/teams/MIA/2019.html" TargetMode="External"/><Relationship Id="rId189" Type="http://schemas.openxmlformats.org/officeDocument/2006/relationships/hyperlink" Target="https://www.basketball-reference.com/teams/BOS/2019.html" TargetMode="External"/><Relationship Id="rId3" Type="http://schemas.openxmlformats.org/officeDocument/2006/relationships/hyperlink" Target="https://www.basketball-reference.com/teams/NOP/2019.html" TargetMode="External"/><Relationship Id="rId214" Type="http://schemas.openxmlformats.org/officeDocument/2006/relationships/hyperlink" Target="https://www.basketball-reference.com/boxscores/index.cgi?month=3&amp;day=20&amp;year=2019" TargetMode="External"/><Relationship Id="rId235" Type="http://schemas.openxmlformats.org/officeDocument/2006/relationships/hyperlink" Target="https://www.basketball-reference.com/boxscores/index.cgi?month=4&amp;day=3&amp;year=2019" TargetMode="External"/><Relationship Id="rId116" Type="http://schemas.openxmlformats.org/officeDocument/2006/relationships/hyperlink" Target="https://www.basketball-reference.com/boxscores/201901070HOU.html" TargetMode="External"/><Relationship Id="rId137" Type="http://schemas.openxmlformats.org/officeDocument/2006/relationships/hyperlink" Target="https://www.basketball-reference.com/boxscores/201901210PHI.html" TargetMode="External"/><Relationship Id="rId158" Type="http://schemas.openxmlformats.org/officeDocument/2006/relationships/hyperlink" Target="https://www.basketball-reference.com/boxscores/201902040PHO.html" TargetMode="External"/><Relationship Id="rId20" Type="http://schemas.openxmlformats.org/officeDocument/2006/relationships/hyperlink" Target="https://www.basketball-reference.com/boxscores/201811020BRK.html" TargetMode="External"/><Relationship Id="rId41" Type="http://schemas.openxmlformats.org/officeDocument/2006/relationships/hyperlink" Target="https://www.basketball-reference.com/boxscores/201811150HOU.html" TargetMode="External"/><Relationship Id="rId62" Type="http://schemas.openxmlformats.org/officeDocument/2006/relationships/hyperlink" Target="https://www.basketball-reference.com/boxscores/201811300SAS.html" TargetMode="External"/><Relationship Id="rId83" Type="http://schemas.openxmlformats.org/officeDocument/2006/relationships/hyperlink" Target="https://www.basketball-reference.com/boxscores/201812150MEM.html" TargetMode="External"/><Relationship Id="rId179" Type="http://schemas.openxmlformats.org/officeDocument/2006/relationships/hyperlink" Target="https://www.basketball-reference.com/boxscores/201902250HOU.html" TargetMode="External"/><Relationship Id="rId190" Type="http://schemas.openxmlformats.org/officeDocument/2006/relationships/hyperlink" Target="https://www.basketball-reference.com/boxscores/index.cgi?month=3&amp;day=5&amp;year=2019" TargetMode="External"/><Relationship Id="rId204" Type="http://schemas.openxmlformats.org/officeDocument/2006/relationships/hyperlink" Target="https://www.basketball-reference.com/teams/GSW/2019.html" TargetMode="External"/><Relationship Id="rId225" Type="http://schemas.openxmlformats.org/officeDocument/2006/relationships/hyperlink" Target="https://www.basketball-reference.com/teams/MIL/2019.html" TargetMode="External"/><Relationship Id="rId246" Type="http://schemas.openxmlformats.org/officeDocument/2006/relationships/hyperlink" Target="https://www.basketball-reference.com/teams/OKC/2019.html" TargetMode="External"/><Relationship Id="rId106" Type="http://schemas.openxmlformats.org/officeDocument/2006/relationships/hyperlink" Target="https://www.basketball-reference.com/boxscores/index.cgi?month=12&amp;day=31&amp;year=2018" TargetMode="External"/><Relationship Id="rId127" Type="http://schemas.openxmlformats.org/officeDocument/2006/relationships/hyperlink" Target="https://www.basketball-reference.com/boxscores/index.cgi?month=1&amp;day=14&amp;year=201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A8E3-E999-49B9-BB2D-4EB06148886A}">
  <dimension ref="A1:T30"/>
  <sheetViews>
    <sheetView tabSelected="1" zoomScaleNormal="100" workbookViewId="0">
      <selection activeCell="V21" sqref="V21"/>
    </sheetView>
  </sheetViews>
  <sheetFormatPr defaultRowHeight="14.4" x14ac:dyDescent="0.3"/>
  <cols>
    <col min="1" max="1" width="10.109375" style="48" customWidth="1"/>
    <col min="2" max="2" width="8.88671875" style="48"/>
    <col min="3" max="3" width="8.33203125" style="48" customWidth="1"/>
    <col min="4" max="15" width="8.88671875" style="48"/>
    <col min="16" max="16" width="10.77734375" style="48" customWidth="1"/>
    <col min="17" max="17" width="15.33203125" style="48" customWidth="1"/>
    <col min="18" max="18" width="9.5546875" style="48" customWidth="1"/>
    <col min="19" max="19" width="11.88671875" style="48" customWidth="1"/>
    <col min="20" max="16384" width="8.88671875" style="48"/>
  </cols>
  <sheetData>
    <row r="1" spans="1:20" x14ac:dyDescent="0.3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20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1:20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0" x14ac:dyDescent="0.3">
      <c r="A4" s="22"/>
      <c r="B4" s="44"/>
      <c r="C4" s="22"/>
      <c r="D4" s="44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</row>
    <row r="5" spans="1:20" ht="12" customHeight="1" x14ac:dyDescent="0.3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spans="1:20" ht="18.600000000000001" customHeight="1" x14ac:dyDescent="0.3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 x14ac:dyDescent="0.3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0" ht="54.6" customHeight="1" x14ac:dyDescent="0.3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/>
    </row>
    <row r="9" spans="1:20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20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0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20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20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46"/>
      <c r="N13" s="22"/>
      <c r="O13" s="22"/>
      <c r="P13" s="22"/>
      <c r="Q13" s="22"/>
      <c r="R13" s="22"/>
      <c r="S13" s="22"/>
      <c r="T13" s="22"/>
    </row>
    <row r="14" spans="1:20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47"/>
      <c r="Q14" s="47"/>
      <c r="R14" s="47"/>
      <c r="S14" s="22"/>
      <c r="T14" s="22"/>
    </row>
    <row r="15" spans="1:20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20" ht="21" x14ac:dyDescent="0.4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46"/>
      <c r="M16" s="46"/>
      <c r="N16" s="47"/>
      <c r="O16" s="47"/>
      <c r="P16" s="53" t="s">
        <v>228</v>
      </c>
      <c r="Q16" s="53"/>
      <c r="R16" s="53"/>
      <c r="S16" s="53"/>
      <c r="T16" s="22"/>
    </row>
    <row r="17" spans="1:20" ht="15.6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52" t="s">
        <v>220</v>
      </c>
      <c r="Q17" s="52" t="s">
        <v>221</v>
      </c>
      <c r="R17" s="52" t="s">
        <v>170</v>
      </c>
      <c r="S17" s="52" t="s">
        <v>229</v>
      </c>
      <c r="T17" s="22"/>
    </row>
    <row r="18" spans="1:20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51" t="s">
        <v>222</v>
      </c>
      <c r="Q18" s="49" t="str">
        <f>VLOOKUP(R18,CHOOSE({1,2},'Player Season Performance'!AB$2:AF$24, 'Player Season Performance'!$B$2:$B$24),2,FALSE)</f>
        <v>James Harden</v>
      </c>
      <c r="R18" s="49">
        <f>MAX('Player Season Performance'!AB$2:AB$24)</f>
        <v>2818</v>
      </c>
      <c r="S18" s="50" cm="1">
        <f t="array" ref="S18">MAX('Player Season Performance'!AB$2:AB$24/'Player Season Performance'!D$2:D$24)</f>
        <v>36.128205128205131</v>
      </c>
      <c r="T18" s="22"/>
    </row>
    <row r="19" spans="1:20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51" t="s">
        <v>223</v>
      </c>
      <c r="Q19" s="49" t="str">
        <f>VLOOKUP(R19,CHOOSE({1,2},'Player Season Performance'!V$2:V$24, 'Player Season Performance'!$B$2:$B$24),2,FALSE)</f>
        <v>Clint Capela</v>
      </c>
      <c r="R19" s="49">
        <f>MAX('Player Season Performance'!V$2:V$24)</f>
        <v>848</v>
      </c>
      <c r="S19" s="50" cm="1">
        <f t="array" ref="S19">MAX('Player Season Performance'!V$2:V$24/'Player Season Performance'!$D$2:$D$24)</f>
        <v>12.656716417910447</v>
      </c>
      <c r="T19" s="22"/>
    </row>
    <row r="20" spans="1:20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51" t="s">
        <v>224</v>
      </c>
      <c r="Q20" s="49" t="str">
        <f>VLOOKUP(R20,CHOOSE({1,2},'Player Season Performance'!X$2:X$24, 'Player Season Performance'!$B$2:$B$24),2,FALSE)</f>
        <v>James Harden</v>
      </c>
      <c r="R20" s="49">
        <f>MAX('Player Season Performance'!X$2:X$24)</f>
        <v>158</v>
      </c>
      <c r="S20" s="50" cm="1">
        <f t="array" ref="S20">MAX('Player Season Performance'!X$2:X$24/'Player Season Performance'!$D$2:$D$24)</f>
        <v>2.0256410256410255</v>
      </c>
      <c r="T20" s="22"/>
    </row>
    <row r="21" spans="1:20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51" t="s">
        <v>225</v>
      </c>
      <c r="Q21" s="49" t="str">
        <f>VLOOKUP(R21,CHOOSE({1,2},'Player Season Performance'!W$2:W$24, 'Player Season Performance'!$B$2:$B$24),2,FALSE)</f>
        <v>James Harden</v>
      </c>
      <c r="R21" s="49">
        <f>MAX('Player Season Performance'!W$2:W$24)</f>
        <v>586</v>
      </c>
      <c r="S21" s="50" cm="1">
        <f t="array" ref="S21">MAX('Player Season Performance'!W$2:W$24/'Player Season Performance'!$D$2:$D$24)</f>
        <v>8.1551724137931032</v>
      </c>
      <c r="T21" s="22"/>
    </row>
    <row r="22" spans="1:20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51" t="s">
        <v>226</v>
      </c>
      <c r="Q22" s="49" t="str">
        <f>VLOOKUP(R22,CHOOSE({1,2},'Player Season Performance'!Y$2:Y$24, 'Player Season Performance'!$B$2:$B$24),2,FALSE)</f>
        <v>Clint Capela</v>
      </c>
      <c r="R22" s="49">
        <f>MAX('Player Season Performance'!Y$2:Y$24)</f>
        <v>102</v>
      </c>
      <c r="S22" s="50" cm="1">
        <f t="array" ref="S22">MAX('Player Season Performance'!Y$2:Y$24/'Player Season Performance'!$D$2:$D$24)</f>
        <v>1.5223880597014925</v>
      </c>
      <c r="T22" s="22"/>
    </row>
    <row r="23" spans="1:20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51" t="s">
        <v>227</v>
      </c>
      <c r="Q23" s="49" t="str">
        <f>VLOOKUP(R23,CHOOSE({1,2},'Player Season Performance'!Z$2:Z$24, 'Player Season Performance'!$B$2:$B$24),2,FALSE)</f>
        <v>James Harden</v>
      </c>
      <c r="R23" s="49">
        <f>MAX('Player Season Performance'!Z$2:Z$24)</f>
        <v>387</v>
      </c>
      <c r="S23" s="50" cm="1">
        <f t="array" ref="S23">MAX('Player Season Performance'!Z$2:Z$24/'Player Season Performance'!$D$2:$D$24)</f>
        <v>4.9615384615384617</v>
      </c>
      <c r="T23" s="22"/>
    </row>
    <row r="24" spans="1:20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spans="1:20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</row>
    <row r="26" spans="1:20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</row>
    <row r="27" spans="1:20" x14ac:dyDescent="0.3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</row>
    <row r="28" spans="1:20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</row>
    <row r="29" spans="1:20" x14ac:dyDescent="0.3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</row>
    <row r="30" spans="1:20" x14ac:dyDescent="0.3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</row>
  </sheetData>
  <mergeCells count="1">
    <mergeCell ref="P16:S16"/>
  </mergeCells>
  <pageMargins left="0.7" right="0.7" top="0.75" bottom="0.75" header="0.3" footer="0.3"/>
  <pageSetup paperSize="9" orientation="portrait" r:id="rId1"/>
  <customProperties>
    <customPr name="EpmWorksheetKeyString_GUID" r:id="rId2"/>
  </customPropertie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E4A3-309D-4775-983D-5F8ACA20D0C9}">
  <dimension ref="A1:AB83"/>
  <sheetViews>
    <sheetView topLeftCell="C1" workbookViewId="0">
      <selection activeCell="Z6" sqref="Z6"/>
    </sheetView>
  </sheetViews>
  <sheetFormatPr defaultRowHeight="14.4" x14ac:dyDescent="0.3"/>
  <cols>
    <col min="1" max="1" width="3" bestFit="1" customWidth="1"/>
    <col min="2" max="2" width="16.44140625" bestFit="1" customWidth="1"/>
    <col min="3" max="3" width="9.77734375" bestFit="1" customWidth="1"/>
    <col min="5" max="5" width="9.109375" bestFit="1" customWidth="1"/>
    <col min="6" max="6" width="2.5546875" bestFit="1" customWidth="1"/>
    <col min="7" max="7" width="21.77734375" bestFit="1" customWidth="1"/>
    <col min="8" max="8" width="2.6640625" bestFit="1" customWidth="1"/>
    <col min="9" max="9" width="3.21875" bestFit="1" customWidth="1"/>
    <col min="10" max="10" width="4" bestFit="1" customWidth="1"/>
    <col min="11" max="11" width="4.5546875" bestFit="1" customWidth="1"/>
    <col min="12" max="12" width="4.33203125" bestFit="1" customWidth="1"/>
    <col min="13" max="13" width="4.88671875" bestFit="1" customWidth="1"/>
    <col min="14" max="14" width="5.33203125" bestFit="1" customWidth="1"/>
    <col min="15" max="15" width="6.5546875" bestFit="1" customWidth="1"/>
    <col min="16" max="16" width="5.88671875" bestFit="1" customWidth="1"/>
    <col min="17" max="17" width="10.6640625" bestFit="1" customWidth="1"/>
    <col min="18" max="18" width="10.5546875" bestFit="1" customWidth="1"/>
    <col min="19" max="19" width="12.21875" bestFit="1" customWidth="1"/>
    <col min="20" max="20" width="12.109375" bestFit="1" customWidth="1"/>
    <col min="21" max="21" width="6.6640625" bestFit="1" customWidth="1"/>
    <col min="22" max="22" width="14.109375" bestFit="1" customWidth="1"/>
    <col min="23" max="23" width="15.21875" bestFit="1" customWidth="1"/>
    <col min="24" max="24" width="15.77734375" bestFit="1" customWidth="1"/>
    <col min="25" max="25" width="17.33203125" bestFit="1" customWidth="1"/>
    <col min="26" max="26" width="12.6640625" bestFit="1" customWidth="1"/>
    <col min="27" max="27" width="16.6640625" bestFit="1" customWidth="1"/>
    <col min="28" max="28" width="17" bestFit="1" customWidth="1"/>
    <col min="29" max="29" width="17.21875" bestFit="1" customWidth="1"/>
    <col min="30" max="30" width="17" bestFit="1" customWidth="1"/>
    <col min="31" max="31" width="15.88671875" bestFit="1" customWidth="1"/>
    <col min="32" max="32" width="15.77734375" bestFit="1" customWidth="1"/>
    <col min="33" max="33" width="16.88671875" bestFit="1" customWidth="1"/>
    <col min="34" max="34" width="17.33203125" bestFit="1" customWidth="1"/>
  </cols>
  <sheetData>
    <row r="1" spans="1:28" ht="15" thickBot="1" x14ac:dyDescent="0.35">
      <c r="A1" s="14" t="s">
        <v>2</v>
      </c>
      <c r="B1" s="15" t="s">
        <v>23</v>
      </c>
      <c r="C1" s="3" t="s">
        <v>27</v>
      </c>
      <c r="D1" s="3"/>
      <c r="E1" s="3"/>
      <c r="F1" s="3"/>
      <c r="G1" s="15" t="s">
        <v>28</v>
      </c>
      <c r="H1" s="3"/>
      <c r="I1" s="3"/>
      <c r="J1" s="16" t="s">
        <v>24</v>
      </c>
      <c r="K1" s="16" t="s">
        <v>25</v>
      </c>
      <c r="L1" s="16" t="s">
        <v>175</v>
      </c>
      <c r="M1" s="16" t="s">
        <v>176</v>
      </c>
      <c r="N1" s="16" t="s">
        <v>170</v>
      </c>
      <c r="O1" s="15" t="s">
        <v>31</v>
      </c>
      <c r="P1" s="17" t="s">
        <v>32</v>
      </c>
      <c r="Q1" s="23" t="s">
        <v>171</v>
      </c>
      <c r="R1" s="24" t="s">
        <v>173</v>
      </c>
      <c r="S1" s="24" t="s">
        <v>172</v>
      </c>
      <c r="T1" s="24" t="s">
        <v>174</v>
      </c>
      <c r="U1" s="24" t="s">
        <v>177</v>
      </c>
      <c r="V1" s="24" t="s">
        <v>180</v>
      </c>
      <c r="W1" s="24" t="s">
        <v>181</v>
      </c>
      <c r="X1" s="24" t="s">
        <v>182</v>
      </c>
      <c r="Y1" t="s">
        <v>178</v>
      </c>
      <c r="Z1">
        <f>AVERAGE($J$2:$J$83)</f>
        <v>113.91463414634147</v>
      </c>
    </row>
    <row r="2" spans="1:28" x14ac:dyDescent="0.3">
      <c r="A2" s="4">
        <v>1</v>
      </c>
      <c r="B2" s="6" t="s">
        <v>33</v>
      </c>
      <c r="C2" s="7" t="s">
        <v>34</v>
      </c>
      <c r="D2" s="7"/>
      <c r="E2" s="12" t="s">
        <v>35</v>
      </c>
      <c r="F2" s="8"/>
      <c r="G2" s="1" t="s">
        <v>36</v>
      </c>
      <c r="H2" s="8" t="s">
        <v>30</v>
      </c>
      <c r="I2" s="8"/>
      <c r="J2" s="7">
        <v>112</v>
      </c>
      <c r="K2" s="7">
        <v>131</v>
      </c>
      <c r="L2" s="7">
        <v>0</v>
      </c>
      <c r="M2" s="7">
        <v>1</v>
      </c>
      <c r="N2" s="7">
        <f t="shared" ref="N2:N33" si="0">L2+M2</f>
        <v>1</v>
      </c>
      <c r="O2" s="13" t="s">
        <v>37</v>
      </c>
      <c r="P2" s="18"/>
      <c r="Q2">
        <f t="shared" ref="Q2:Q33" si="1">IF(ISNUMBER(Q1),Q1,0)+ IF(ISBLANK($F2), IF($H2="W",1,0),0)</f>
        <v>0</v>
      </c>
      <c r="R2">
        <f t="shared" ref="R2:R33" si="2">IF(ISNUMBER(R1),R1,0)+ IF(NOT(ISBLANK($F2)), IF($H2="W",1,0),0)</f>
        <v>0</v>
      </c>
      <c r="S2">
        <f t="shared" ref="S2:S33" si="3">IF(ISNUMBER(S1),S1,0)+ IF(ISBLANK($F2),  IF($H2="L",1,0),0)</f>
        <v>1</v>
      </c>
      <c r="T2">
        <f t="shared" ref="T2:T33" si="4">IF(ISNUMBER(T1),T1,0)+ IF(NOT(ISBLANK($F2)),  IF($H2="L",1,0),0)</f>
        <v>0</v>
      </c>
      <c r="U2">
        <f t="shared" ref="U2:U33" si="5">IF($H2="W",1,0)</f>
        <v>0</v>
      </c>
      <c r="V2">
        <f t="shared" ref="V2:V33" si="6">AVERAGE($J$2:$J$83)</f>
        <v>113.91463414634147</v>
      </c>
      <c r="W2" s="18">
        <f t="shared" ref="W2:W33" si="7">IF($H2="W",$J2,0)</f>
        <v>0</v>
      </c>
      <c r="X2" s="18">
        <f t="shared" ref="X2:X33" si="8">IF($H2&lt;&gt;"W",$J2,0)</f>
        <v>112</v>
      </c>
      <c r="Y2" t="s">
        <v>179</v>
      </c>
      <c r="Z2">
        <f>AVERAGE($K$2:$K$83)</f>
        <v>109.14634146341463</v>
      </c>
      <c r="AA2" s="45"/>
      <c r="AB2" s="45"/>
    </row>
    <row r="3" spans="1:28" x14ac:dyDescent="0.3">
      <c r="A3" s="4">
        <v>2</v>
      </c>
      <c r="B3" s="6" t="s">
        <v>38</v>
      </c>
      <c r="C3" s="7" t="s">
        <v>39</v>
      </c>
      <c r="D3" s="7"/>
      <c r="E3" s="12" t="s">
        <v>35</v>
      </c>
      <c r="F3" s="8" t="s">
        <v>26</v>
      </c>
      <c r="G3" s="1" t="s">
        <v>40</v>
      </c>
      <c r="H3" s="8" t="s">
        <v>29</v>
      </c>
      <c r="I3" s="8"/>
      <c r="J3" s="7">
        <v>124</v>
      </c>
      <c r="K3" s="7">
        <v>115</v>
      </c>
      <c r="L3" s="7">
        <v>1</v>
      </c>
      <c r="M3" s="7">
        <v>1</v>
      </c>
      <c r="N3" s="7">
        <f t="shared" si="0"/>
        <v>2</v>
      </c>
      <c r="O3" s="13" t="s">
        <v>41</v>
      </c>
      <c r="P3" s="18"/>
      <c r="Q3">
        <f t="shared" si="1"/>
        <v>0</v>
      </c>
      <c r="R3">
        <f t="shared" si="2"/>
        <v>1</v>
      </c>
      <c r="S3">
        <f t="shared" si="3"/>
        <v>1</v>
      </c>
      <c r="T3">
        <f t="shared" si="4"/>
        <v>0</v>
      </c>
      <c r="U3">
        <f t="shared" si="5"/>
        <v>1</v>
      </c>
      <c r="V3">
        <f t="shared" si="6"/>
        <v>113.91463414634147</v>
      </c>
      <c r="W3" s="18">
        <f t="shared" si="7"/>
        <v>124</v>
      </c>
      <c r="X3" s="18">
        <f t="shared" si="8"/>
        <v>0</v>
      </c>
      <c r="Y3" t="s">
        <v>183</v>
      </c>
      <c r="Z3" s="45" cm="1">
        <f t="array" ref="Z3">MAX(VALUE(TRIM( IF( LEFT('Rockets Schedule and Results'!$O$2:$O$83,1)="W",  RIGHT('Rockets Schedule and Results'!$O$2:$O$83,2),0))))</f>
        <v>9</v>
      </c>
      <c r="AA3" s="26"/>
      <c r="AB3" s="25"/>
    </row>
    <row r="4" spans="1:28" x14ac:dyDescent="0.3">
      <c r="A4" s="4">
        <v>3</v>
      </c>
      <c r="B4" s="6" t="s">
        <v>42</v>
      </c>
      <c r="C4" s="7" t="s">
        <v>43</v>
      </c>
      <c r="D4" s="7"/>
      <c r="E4" s="12" t="s">
        <v>35</v>
      </c>
      <c r="F4" s="8" t="s">
        <v>26</v>
      </c>
      <c r="G4" s="1" t="s">
        <v>44</v>
      </c>
      <c r="H4" s="8" t="s">
        <v>30</v>
      </c>
      <c r="I4" s="8"/>
      <c r="J4" s="7">
        <v>112</v>
      </c>
      <c r="K4" s="7">
        <v>115</v>
      </c>
      <c r="L4" s="7">
        <v>1</v>
      </c>
      <c r="M4" s="7">
        <v>2</v>
      </c>
      <c r="N4" s="7">
        <f t="shared" si="0"/>
        <v>3</v>
      </c>
      <c r="O4" s="13" t="s">
        <v>37</v>
      </c>
      <c r="P4" s="18"/>
      <c r="Q4">
        <f t="shared" si="1"/>
        <v>0</v>
      </c>
      <c r="R4">
        <f t="shared" si="2"/>
        <v>1</v>
      </c>
      <c r="S4">
        <f t="shared" si="3"/>
        <v>1</v>
      </c>
      <c r="T4">
        <f t="shared" si="4"/>
        <v>1</v>
      </c>
      <c r="U4">
        <f t="shared" si="5"/>
        <v>0</v>
      </c>
      <c r="V4">
        <f t="shared" si="6"/>
        <v>113.91463414634147</v>
      </c>
      <c r="W4" s="18">
        <f t="shared" si="7"/>
        <v>0</v>
      </c>
      <c r="X4" s="18">
        <f t="shared" si="8"/>
        <v>112</v>
      </c>
      <c r="Y4" t="s">
        <v>184</v>
      </c>
      <c r="Z4" s="45" cm="1">
        <f t="array" ref="Z4">MAX(VALUE(TRIM( IF( LEFT('Rockets Schedule and Results'!$O$2:$O$83,1)="L",  RIGHT('Rockets Schedule and Results'!$O$2:$O$83,2),0))))</f>
        <v>4</v>
      </c>
      <c r="AA4" s="26"/>
    </row>
    <row r="5" spans="1:28" x14ac:dyDescent="0.3">
      <c r="A5" s="4">
        <v>4</v>
      </c>
      <c r="B5" s="6" t="s">
        <v>45</v>
      </c>
      <c r="C5" s="7" t="s">
        <v>34</v>
      </c>
      <c r="D5" s="7"/>
      <c r="E5" s="12" t="s">
        <v>35</v>
      </c>
      <c r="F5" s="8"/>
      <c r="G5" s="1" t="s">
        <v>46</v>
      </c>
      <c r="H5" s="8" t="s">
        <v>30</v>
      </c>
      <c r="I5" s="8"/>
      <c r="J5" s="7">
        <v>89</v>
      </c>
      <c r="K5" s="7">
        <v>100</v>
      </c>
      <c r="L5" s="7">
        <v>1</v>
      </c>
      <c r="M5" s="7">
        <v>3</v>
      </c>
      <c r="N5" s="7">
        <f t="shared" si="0"/>
        <v>4</v>
      </c>
      <c r="O5" s="13" t="s">
        <v>47</v>
      </c>
      <c r="P5" s="18"/>
      <c r="Q5">
        <f t="shared" si="1"/>
        <v>0</v>
      </c>
      <c r="R5">
        <f t="shared" si="2"/>
        <v>1</v>
      </c>
      <c r="S5">
        <f t="shared" si="3"/>
        <v>2</v>
      </c>
      <c r="T5">
        <f t="shared" si="4"/>
        <v>1</v>
      </c>
      <c r="U5">
        <f t="shared" si="5"/>
        <v>0</v>
      </c>
      <c r="V5">
        <f t="shared" si="6"/>
        <v>113.91463414634147</v>
      </c>
      <c r="W5" s="18">
        <f t="shared" si="7"/>
        <v>0</v>
      </c>
      <c r="X5" s="18">
        <f t="shared" si="8"/>
        <v>89</v>
      </c>
      <c r="Y5" t="s">
        <v>214</v>
      </c>
      <c r="Z5">
        <f>MAX('Rockets Schedule and Results'!$J$2:$J$83)</f>
        <v>149</v>
      </c>
      <c r="AA5" s="26"/>
    </row>
    <row r="6" spans="1:28" x14ac:dyDescent="0.3">
      <c r="A6" s="4">
        <v>5</v>
      </c>
      <c r="B6" s="6" t="s">
        <v>48</v>
      </c>
      <c r="C6" s="7" t="s">
        <v>34</v>
      </c>
      <c r="D6" s="7"/>
      <c r="E6" s="12" t="s">
        <v>35</v>
      </c>
      <c r="F6" s="8"/>
      <c r="G6" s="1" t="s">
        <v>44</v>
      </c>
      <c r="H6" s="8" t="s">
        <v>30</v>
      </c>
      <c r="I6" s="8"/>
      <c r="J6" s="7">
        <v>113</v>
      </c>
      <c r="K6" s="7">
        <v>133</v>
      </c>
      <c r="L6" s="7">
        <v>1</v>
      </c>
      <c r="M6" s="7">
        <v>4</v>
      </c>
      <c r="N6" s="7">
        <f t="shared" si="0"/>
        <v>5</v>
      </c>
      <c r="O6" s="13" t="s">
        <v>49</v>
      </c>
      <c r="P6" s="18"/>
      <c r="Q6">
        <f t="shared" si="1"/>
        <v>0</v>
      </c>
      <c r="R6">
        <f t="shared" si="2"/>
        <v>1</v>
      </c>
      <c r="S6">
        <f t="shared" si="3"/>
        <v>3</v>
      </c>
      <c r="T6">
        <f t="shared" si="4"/>
        <v>1</v>
      </c>
      <c r="U6">
        <f t="shared" si="5"/>
        <v>0</v>
      </c>
      <c r="V6">
        <f t="shared" si="6"/>
        <v>113.91463414634147</v>
      </c>
      <c r="W6" s="18">
        <f t="shared" si="7"/>
        <v>0</v>
      </c>
      <c r="X6" s="18">
        <f t="shared" si="8"/>
        <v>113</v>
      </c>
      <c r="Y6" t="s">
        <v>215</v>
      </c>
      <c r="Z6">
        <f>MIN('Rockets Schedule and Results'!$J$2:$J$83)</f>
        <v>80</v>
      </c>
      <c r="AA6" s="26"/>
    </row>
    <row r="7" spans="1:28" x14ac:dyDescent="0.3">
      <c r="A7" s="4">
        <v>6</v>
      </c>
      <c r="B7" s="1" t="s">
        <v>50</v>
      </c>
      <c r="C7" s="7" t="s">
        <v>34</v>
      </c>
      <c r="D7" s="7"/>
      <c r="E7" s="12" t="s">
        <v>35</v>
      </c>
      <c r="F7" s="8"/>
      <c r="G7" s="1" t="s">
        <v>51</v>
      </c>
      <c r="H7" s="8" t="s">
        <v>30</v>
      </c>
      <c r="I7" s="8"/>
      <c r="J7" s="7">
        <v>85</v>
      </c>
      <c r="K7" s="7">
        <v>104</v>
      </c>
      <c r="L7" s="7">
        <v>1</v>
      </c>
      <c r="M7" s="7">
        <v>5</v>
      </c>
      <c r="N7" s="7">
        <f t="shared" si="0"/>
        <v>6</v>
      </c>
      <c r="O7" s="13" t="s">
        <v>52</v>
      </c>
      <c r="P7" s="18"/>
      <c r="Q7">
        <f t="shared" si="1"/>
        <v>0</v>
      </c>
      <c r="R7">
        <f t="shared" si="2"/>
        <v>1</v>
      </c>
      <c r="S7">
        <f t="shared" si="3"/>
        <v>4</v>
      </c>
      <c r="T7">
        <f t="shared" si="4"/>
        <v>1</v>
      </c>
      <c r="U7">
        <f t="shared" si="5"/>
        <v>0</v>
      </c>
      <c r="V7">
        <f t="shared" si="6"/>
        <v>113.91463414634147</v>
      </c>
      <c r="W7" s="18">
        <f t="shared" si="7"/>
        <v>0</v>
      </c>
      <c r="X7" s="18">
        <f t="shared" si="8"/>
        <v>85</v>
      </c>
      <c r="Y7" t="s">
        <v>216</v>
      </c>
      <c r="Z7">
        <f>MAX('Rockets Schedule and Results'!$K$2:$K$83)</f>
        <v>145</v>
      </c>
      <c r="AA7" s="26"/>
    </row>
    <row r="8" spans="1:28" x14ac:dyDescent="0.3">
      <c r="A8" s="4">
        <v>7</v>
      </c>
      <c r="B8" s="1" t="s">
        <v>53</v>
      </c>
      <c r="C8" s="7" t="s">
        <v>54</v>
      </c>
      <c r="D8" s="7"/>
      <c r="E8" s="12" t="s">
        <v>35</v>
      </c>
      <c r="F8" s="8" t="s">
        <v>26</v>
      </c>
      <c r="G8" s="1" t="s">
        <v>55</v>
      </c>
      <c r="H8" s="8" t="s">
        <v>29</v>
      </c>
      <c r="I8" s="8"/>
      <c r="J8" s="7">
        <v>119</v>
      </c>
      <c r="K8" s="7">
        <v>111</v>
      </c>
      <c r="L8" s="7">
        <v>2</v>
      </c>
      <c r="M8" s="7">
        <v>5</v>
      </c>
      <c r="N8" s="7">
        <f t="shared" si="0"/>
        <v>7</v>
      </c>
      <c r="O8" s="13" t="s">
        <v>41</v>
      </c>
      <c r="P8" s="18"/>
      <c r="Q8">
        <f t="shared" si="1"/>
        <v>0</v>
      </c>
      <c r="R8">
        <f t="shared" si="2"/>
        <v>2</v>
      </c>
      <c r="S8">
        <f t="shared" si="3"/>
        <v>4</v>
      </c>
      <c r="T8">
        <f t="shared" si="4"/>
        <v>1</v>
      </c>
      <c r="U8">
        <f t="shared" si="5"/>
        <v>1</v>
      </c>
      <c r="V8">
        <f t="shared" si="6"/>
        <v>113.91463414634147</v>
      </c>
      <c r="W8" s="18">
        <f t="shared" si="7"/>
        <v>119</v>
      </c>
      <c r="X8" s="18">
        <f t="shared" si="8"/>
        <v>0</v>
      </c>
      <c r="Y8" t="s">
        <v>217</v>
      </c>
      <c r="Z8">
        <f>MIN('Rockets Schedule and Results'!$K$2:$K$83)</f>
        <v>85</v>
      </c>
      <c r="AA8" s="26"/>
    </row>
    <row r="9" spans="1:28" x14ac:dyDescent="0.3">
      <c r="A9" s="4">
        <v>8</v>
      </c>
      <c r="B9" s="1" t="s">
        <v>56</v>
      </c>
      <c r="C9" s="7" t="s">
        <v>34</v>
      </c>
      <c r="D9" s="7"/>
      <c r="E9" s="12" t="s">
        <v>35</v>
      </c>
      <c r="F9" s="8" t="s">
        <v>26</v>
      </c>
      <c r="G9" s="1" t="s">
        <v>57</v>
      </c>
      <c r="H9" s="8" t="s">
        <v>29</v>
      </c>
      <c r="I9" s="8"/>
      <c r="J9" s="7">
        <v>96</v>
      </c>
      <c r="K9" s="7">
        <v>88</v>
      </c>
      <c r="L9" s="7">
        <v>3</v>
      </c>
      <c r="M9" s="7">
        <v>5</v>
      </c>
      <c r="N9" s="7">
        <f t="shared" si="0"/>
        <v>8</v>
      </c>
      <c r="O9" s="13" t="s">
        <v>58</v>
      </c>
      <c r="P9" s="18"/>
      <c r="Q9">
        <f t="shared" si="1"/>
        <v>0</v>
      </c>
      <c r="R9">
        <f t="shared" si="2"/>
        <v>3</v>
      </c>
      <c r="S9">
        <f t="shared" si="3"/>
        <v>4</v>
      </c>
      <c r="T9">
        <f t="shared" si="4"/>
        <v>1</v>
      </c>
      <c r="U9">
        <f t="shared" si="5"/>
        <v>1</v>
      </c>
      <c r="V9">
        <f t="shared" si="6"/>
        <v>113.91463414634147</v>
      </c>
      <c r="W9" s="18">
        <f t="shared" si="7"/>
        <v>96</v>
      </c>
      <c r="X9" s="18">
        <f t="shared" si="8"/>
        <v>0</v>
      </c>
      <c r="Y9" t="s">
        <v>218</v>
      </c>
      <c r="Z9" cm="1">
        <f t="array" ref="Z9">MAX('Rockets Schedule and Results'!$J$2:$J$83 - 'Rockets Schedule and Results'!$K$2:$K$83 )</f>
        <v>36</v>
      </c>
      <c r="AA9" s="26"/>
    </row>
    <row r="10" spans="1:28" x14ac:dyDescent="0.3">
      <c r="A10" s="4">
        <v>9</v>
      </c>
      <c r="B10" s="1" t="s">
        <v>59</v>
      </c>
      <c r="C10" s="7" t="s">
        <v>60</v>
      </c>
      <c r="D10" s="7"/>
      <c r="E10" s="12" t="s">
        <v>35</v>
      </c>
      <c r="F10" s="8" t="s">
        <v>26</v>
      </c>
      <c r="G10" s="1" t="s">
        <v>61</v>
      </c>
      <c r="H10" s="8" t="s">
        <v>29</v>
      </c>
      <c r="I10" s="8"/>
      <c r="J10" s="7">
        <v>98</v>
      </c>
      <c r="K10" s="7">
        <v>94</v>
      </c>
      <c r="L10" s="7">
        <v>4</v>
      </c>
      <c r="M10" s="7">
        <v>5</v>
      </c>
      <c r="N10" s="7">
        <f t="shared" si="0"/>
        <v>9</v>
      </c>
      <c r="O10" s="13" t="s">
        <v>62</v>
      </c>
      <c r="P10" s="18"/>
      <c r="Q10">
        <f t="shared" si="1"/>
        <v>0</v>
      </c>
      <c r="R10">
        <f t="shared" si="2"/>
        <v>4</v>
      </c>
      <c r="S10">
        <f t="shared" si="3"/>
        <v>4</v>
      </c>
      <c r="T10">
        <f t="shared" si="4"/>
        <v>1</v>
      </c>
      <c r="U10">
        <f t="shared" si="5"/>
        <v>1</v>
      </c>
      <c r="V10">
        <f t="shared" si="6"/>
        <v>113.91463414634147</v>
      </c>
      <c r="W10" s="18">
        <f t="shared" si="7"/>
        <v>98</v>
      </c>
      <c r="X10" s="18">
        <f t="shared" si="8"/>
        <v>0</v>
      </c>
      <c r="Y10" t="s">
        <v>219</v>
      </c>
      <c r="Z10" cm="1">
        <f t="array" ref="Z10">MAX('Rockets Schedule and Results'!$K$2:$K$83 - 'Rockets Schedule and Results'!$J$2:$J$83 )</f>
        <v>28</v>
      </c>
      <c r="AA10" s="26"/>
    </row>
    <row r="11" spans="1:28" x14ac:dyDescent="0.3">
      <c r="A11" s="4">
        <v>10</v>
      </c>
      <c r="B11" s="1" t="s">
        <v>63</v>
      </c>
      <c r="C11" s="7" t="s">
        <v>34</v>
      </c>
      <c r="D11" s="7"/>
      <c r="E11" s="12" t="s">
        <v>35</v>
      </c>
      <c r="F11" s="8" t="s">
        <v>26</v>
      </c>
      <c r="G11" s="1" t="s">
        <v>64</v>
      </c>
      <c r="H11" s="8" t="s">
        <v>30</v>
      </c>
      <c r="I11" s="8"/>
      <c r="J11" s="7">
        <v>80</v>
      </c>
      <c r="K11" s="7">
        <v>98</v>
      </c>
      <c r="L11" s="7">
        <v>4</v>
      </c>
      <c r="M11" s="7">
        <v>6</v>
      </c>
      <c r="N11" s="7">
        <f t="shared" si="0"/>
        <v>10</v>
      </c>
      <c r="O11" s="13" t="s">
        <v>37</v>
      </c>
      <c r="P11" s="18"/>
      <c r="Q11">
        <f t="shared" si="1"/>
        <v>0</v>
      </c>
      <c r="R11">
        <f t="shared" si="2"/>
        <v>4</v>
      </c>
      <c r="S11">
        <f t="shared" si="3"/>
        <v>4</v>
      </c>
      <c r="T11">
        <f t="shared" si="4"/>
        <v>2</v>
      </c>
      <c r="U11">
        <f t="shared" si="5"/>
        <v>0</v>
      </c>
      <c r="V11">
        <f t="shared" si="6"/>
        <v>113.91463414634147</v>
      </c>
      <c r="W11" s="18">
        <f t="shared" si="7"/>
        <v>0</v>
      </c>
      <c r="X11" s="18">
        <f t="shared" si="8"/>
        <v>80</v>
      </c>
      <c r="AA11" s="26"/>
    </row>
    <row r="12" spans="1:28" x14ac:dyDescent="0.3">
      <c r="A12" s="4">
        <v>11</v>
      </c>
      <c r="B12" s="1" t="s">
        <v>65</v>
      </c>
      <c r="C12" s="7" t="s">
        <v>66</v>
      </c>
      <c r="D12" s="7"/>
      <c r="E12" s="12" t="s">
        <v>35</v>
      </c>
      <c r="F12" s="8" t="s">
        <v>26</v>
      </c>
      <c r="G12" s="1" t="s">
        <v>67</v>
      </c>
      <c r="H12" s="8" t="s">
        <v>30</v>
      </c>
      <c r="I12" s="8"/>
      <c r="J12" s="7">
        <v>89</v>
      </c>
      <c r="K12" s="7">
        <v>96</v>
      </c>
      <c r="L12" s="7">
        <v>4</v>
      </c>
      <c r="M12" s="7">
        <v>7</v>
      </c>
      <c r="N12" s="7">
        <f t="shared" si="0"/>
        <v>11</v>
      </c>
      <c r="O12" s="13" t="s">
        <v>47</v>
      </c>
      <c r="P12" s="18"/>
      <c r="Q12">
        <f t="shared" si="1"/>
        <v>0</v>
      </c>
      <c r="R12">
        <f t="shared" si="2"/>
        <v>4</v>
      </c>
      <c r="S12">
        <f t="shared" si="3"/>
        <v>4</v>
      </c>
      <c r="T12">
        <f t="shared" si="4"/>
        <v>3</v>
      </c>
      <c r="U12">
        <f t="shared" si="5"/>
        <v>0</v>
      </c>
      <c r="V12">
        <f t="shared" si="6"/>
        <v>113.91463414634147</v>
      </c>
      <c r="W12" s="18">
        <f t="shared" si="7"/>
        <v>0</v>
      </c>
      <c r="X12" s="18">
        <f t="shared" si="8"/>
        <v>89</v>
      </c>
      <c r="AA12" s="26"/>
    </row>
    <row r="13" spans="1:28" x14ac:dyDescent="0.3">
      <c r="A13" s="4">
        <v>12</v>
      </c>
      <c r="B13" s="1" t="s">
        <v>68</v>
      </c>
      <c r="C13" s="7" t="s">
        <v>60</v>
      </c>
      <c r="D13" s="7"/>
      <c r="E13" s="12" t="s">
        <v>35</v>
      </c>
      <c r="F13" s="8"/>
      <c r="G13" s="1" t="s">
        <v>61</v>
      </c>
      <c r="H13" s="8" t="s">
        <v>29</v>
      </c>
      <c r="I13" s="8"/>
      <c r="J13" s="7">
        <v>115</v>
      </c>
      <c r="K13" s="7">
        <v>103</v>
      </c>
      <c r="L13" s="7">
        <v>5</v>
      </c>
      <c r="M13" s="7">
        <v>7</v>
      </c>
      <c r="N13" s="7">
        <f t="shared" si="0"/>
        <v>12</v>
      </c>
      <c r="O13" s="13" t="s">
        <v>41</v>
      </c>
      <c r="P13" s="18"/>
      <c r="Q13">
        <f t="shared" si="1"/>
        <v>1</v>
      </c>
      <c r="R13">
        <f t="shared" si="2"/>
        <v>4</v>
      </c>
      <c r="S13">
        <f t="shared" si="3"/>
        <v>4</v>
      </c>
      <c r="T13">
        <f t="shared" si="4"/>
        <v>3</v>
      </c>
      <c r="U13">
        <f t="shared" si="5"/>
        <v>1</v>
      </c>
      <c r="V13">
        <f t="shared" si="6"/>
        <v>113.91463414634147</v>
      </c>
      <c r="W13" s="18">
        <f t="shared" si="7"/>
        <v>115</v>
      </c>
      <c r="X13" s="18">
        <f t="shared" si="8"/>
        <v>0</v>
      </c>
      <c r="AA13" s="26"/>
    </row>
    <row r="14" spans="1:28" x14ac:dyDescent="0.3">
      <c r="A14" s="4">
        <v>13</v>
      </c>
      <c r="B14" s="1" t="s">
        <v>69</v>
      </c>
      <c r="C14" s="7" t="s">
        <v>43</v>
      </c>
      <c r="D14" s="7"/>
      <c r="E14" s="12" t="s">
        <v>35</v>
      </c>
      <c r="F14" s="8" t="s">
        <v>26</v>
      </c>
      <c r="G14" s="1" t="s">
        <v>70</v>
      </c>
      <c r="H14" s="8" t="s">
        <v>29</v>
      </c>
      <c r="I14" s="8"/>
      <c r="J14" s="7">
        <v>109</v>
      </c>
      <c r="K14" s="7">
        <v>99</v>
      </c>
      <c r="L14" s="7">
        <v>6</v>
      </c>
      <c r="M14" s="7">
        <v>7</v>
      </c>
      <c r="N14" s="7">
        <f t="shared" si="0"/>
        <v>13</v>
      </c>
      <c r="O14" s="13" t="s">
        <v>58</v>
      </c>
      <c r="P14" s="18"/>
      <c r="Q14">
        <f t="shared" si="1"/>
        <v>1</v>
      </c>
      <c r="R14">
        <f t="shared" si="2"/>
        <v>5</v>
      </c>
      <c r="S14">
        <f t="shared" si="3"/>
        <v>4</v>
      </c>
      <c r="T14">
        <f t="shared" si="4"/>
        <v>3</v>
      </c>
      <c r="U14">
        <f t="shared" si="5"/>
        <v>1</v>
      </c>
      <c r="V14">
        <f t="shared" si="6"/>
        <v>113.91463414634147</v>
      </c>
      <c r="W14" s="18">
        <f t="shared" si="7"/>
        <v>109</v>
      </c>
      <c r="X14" s="18">
        <f t="shared" si="8"/>
        <v>0</v>
      </c>
      <c r="AA14" s="26"/>
    </row>
    <row r="15" spans="1:28" x14ac:dyDescent="0.3">
      <c r="A15" s="4">
        <v>14</v>
      </c>
      <c r="B15" s="1" t="s">
        <v>71</v>
      </c>
      <c r="C15" s="7" t="s">
        <v>34</v>
      </c>
      <c r="D15" s="7"/>
      <c r="E15" s="12" t="s">
        <v>35</v>
      </c>
      <c r="F15" s="8"/>
      <c r="G15" s="1" t="s">
        <v>72</v>
      </c>
      <c r="H15" s="8" t="s">
        <v>29</v>
      </c>
      <c r="I15" s="8"/>
      <c r="J15" s="7">
        <v>107</v>
      </c>
      <c r="K15" s="7">
        <v>86</v>
      </c>
      <c r="L15" s="7">
        <v>7</v>
      </c>
      <c r="M15" s="7">
        <v>7</v>
      </c>
      <c r="N15" s="7">
        <f t="shared" si="0"/>
        <v>14</v>
      </c>
      <c r="O15" s="13" t="s">
        <v>62</v>
      </c>
      <c r="P15" s="18"/>
      <c r="Q15">
        <f t="shared" si="1"/>
        <v>2</v>
      </c>
      <c r="R15">
        <f t="shared" si="2"/>
        <v>5</v>
      </c>
      <c r="S15">
        <f t="shared" si="3"/>
        <v>4</v>
      </c>
      <c r="T15">
        <f t="shared" si="4"/>
        <v>3</v>
      </c>
      <c r="U15">
        <f t="shared" si="5"/>
        <v>1</v>
      </c>
      <c r="V15">
        <f t="shared" si="6"/>
        <v>113.91463414634147</v>
      </c>
      <c r="W15" s="18">
        <f t="shared" si="7"/>
        <v>107</v>
      </c>
      <c r="X15" s="18">
        <f t="shared" si="8"/>
        <v>0</v>
      </c>
      <c r="AA15" s="26"/>
    </row>
    <row r="16" spans="1:28" x14ac:dyDescent="0.3">
      <c r="A16" s="4">
        <v>15</v>
      </c>
      <c r="B16" s="1" t="s">
        <v>73</v>
      </c>
      <c r="C16" s="7" t="s">
        <v>34</v>
      </c>
      <c r="D16" s="7"/>
      <c r="E16" s="12" t="s">
        <v>35</v>
      </c>
      <c r="F16" s="8"/>
      <c r="G16" s="1" t="s">
        <v>74</v>
      </c>
      <c r="H16" s="8" t="s">
        <v>29</v>
      </c>
      <c r="I16" s="8"/>
      <c r="J16" s="7">
        <v>132</v>
      </c>
      <c r="K16" s="7">
        <v>112</v>
      </c>
      <c r="L16" s="7">
        <v>8</v>
      </c>
      <c r="M16" s="7">
        <v>7</v>
      </c>
      <c r="N16" s="7">
        <f t="shared" si="0"/>
        <v>15</v>
      </c>
      <c r="O16" s="13" t="s">
        <v>75</v>
      </c>
      <c r="P16" s="18"/>
      <c r="Q16">
        <f t="shared" si="1"/>
        <v>3</v>
      </c>
      <c r="R16">
        <f t="shared" si="2"/>
        <v>5</v>
      </c>
      <c r="S16">
        <f t="shared" si="3"/>
        <v>4</v>
      </c>
      <c r="T16">
        <f t="shared" si="4"/>
        <v>3</v>
      </c>
      <c r="U16">
        <f t="shared" si="5"/>
        <v>1</v>
      </c>
      <c r="V16">
        <f t="shared" si="6"/>
        <v>113.91463414634147</v>
      </c>
      <c r="W16" s="18">
        <f t="shared" si="7"/>
        <v>132</v>
      </c>
      <c r="X16" s="18">
        <f t="shared" si="8"/>
        <v>0</v>
      </c>
      <c r="AA16" s="26"/>
    </row>
    <row r="17" spans="1:27" x14ac:dyDescent="0.3">
      <c r="A17" s="4">
        <v>16</v>
      </c>
      <c r="B17" s="1" t="s">
        <v>76</v>
      </c>
      <c r="C17" s="7" t="s">
        <v>34</v>
      </c>
      <c r="D17" s="7"/>
      <c r="E17" s="12" t="s">
        <v>35</v>
      </c>
      <c r="F17" s="8"/>
      <c r="G17" s="1" t="s">
        <v>77</v>
      </c>
      <c r="H17" s="8" t="s">
        <v>29</v>
      </c>
      <c r="I17" s="8"/>
      <c r="J17" s="7">
        <v>126</v>
      </c>
      <c r="K17" s="7">
        <v>124</v>
      </c>
      <c r="L17" s="7">
        <v>9</v>
      </c>
      <c r="M17" s="7">
        <v>7</v>
      </c>
      <c r="N17" s="7">
        <f t="shared" si="0"/>
        <v>16</v>
      </c>
      <c r="O17" s="13" t="s">
        <v>78</v>
      </c>
      <c r="P17" s="18"/>
      <c r="Q17">
        <f t="shared" si="1"/>
        <v>4</v>
      </c>
      <c r="R17">
        <f t="shared" si="2"/>
        <v>5</v>
      </c>
      <c r="S17">
        <f t="shared" si="3"/>
        <v>4</v>
      </c>
      <c r="T17">
        <f t="shared" si="4"/>
        <v>3</v>
      </c>
      <c r="U17">
        <f t="shared" si="5"/>
        <v>1</v>
      </c>
      <c r="V17">
        <f t="shared" si="6"/>
        <v>113.91463414634147</v>
      </c>
      <c r="W17" s="18">
        <f t="shared" si="7"/>
        <v>126</v>
      </c>
      <c r="X17" s="18">
        <f t="shared" si="8"/>
        <v>0</v>
      </c>
      <c r="AA17" s="26"/>
    </row>
    <row r="18" spans="1:27" x14ac:dyDescent="0.3">
      <c r="A18" s="4">
        <v>17</v>
      </c>
      <c r="B18" s="1" t="s">
        <v>79</v>
      </c>
      <c r="C18" s="7" t="s">
        <v>60</v>
      </c>
      <c r="D18" s="7"/>
      <c r="E18" s="12" t="s">
        <v>35</v>
      </c>
      <c r="F18" s="8" t="s">
        <v>26</v>
      </c>
      <c r="G18" s="1" t="s">
        <v>77</v>
      </c>
      <c r="H18" s="8" t="s">
        <v>30</v>
      </c>
      <c r="I18" s="8" t="s">
        <v>80</v>
      </c>
      <c r="J18" s="7">
        <v>111</v>
      </c>
      <c r="K18" s="7">
        <v>116</v>
      </c>
      <c r="L18" s="7">
        <v>9</v>
      </c>
      <c r="M18" s="7">
        <v>8</v>
      </c>
      <c r="N18" s="7">
        <f t="shared" si="0"/>
        <v>17</v>
      </c>
      <c r="O18" s="13" t="s">
        <v>37</v>
      </c>
      <c r="P18" s="18"/>
      <c r="Q18">
        <f t="shared" si="1"/>
        <v>4</v>
      </c>
      <c r="R18">
        <f t="shared" si="2"/>
        <v>5</v>
      </c>
      <c r="S18">
        <f t="shared" si="3"/>
        <v>4</v>
      </c>
      <c r="T18">
        <f t="shared" si="4"/>
        <v>4</v>
      </c>
      <c r="U18">
        <f t="shared" si="5"/>
        <v>0</v>
      </c>
      <c r="V18">
        <f t="shared" si="6"/>
        <v>113.91463414634147</v>
      </c>
      <c r="W18" s="18">
        <f t="shared" si="7"/>
        <v>0</v>
      </c>
      <c r="X18" s="18">
        <f t="shared" si="8"/>
        <v>111</v>
      </c>
      <c r="AA18" s="26"/>
    </row>
    <row r="19" spans="1:27" x14ac:dyDescent="0.3">
      <c r="A19" s="4">
        <v>18</v>
      </c>
      <c r="B19" s="1" t="s">
        <v>81</v>
      </c>
      <c r="C19" s="7" t="s">
        <v>54</v>
      </c>
      <c r="D19" s="7"/>
      <c r="E19" s="12" t="s">
        <v>35</v>
      </c>
      <c r="F19" s="8" t="s">
        <v>26</v>
      </c>
      <c r="G19" s="1" t="s">
        <v>82</v>
      </c>
      <c r="H19" s="8" t="s">
        <v>30</v>
      </c>
      <c r="I19" s="8"/>
      <c r="J19" s="7">
        <v>108</v>
      </c>
      <c r="K19" s="7">
        <v>117</v>
      </c>
      <c r="L19" s="7">
        <v>9</v>
      </c>
      <c r="M19" s="7">
        <v>9</v>
      </c>
      <c r="N19" s="7">
        <f t="shared" si="0"/>
        <v>18</v>
      </c>
      <c r="O19" s="13" t="s">
        <v>47</v>
      </c>
      <c r="P19" s="18"/>
      <c r="Q19">
        <f t="shared" si="1"/>
        <v>4</v>
      </c>
      <c r="R19">
        <f t="shared" si="2"/>
        <v>5</v>
      </c>
      <c r="S19">
        <f t="shared" si="3"/>
        <v>4</v>
      </c>
      <c r="T19">
        <f t="shared" si="4"/>
        <v>5</v>
      </c>
      <c r="U19">
        <f t="shared" si="5"/>
        <v>0</v>
      </c>
      <c r="V19">
        <f t="shared" si="6"/>
        <v>113.91463414634147</v>
      </c>
      <c r="W19" s="18">
        <f t="shared" si="7"/>
        <v>0</v>
      </c>
      <c r="X19" s="18">
        <f t="shared" si="8"/>
        <v>108</v>
      </c>
      <c r="AA19" s="26"/>
    </row>
    <row r="20" spans="1:27" x14ac:dyDescent="0.3">
      <c r="A20" s="4">
        <v>19</v>
      </c>
      <c r="B20" s="1" t="s">
        <v>83</v>
      </c>
      <c r="C20" s="7" t="s">
        <v>60</v>
      </c>
      <c r="D20" s="7"/>
      <c r="E20" s="12" t="s">
        <v>35</v>
      </c>
      <c r="F20" s="8" t="s">
        <v>26</v>
      </c>
      <c r="G20" s="1" t="s">
        <v>84</v>
      </c>
      <c r="H20" s="8" t="s">
        <v>30</v>
      </c>
      <c r="I20" s="8" t="s">
        <v>80</v>
      </c>
      <c r="J20" s="7">
        <v>131</v>
      </c>
      <c r="K20" s="7">
        <v>135</v>
      </c>
      <c r="L20" s="7">
        <v>9</v>
      </c>
      <c r="M20" s="7">
        <v>10</v>
      </c>
      <c r="N20" s="7">
        <f t="shared" si="0"/>
        <v>19</v>
      </c>
      <c r="O20" s="13" t="s">
        <v>49</v>
      </c>
      <c r="P20" s="18"/>
      <c r="Q20">
        <f t="shared" si="1"/>
        <v>4</v>
      </c>
      <c r="R20">
        <f t="shared" si="2"/>
        <v>5</v>
      </c>
      <c r="S20">
        <f t="shared" si="3"/>
        <v>4</v>
      </c>
      <c r="T20">
        <f t="shared" si="4"/>
        <v>6</v>
      </c>
      <c r="U20">
        <f t="shared" si="5"/>
        <v>0</v>
      </c>
      <c r="V20">
        <f t="shared" si="6"/>
        <v>113.91463414634147</v>
      </c>
      <c r="W20" s="18">
        <f t="shared" si="7"/>
        <v>0</v>
      </c>
      <c r="X20" s="18">
        <f t="shared" si="8"/>
        <v>131</v>
      </c>
      <c r="AA20" s="26"/>
    </row>
    <row r="21" spans="1:27" x14ac:dyDescent="0.3">
      <c r="A21" s="4">
        <v>20</v>
      </c>
      <c r="B21" s="1" t="s">
        <v>85</v>
      </c>
      <c r="C21" s="7" t="s">
        <v>34</v>
      </c>
      <c r="D21" s="7"/>
      <c r="E21" s="12" t="s">
        <v>35</v>
      </c>
      <c r="F21" s="8"/>
      <c r="G21" s="1" t="s">
        <v>86</v>
      </c>
      <c r="H21" s="8" t="s">
        <v>30</v>
      </c>
      <c r="I21" s="8"/>
      <c r="J21" s="7">
        <v>108</v>
      </c>
      <c r="K21" s="7">
        <v>128</v>
      </c>
      <c r="L21" s="7">
        <v>9</v>
      </c>
      <c r="M21" s="7">
        <v>11</v>
      </c>
      <c r="N21" s="7">
        <f t="shared" si="0"/>
        <v>20</v>
      </c>
      <c r="O21" s="13" t="s">
        <v>52</v>
      </c>
      <c r="P21" s="18"/>
      <c r="Q21">
        <f t="shared" si="1"/>
        <v>4</v>
      </c>
      <c r="R21">
        <f t="shared" si="2"/>
        <v>5</v>
      </c>
      <c r="S21">
        <f t="shared" si="3"/>
        <v>5</v>
      </c>
      <c r="T21">
        <f t="shared" si="4"/>
        <v>6</v>
      </c>
      <c r="U21">
        <f t="shared" si="5"/>
        <v>0</v>
      </c>
      <c r="V21">
        <f t="shared" si="6"/>
        <v>113.91463414634147</v>
      </c>
      <c r="W21" s="18">
        <f t="shared" si="7"/>
        <v>0</v>
      </c>
      <c r="X21" s="18">
        <f t="shared" si="8"/>
        <v>108</v>
      </c>
      <c r="AA21" s="26"/>
    </row>
    <row r="22" spans="1:27" x14ac:dyDescent="0.3">
      <c r="A22" s="4">
        <v>21</v>
      </c>
      <c r="B22" s="1" t="s">
        <v>87</v>
      </c>
      <c r="C22" s="7" t="s">
        <v>34</v>
      </c>
      <c r="D22" s="7"/>
      <c r="E22" s="12" t="s">
        <v>35</v>
      </c>
      <c r="F22" s="8" t="s">
        <v>26</v>
      </c>
      <c r="G22" s="1" t="s">
        <v>67</v>
      </c>
      <c r="H22" s="8" t="s">
        <v>29</v>
      </c>
      <c r="I22" s="8"/>
      <c r="J22" s="7">
        <v>136</v>
      </c>
      <c r="K22" s="7">
        <v>105</v>
      </c>
      <c r="L22" s="7">
        <v>10</v>
      </c>
      <c r="M22" s="7">
        <v>11</v>
      </c>
      <c r="N22" s="7">
        <f t="shared" si="0"/>
        <v>21</v>
      </c>
      <c r="O22" s="13" t="s">
        <v>41</v>
      </c>
      <c r="P22" s="18"/>
      <c r="Q22">
        <f t="shared" si="1"/>
        <v>4</v>
      </c>
      <c r="R22">
        <f t="shared" si="2"/>
        <v>6</v>
      </c>
      <c r="S22">
        <f t="shared" si="3"/>
        <v>5</v>
      </c>
      <c r="T22">
        <f t="shared" si="4"/>
        <v>6</v>
      </c>
      <c r="U22">
        <f t="shared" si="5"/>
        <v>1</v>
      </c>
      <c r="V22">
        <f t="shared" si="6"/>
        <v>113.91463414634147</v>
      </c>
      <c r="W22" s="18">
        <f t="shared" si="7"/>
        <v>136</v>
      </c>
      <c r="X22" s="18">
        <f t="shared" si="8"/>
        <v>0</v>
      </c>
      <c r="AA22" s="26"/>
    </row>
    <row r="23" spans="1:27" x14ac:dyDescent="0.3">
      <c r="A23" s="4">
        <v>22</v>
      </c>
      <c r="B23" s="1" t="s">
        <v>88</v>
      </c>
      <c r="C23" s="7" t="s">
        <v>34</v>
      </c>
      <c r="D23" s="7"/>
      <c r="E23" s="12" t="s">
        <v>35</v>
      </c>
      <c r="F23" s="8"/>
      <c r="G23" s="1" t="s">
        <v>57</v>
      </c>
      <c r="H23" s="8" t="s">
        <v>29</v>
      </c>
      <c r="I23" s="8"/>
      <c r="J23" s="7">
        <v>121</v>
      </c>
      <c r="K23" s="7">
        <v>105</v>
      </c>
      <c r="L23" s="7">
        <v>11</v>
      </c>
      <c r="M23" s="7">
        <v>11</v>
      </c>
      <c r="N23" s="7">
        <f t="shared" si="0"/>
        <v>22</v>
      </c>
      <c r="O23" s="13" t="s">
        <v>58</v>
      </c>
      <c r="P23" s="18"/>
      <c r="Q23">
        <f t="shared" si="1"/>
        <v>5</v>
      </c>
      <c r="R23">
        <f t="shared" si="2"/>
        <v>6</v>
      </c>
      <c r="S23">
        <f t="shared" si="3"/>
        <v>5</v>
      </c>
      <c r="T23">
        <f t="shared" si="4"/>
        <v>6</v>
      </c>
      <c r="U23">
        <f t="shared" si="5"/>
        <v>1</v>
      </c>
      <c r="V23">
        <f t="shared" si="6"/>
        <v>113.91463414634147</v>
      </c>
      <c r="W23" s="18">
        <f t="shared" si="7"/>
        <v>121</v>
      </c>
      <c r="X23" s="18">
        <f t="shared" si="8"/>
        <v>0</v>
      </c>
      <c r="AA23" s="26"/>
    </row>
    <row r="24" spans="1:27" x14ac:dyDescent="0.3">
      <c r="A24" s="4">
        <v>23</v>
      </c>
      <c r="B24" s="1" t="s">
        <v>89</v>
      </c>
      <c r="C24" s="7" t="s">
        <v>34</v>
      </c>
      <c r="D24" s="7"/>
      <c r="E24" s="12" t="s">
        <v>35</v>
      </c>
      <c r="F24" s="8" t="s">
        <v>26</v>
      </c>
      <c r="G24" s="1" t="s">
        <v>90</v>
      </c>
      <c r="H24" s="8" t="s">
        <v>30</v>
      </c>
      <c r="I24" s="8"/>
      <c r="J24" s="7">
        <v>91</v>
      </c>
      <c r="K24" s="7">
        <v>103</v>
      </c>
      <c r="L24" s="7">
        <v>11</v>
      </c>
      <c r="M24" s="7">
        <v>12</v>
      </c>
      <c r="N24" s="7">
        <f t="shared" si="0"/>
        <v>23</v>
      </c>
      <c r="O24" s="13" t="s">
        <v>37</v>
      </c>
      <c r="P24" s="18"/>
      <c r="Q24">
        <f t="shared" si="1"/>
        <v>5</v>
      </c>
      <c r="R24">
        <f t="shared" si="2"/>
        <v>6</v>
      </c>
      <c r="S24">
        <f t="shared" si="3"/>
        <v>5</v>
      </c>
      <c r="T24">
        <f t="shared" si="4"/>
        <v>7</v>
      </c>
      <c r="U24">
        <f t="shared" si="5"/>
        <v>0</v>
      </c>
      <c r="V24">
        <f t="shared" si="6"/>
        <v>113.91463414634147</v>
      </c>
      <c r="W24" s="18">
        <f t="shared" si="7"/>
        <v>0</v>
      </c>
      <c r="X24" s="18">
        <f t="shared" si="8"/>
        <v>91</v>
      </c>
      <c r="AA24" s="26"/>
    </row>
    <row r="25" spans="1:27" x14ac:dyDescent="0.3">
      <c r="A25" s="4">
        <v>24</v>
      </c>
      <c r="B25" s="1" t="s">
        <v>91</v>
      </c>
      <c r="C25" s="7" t="s">
        <v>39</v>
      </c>
      <c r="D25" s="7"/>
      <c r="E25" s="12" t="s">
        <v>35</v>
      </c>
      <c r="F25" s="8" t="s">
        <v>26</v>
      </c>
      <c r="G25" s="1" t="s">
        <v>46</v>
      </c>
      <c r="H25" s="8" t="s">
        <v>30</v>
      </c>
      <c r="I25" s="8"/>
      <c r="J25" s="7">
        <v>91</v>
      </c>
      <c r="K25" s="7">
        <v>118</v>
      </c>
      <c r="L25" s="7">
        <v>11</v>
      </c>
      <c r="M25" s="7">
        <v>13</v>
      </c>
      <c r="N25" s="7">
        <f t="shared" si="0"/>
        <v>24</v>
      </c>
      <c r="O25" s="13" t="s">
        <v>47</v>
      </c>
      <c r="P25" s="18"/>
      <c r="Q25">
        <f t="shared" si="1"/>
        <v>5</v>
      </c>
      <c r="R25">
        <f t="shared" si="2"/>
        <v>6</v>
      </c>
      <c r="S25">
        <f t="shared" si="3"/>
        <v>5</v>
      </c>
      <c r="T25">
        <f t="shared" si="4"/>
        <v>8</v>
      </c>
      <c r="U25">
        <f t="shared" si="5"/>
        <v>0</v>
      </c>
      <c r="V25">
        <f t="shared" si="6"/>
        <v>113.91463414634147</v>
      </c>
      <c r="W25" s="18">
        <f t="shared" si="7"/>
        <v>0</v>
      </c>
      <c r="X25" s="18">
        <f t="shared" si="8"/>
        <v>91</v>
      </c>
      <c r="AA25" s="26"/>
    </row>
    <row r="26" spans="1:27" x14ac:dyDescent="0.3">
      <c r="A26" s="4">
        <v>25</v>
      </c>
      <c r="B26" s="1" t="s">
        <v>92</v>
      </c>
      <c r="C26" s="7" t="s">
        <v>93</v>
      </c>
      <c r="D26" s="7"/>
      <c r="E26" s="12" t="s">
        <v>35</v>
      </c>
      <c r="F26" s="8" t="s">
        <v>26</v>
      </c>
      <c r="G26" s="1" t="s">
        <v>86</v>
      </c>
      <c r="H26" s="8" t="s">
        <v>30</v>
      </c>
      <c r="I26" s="8"/>
      <c r="J26" s="7">
        <v>104</v>
      </c>
      <c r="K26" s="7">
        <v>107</v>
      </c>
      <c r="L26" s="7">
        <v>11</v>
      </c>
      <c r="M26" s="7">
        <v>14</v>
      </c>
      <c r="N26" s="7">
        <f t="shared" si="0"/>
        <v>25</v>
      </c>
      <c r="O26" s="13" t="s">
        <v>49</v>
      </c>
      <c r="P26" s="18"/>
      <c r="Q26">
        <f t="shared" si="1"/>
        <v>5</v>
      </c>
      <c r="R26">
        <f t="shared" si="2"/>
        <v>6</v>
      </c>
      <c r="S26">
        <f t="shared" si="3"/>
        <v>5</v>
      </c>
      <c r="T26">
        <f t="shared" si="4"/>
        <v>9</v>
      </c>
      <c r="U26">
        <f t="shared" si="5"/>
        <v>0</v>
      </c>
      <c r="V26">
        <f t="shared" si="6"/>
        <v>113.91463414634147</v>
      </c>
      <c r="W26" s="18">
        <f t="shared" si="7"/>
        <v>0</v>
      </c>
      <c r="X26" s="18">
        <f t="shared" si="8"/>
        <v>104</v>
      </c>
      <c r="AA26" s="26"/>
    </row>
    <row r="27" spans="1:27" x14ac:dyDescent="0.3">
      <c r="A27" s="4">
        <v>26</v>
      </c>
      <c r="B27" s="1" t="s">
        <v>94</v>
      </c>
      <c r="C27" s="7" t="s">
        <v>34</v>
      </c>
      <c r="D27" s="7"/>
      <c r="E27" s="12" t="s">
        <v>35</v>
      </c>
      <c r="F27" s="8"/>
      <c r="G27" s="1" t="s">
        <v>51</v>
      </c>
      <c r="H27" s="8" t="s">
        <v>29</v>
      </c>
      <c r="I27" s="8"/>
      <c r="J27" s="7">
        <v>111</v>
      </c>
      <c r="K27" s="7">
        <v>104</v>
      </c>
      <c r="L27" s="7">
        <v>12</v>
      </c>
      <c r="M27" s="7">
        <v>14</v>
      </c>
      <c r="N27" s="7">
        <f t="shared" si="0"/>
        <v>26</v>
      </c>
      <c r="O27" s="13" t="s">
        <v>41</v>
      </c>
      <c r="P27" s="18"/>
      <c r="Q27">
        <f t="shared" si="1"/>
        <v>6</v>
      </c>
      <c r="R27">
        <f t="shared" si="2"/>
        <v>6</v>
      </c>
      <c r="S27">
        <f t="shared" si="3"/>
        <v>5</v>
      </c>
      <c r="T27">
        <f t="shared" si="4"/>
        <v>9</v>
      </c>
      <c r="U27">
        <f t="shared" si="5"/>
        <v>1</v>
      </c>
      <c r="V27">
        <f t="shared" si="6"/>
        <v>113.91463414634147</v>
      </c>
      <c r="W27" s="18">
        <f t="shared" si="7"/>
        <v>111</v>
      </c>
      <c r="X27" s="18">
        <f t="shared" si="8"/>
        <v>0</v>
      </c>
      <c r="AA27" s="26"/>
    </row>
    <row r="28" spans="1:27" x14ac:dyDescent="0.3">
      <c r="A28" s="4">
        <v>27</v>
      </c>
      <c r="B28" s="1" t="s">
        <v>95</v>
      </c>
      <c r="C28" s="7" t="s">
        <v>34</v>
      </c>
      <c r="D28" s="7"/>
      <c r="E28" s="12" t="s">
        <v>35</v>
      </c>
      <c r="F28" s="8"/>
      <c r="G28" s="1" t="s">
        <v>40</v>
      </c>
      <c r="H28" s="8" t="s">
        <v>29</v>
      </c>
      <c r="I28" s="8"/>
      <c r="J28" s="7">
        <v>126</v>
      </c>
      <c r="K28" s="7">
        <v>111</v>
      </c>
      <c r="L28" s="7">
        <v>13</v>
      </c>
      <c r="M28" s="7">
        <v>14</v>
      </c>
      <c r="N28" s="7">
        <f t="shared" si="0"/>
        <v>27</v>
      </c>
      <c r="O28" s="13" t="s">
        <v>58</v>
      </c>
      <c r="P28" s="18"/>
      <c r="Q28">
        <f t="shared" si="1"/>
        <v>7</v>
      </c>
      <c r="R28">
        <f t="shared" si="2"/>
        <v>6</v>
      </c>
      <c r="S28">
        <f t="shared" si="3"/>
        <v>5</v>
      </c>
      <c r="T28">
        <f t="shared" si="4"/>
        <v>9</v>
      </c>
      <c r="U28">
        <f t="shared" si="5"/>
        <v>1</v>
      </c>
      <c r="V28">
        <f t="shared" si="6"/>
        <v>113.91463414634147</v>
      </c>
      <c r="W28" s="18">
        <f t="shared" si="7"/>
        <v>126</v>
      </c>
      <c r="X28" s="18">
        <f t="shared" si="8"/>
        <v>0</v>
      </c>
      <c r="AA28" s="26"/>
    </row>
    <row r="29" spans="1:27" x14ac:dyDescent="0.3">
      <c r="A29" s="4">
        <v>28</v>
      </c>
      <c r="B29" s="1" t="s">
        <v>96</v>
      </c>
      <c r="C29" s="7" t="s">
        <v>34</v>
      </c>
      <c r="D29" s="7"/>
      <c r="E29" s="12" t="s">
        <v>35</v>
      </c>
      <c r="F29" s="8" t="s">
        <v>26</v>
      </c>
      <c r="G29" s="1" t="s">
        <v>97</v>
      </c>
      <c r="H29" s="8" t="s">
        <v>29</v>
      </c>
      <c r="I29" s="8"/>
      <c r="J29" s="7">
        <v>105</v>
      </c>
      <c r="K29" s="7">
        <v>97</v>
      </c>
      <c r="L29" s="7">
        <v>14</v>
      </c>
      <c r="M29" s="7">
        <v>14</v>
      </c>
      <c r="N29" s="7">
        <f t="shared" si="0"/>
        <v>28</v>
      </c>
      <c r="O29" s="13" t="s">
        <v>62</v>
      </c>
      <c r="P29" s="18"/>
      <c r="Q29">
        <f t="shared" si="1"/>
        <v>7</v>
      </c>
      <c r="R29">
        <f t="shared" si="2"/>
        <v>7</v>
      </c>
      <c r="S29">
        <f t="shared" si="3"/>
        <v>5</v>
      </c>
      <c r="T29">
        <f t="shared" si="4"/>
        <v>9</v>
      </c>
      <c r="U29">
        <f t="shared" si="5"/>
        <v>1</v>
      </c>
      <c r="V29">
        <f t="shared" si="6"/>
        <v>113.91463414634147</v>
      </c>
      <c r="W29" s="18">
        <f t="shared" si="7"/>
        <v>105</v>
      </c>
      <c r="X29" s="18">
        <f t="shared" si="8"/>
        <v>0</v>
      </c>
      <c r="AA29" s="26"/>
    </row>
    <row r="30" spans="1:27" x14ac:dyDescent="0.3">
      <c r="A30" s="4">
        <v>29</v>
      </c>
      <c r="B30" s="1" t="s">
        <v>98</v>
      </c>
      <c r="C30" s="7" t="s">
        <v>34</v>
      </c>
      <c r="D30" s="7"/>
      <c r="E30" s="12" t="s">
        <v>35</v>
      </c>
      <c r="F30" s="8"/>
      <c r="G30" s="1" t="s">
        <v>46</v>
      </c>
      <c r="H30" s="8" t="s">
        <v>29</v>
      </c>
      <c r="I30" s="8"/>
      <c r="J30" s="7">
        <v>102</v>
      </c>
      <c r="K30" s="7">
        <v>97</v>
      </c>
      <c r="L30" s="7">
        <v>15</v>
      </c>
      <c r="M30" s="7">
        <v>14</v>
      </c>
      <c r="N30" s="7">
        <f t="shared" si="0"/>
        <v>29</v>
      </c>
      <c r="O30" s="13" t="s">
        <v>75</v>
      </c>
      <c r="P30" s="18"/>
      <c r="Q30">
        <f t="shared" si="1"/>
        <v>8</v>
      </c>
      <c r="R30">
        <f t="shared" si="2"/>
        <v>7</v>
      </c>
      <c r="S30">
        <f t="shared" si="3"/>
        <v>5</v>
      </c>
      <c r="T30">
        <f t="shared" si="4"/>
        <v>9</v>
      </c>
      <c r="U30">
        <f t="shared" si="5"/>
        <v>1</v>
      </c>
      <c r="V30">
        <f t="shared" si="6"/>
        <v>113.91463414634147</v>
      </c>
      <c r="W30" s="18">
        <f t="shared" si="7"/>
        <v>102</v>
      </c>
      <c r="X30" s="18">
        <f t="shared" si="8"/>
        <v>0</v>
      </c>
      <c r="AA30" s="26"/>
    </row>
    <row r="31" spans="1:27" x14ac:dyDescent="0.3">
      <c r="A31" s="4">
        <v>30</v>
      </c>
      <c r="B31" s="1" t="s">
        <v>99</v>
      </c>
      <c r="C31" s="7" t="s">
        <v>34</v>
      </c>
      <c r="D31" s="7"/>
      <c r="E31" s="12" t="s">
        <v>35</v>
      </c>
      <c r="F31" s="8"/>
      <c r="G31" s="1" t="s">
        <v>84</v>
      </c>
      <c r="H31" s="8" t="s">
        <v>29</v>
      </c>
      <c r="I31" s="8"/>
      <c r="J31" s="7">
        <v>136</v>
      </c>
      <c r="K31" s="7">
        <v>118</v>
      </c>
      <c r="L31" s="7">
        <v>16</v>
      </c>
      <c r="M31" s="7">
        <v>14</v>
      </c>
      <c r="N31" s="7">
        <f t="shared" si="0"/>
        <v>30</v>
      </c>
      <c r="O31" s="13" t="s">
        <v>78</v>
      </c>
      <c r="P31" s="18"/>
      <c r="Q31">
        <f t="shared" si="1"/>
        <v>9</v>
      </c>
      <c r="R31">
        <f t="shared" si="2"/>
        <v>7</v>
      </c>
      <c r="S31">
        <f t="shared" si="3"/>
        <v>5</v>
      </c>
      <c r="T31">
        <f t="shared" si="4"/>
        <v>9</v>
      </c>
      <c r="U31">
        <f t="shared" si="5"/>
        <v>1</v>
      </c>
      <c r="V31">
        <f t="shared" si="6"/>
        <v>113.91463414634147</v>
      </c>
      <c r="W31" s="18">
        <f t="shared" si="7"/>
        <v>136</v>
      </c>
      <c r="X31" s="18">
        <f t="shared" si="8"/>
        <v>0</v>
      </c>
      <c r="AA31" s="26"/>
    </row>
    <row r="32" spans="1:27" x14ac:dyDescent="0.3">
      <c r="A32" s="4">
        <v>31</v>
      </c>
      <c r="B32" s="1" t="s">
        <v>100</v>
      </c>
      <c r="C32" s="7" t="s">
        <v>34</v>
      </c>
      <c r="D32" s="7"/>
      <c r="E32" s="12" t="s">
        <v>35</v>
      </c>
      <c r="F32" s="8" t="s">
        <v>26</v>
      </c>
      <c r="G32" s="1" t="s">
        <v>101</v>
      </c>
      <c r="H32" s="8" t="s">
        <v>30</v>
      </c>
      <c r="I32" s="8"/>
      <c r="J32" s="7">
        <v>99</v>
      </c>
      <c r="K32" s="7">
        <v>101</v>
      </c>
      <c r="L32" s="7">
        <v>16</v>
      </c>
      <c r="M32" s="7">
        <v>15</v>
      </c>
      <c r="N32" s="7">
        <f t="shared" si="0"/>
        <v>31</v>
      </c>
      <c r="O32" s="13" t="s">
        <v>37</v>
      </c>
      <c r="P32" s="18"/>
      <c r="Q32">
        <f t="shared" si="1"/>
        <v>9</v>
      </c>
      <c r="R32">
        <f t="shared" si="2"/>
        <v>7</v>
      </c>
      <c r="S32">
        <f t="shared" si="3"/>
        <v>5</v>
      </c>
      <c r="T32">
        <f t="shared" si="4"/>
        <v>10</v>
      </c>
      <c r="U32">
        <f t="shared" si="5"/>
        <v>0</v>
      </c>
      <c r="V32">
        <f t="shared" si="6"/>
        <v>113.91463414634147</v>
      </c>
      <c r="W32" s="18">
        <f t="shared" si="7"/>
        <v>0</v>
      </c>
      <c r="X32" s="18">
        <f t="shared" si="8"/>
        <v>99</v>
      </c>
      <c r="AA32" s="26"/>
    </row>
    <row r="33" spans="1:27" x14ac:dyDescent="0.3">
      <c r="A33" s="4">
        <v>32</v>
      </c>
      <c r="B33" s="1" t="s">
        <v>102</v>
      </c>
      <c r="C33" s="7" t="s">
        <v>34</v>
      </c>
      <c r="D33" s="7"/>
      <c r="E33" s="12" t="s">
        <v>35</v>
      </c>
      <c r="F33" s="8"/>
      <c r="G33" s="1" t="s">
        <v>67</v>
      </c>
      <c r="H33" s="8" t="s">
        <v>29</v>
      </c>
      <c r="I33" s="8"/>
      <c r="J33" s="7">
        <v>108</v>
      </c>
      <c r="K33" s="7">
        <v>101</v>
      </c>
      <c r="L33" s="7">
        <v>17</v>
      </c>
      <c r="M33" s="7">
        <v>15</v>
      </c>
      <c r="N33" s="7">
        <f t="shared" si="0"/>
        <v>32</v>
      </c>
      <c r="O33" s="13" t="s">
        <v>41</v>
      </c>
      <c r="P33" s="18"/>
      <c r="Q33">
        <f t="shared" si="1"/>
        <v>10</v>
      </c>
      <c r="R33">
        <f t="shared" si="2"/>
        <v>7</v>
      </c>
      <c r="S33">
        <f t="shared" si="3"/>
        <v>5</v>
      </c>
      <c r="T33">
        <f t="shared" si="4"/>
        <v>10</v>
      </c>
      <c r="U33">
        <f t="shared" si="5"/>
        <v>1</v>
      </c>
      <c r="V33">
        <f t="shared" si="6"/>
        <v>113.91463414634147</v>
      </c>
      <c r="W33" s="18">
        <f t="shared" si="7"/>
        <v>108</v>
      </c>
      <c r="X33" s="18">
        <f t="shared" si="8"/>
        <v>0</v>
      </c>
      <c r="AA33" s="26"/>
    </row>
    <row r="34" spans="1:27" x14ac:dyDescent="0.3">
      <c r="A34" s="4">
        <v>33</v>
      </c>
      <c r="B34" s="1" t="s">
        <v>103</v>
      </c>
      <c r="C34" s="7" t="s">
        <v>104</v>
      </c>
      <c r="D34" s="7"/>
      <c r="E34" s="12" t="s">
        <v>35</v>
      </c>
      <c r="F34" s="8"/>
      <c r="G34" s="1" t="s">
        <v>64</v>
      </c>
      <c r="H34" s="8" t="s">
        <v>29</v>
      </c>
      <c r="I34" s="8"/>
      <c r="J34" s="7">
        <v>113</v>
      </c>
      <c r="K34" s="7">
        <v>109</v>
      </c>
      <c r="L34" s="7">
        <v>18</v>
      </c>
      <c r="M34" s="7">
        <v>15</v>
      </c>
      <c r="N34" s="7">
        <f t="shared" ref="N34:N65" si="9">L34+M34</f>
        <v>33</v>
      </c>
      <c r="O34" s="13" t="s">
        <v>58</v>
      </c>
      <c r="P34" s="18"/>
      <c r="Q34">
        <f t="shared" ref="Q34:Q65" si="10">IF(ISNUMBER(Q33),Q33,0)+ IF(ISBLANK($F34), IF($H34="W",1,0),0)</f>
        <v>11</v>
      </c>
      <c r="R34">
        <f t="shared" ref="R34:R65" si="11">IF(ISNUMBER(R33),R33,0)+ IF(NOT(ISBLANK($F34)), IF($H34="W",1,0),0)</f>
        <v>7</v>
      </c>
      <c r="S34">
        <f t="shared" ref="S34:S65" si="12">IF(ISNUMBER(S33),S33,0)+ IF(ISBLANK($F34),  IF($H34="L",1,0),0)</f>
        <v>5</v>
      </c>
      <c r="T34">
        <f t="shared" ref="T34:T65" si="13">IF(ISNUMBER(T33),T33,0)+ IF(NOT(ISBLANK($F34)),  IF($H34="L",1,0),0)</f>
        <v>10</v>
      </c>
      <c r="U34">
        <f t="shared" ref="U34:U65" si="14">IF($H34="W",1,0)</f>
        <v>1</v>
      </c>
      <c r="V34">
        <f t="shared" ref="V34:V65" si="15">AVERAGE($J$2:$J$83)</f>
        <v>113.91463414634147</v>
      </c>
      <c r="W34" s="18">
        <f t="shared" ref="W34:W65" si="16">IF($H34="W",$J34,0)</f>
        <v>113</v>
      </c>
      <c r="X34" s="18">
        <f t="shared" ref="X34:X65" si="17">IF($H34&lt;&gt;"W",$J34,0)</f>
        <v>0</v>
      </c>
      <c r="AA34" s="26"/>
    </row>
    <row r="35" spans="1:27" x14ac:dyDescent="0.3">
      <c r="A35" s="4">
        <v>34</v>
      </c>
      <c r="B35" s="1" t="s">
        <v>105</v>
      </c>
      <c r="C35" s="7" t="s">
        <v>34</v>
      </c>
      <c r="D35" s="7"/>
      <c r="E35" s="12" t="s">
        <v>35</v>
      </c>
      <c r="F35" s="8"/>
      <c r="G35" s="1" t="s">
        <v>106</v>
      </c>
      <c r="H35" s="8" t="s">
        <v>29</v>
      </c>
      <c r="I35" s="8"/>
      <c r="J35" s="7">
        <v>127</v>
      </c>
      <c r="K35" s="7">
        <v>113</v>
      </c>
      <c r="L35" s="7">
        <v>19</v>
      </c>
      <c r="M35" s="7">
        <v>15</v>
      </c>
      <c r="N35" s="7">
        <f t="shared" si="9"/>
        <v>34</v>
      </c>
      <c r="O35" s="13" t="s">
        <v>62</v>
      </c>
      <c r="P35" s="18"/>
      <c r="Q35">
        <f t="shared" si="10"/>
        <v>12</v>
      </c>
      <c r="R35">
        <f t="shared" si="11"/>
        <v>7</v>
      </c>
      <c r="S35">
        <f t="shared" si="12"/>
        <v>5</v>
      </c>
      <c r="T35">
        <f t="shared" si="13"/>
        <v>10</v>
      </c>
      <c r="U35">
        <f t="shared" si="14"/>
        <v>1</v>
      </c>
      <c r="V35">
        <f t="shared" si="15"/>
        <v>113.91463414634147</v>
      </c>
      <c r="W35" s="18">
        <f t="shared" si="16"/>
        <v>127</v>
      </c>
      <c r="X35" s="18">
        <f t="shared" si="17"/>
        <v>0</v>
      </c>
      <c r="AA35" s="26"/>
    </row>
    <row r="36" spans="1:27" x14ac:dyDescent="0.3">
      <c r="A36" s="4">
        <v>35</v>
      </c>
      <c r="B36" s="1" t="s">
        <v>107</v>
      </c>
      <c r="C36" s="7" t="s">
        <v>60</v>
      </c>
      <c r="D36" s="7"/>
      <c r="E36" s="12" t="s">
        <v>35</v>
      </c>
      <c r="F36" s="8" t="s">
        <v>26</v>
      </c>
      <c r="G36" s="1" t="s">
        <v>36</v>
      </c>
      <c r="H36" s="8" t="s">
        <v>29</v>
      </c>
      <c r="I36" s="8"/>
      <c r="J36" s="7">
        <v>108</v>
      </c>
      <c r="K36" s="7">
        <v>104</v>
      </c>
      <c r="L36" s="7">
        <v>20</v>
      </c>
      <c r="M36" s="7">
        <v>15</v>
      </c>
      <c r="N36" s="7">
        <f t="shared" si="9"/>
        <v>35</v>
      </c>
      <c r="O36" s="13" t="s">
        <v>75</v>
      </c>
      <c r="P36" s="18"/>
      <c r="Q36">
        <f t="shared" si="10"/>
        <v>12</v>
      </c>
      <c r="R36">
        <f t="shared" si="11"/>
        <v>8</v>
      </c>
      <c r="S36">
        <f t="shared" si="12"/>
        <v>5</v>
      </c>
      <c r="T36">
        <f t="shared" si="13"/>
        <v>10</v>
      </c>
      <c r="U36">
        <f t="shared" si="14"/>
        <v>1</v>
      </c>
      <c r="V36">
        <f t="shared" si="15"/>
        <v>113.91463414634147</v>
      </c>
      <c r="W36" s="18">
        <f t="shared" si="16"/>
        <v>108</v>
      </c>
      <c r="X36" s="18">
        <f t="shared" si="17"/>
        <v>0</v>
      </c>
      <c r="AA36" s="26"/>
    </row>
    <row r="37" spans="1:27" x14ac:dyDescent="0.3">
      <c r="A37" s="4">
        <v>36</v>
      </c>
      <c r="B37" s="1" t="s">
        <v>108</v>
      </c>
      <c r="C37" s="7" t="s">
        <v>60</v>
      </c>
      <c r="D37" s="7"/>
      <c r="E37" s="12" t="s">
        <v>35</v>
      </c>
      <c r="F37" s="8"/>
      <c r="G37" s="1" t="s">
        <v>97</v>
      </c>
      <c r="H37" s="8" t="s">
        <v>29</v>
      </c>
      <c r="I37" s="8"/>
      <c r="J37" s="7">
        <v>113</v>
      </c>
      <c r="K37" s="7">
        <v>101</v>
      </c>
      <c r="L37" s="7">
        <v>21</v>
      </c>
      <c r="M37" s="7">
        <v>15</v>
      </c>
      <c r="N37" s="7">
        <f t="shared" si="9"/>
        <v>36</v>
      </c>
      <c r="O37" s="13" t="s">
        <v>78</v>
      </c>
      <c r="P37" s="18"/>
      <c r="Q37">
        <f t="shared" si="10"/>
        <v>13</v>
      </c>
      <c r="R37">
        <f t="shared" si="11"/>
        <v>8</v>
      </c>
      <c r="S37">
        <f t="shared" si="12"/>
        <v>5</v>
      </c>
      <c r="T37">
        <f t="shared" si="13"/>
        <v>10</v>
      </c>
      <c r="U37">
        <f t="shared" si="14"/>
        <v>1</v>
      </c>
      <c r="V37">
        <f t="shared" si="15"/>
        <v>113.91463414634147</v>
      </c>
      <c r="W37" s="18">
        <f t="shared" si="16"/>
        <v>113</v>
      </c>
      <c r="X37" s="18">
        <f t="shared" si="17"/>
        <v>0</v>
      </c>
      <c r="AA37" s="26"/>
    </row>
    <row r="38" spans="1:27" x14ac:dyDescent="0.3">
      <c r="A38" s="4">
        <v>37</v>
      </c>
      <c r="B38" s="1" t="s">
        <v>109</v>
      </c>
      <c r="C38" s="7" t="s">
        <v>39</v>
      </c>
      <c r="D38" s="7"/>
      <c r="E38" s="12" t="s">
        <v>35</v>
      </c>
      <c r="F38" s="8" t="s">
        <v>26</v>
      </c>
      <c r="G38" s="1" t="s">
        <v>72</v>
      </c>
      <c r="H38" s="8" t="s">
        <v>29</v>
      </c>
      <c r="I38" s="8" t="s">
        <v>80</v>
      </c>
      <c r="J38" s="7">
        <v>135</v>
      </c>
      <c r="K38" s="7">
        <v>134</v>
      </c>
      <c r="L38" s="7">
        <v>22</v>
      </c>
      <c r="M38" s="7">
        <v>15</v>
      </c>
      <c r="N38" s="7">
        <f t="shared" si="9"/>
        <v>37</v>
      </c>
      <c r="O38" s="13" t="s">
        <v>110</v>
      </c>
      <c r="P38" s="18"/>
      <c r="Q38">
        <f t="shared" si="10"/>
        <v>13</v>
      </c>
      <c r="R38">
        <f t="shared" si="11"/>
        <v>9</v>
      </c>
      <c r="S38">
        <f t="shared" si="12"/>
        <v>5</v>
      </c>
      <c r="T38">
        <f t="shared" si="13"/>
        <v>10</v>
      </c>
      <c r="U38">
        <f t="shared" si="14"/>
        <v>1</v>
      </c>
      <c r="V38">
        <f t="shared" si="15"/>
        <v>113.91463414634147</v>
      </c>
      <c r="W38" s="18">
        <f t="shared" si="16"/>
        <v>135</v>
      </c>
      <c r="X38" s="18">
        <f t="shared" si="17"/>
        <v>0</v>
      </c>
      <c r="AA38" s="26"/>
    </row>
    <row r="39" spans="1:27" x14ac:dyDescent="0.3">
      <c r="A39" s="4">
        <v>38</v>
      </c>
      <c r="B39" s="1" t="s">
        <v>111</v>
      </c>
      <c r="C39" s="7" t="s">
        <v>112</v>
      </c>
      <c r="D39" s="7"/>
      <c r="E39" s="12" t="s">
        <v>35</v>
      </c>
      <c r="F39" s="8" t="s">
        <v>26</v>
      </c>
      <c r="G39" s="1" t="s">
        <v>51</v>
      </c>
      <c r="H39" s="8" t="s">
        <v>30</v>
      </c>
      <c r="I39" s="8"/>
      <c r="J39" s="7">
        <v>101</v>
      </c>
      <c r="K39" s="7">
        <v>110</v>
      </c>
      <c r="L39" s="7">
        <v>22</v>
      </c>
      <c r="M39" s="7">
        <v>16</v>
      </c>
      <c r="N39" s="7">
        <f t="shared" si="9"/>
        <v>38</v>
      </c>
      <c r="O39" s="13" t="s">
        <v>37</v>
      </c>
      <c r="P39" s="18"/>
      <c r="Q39">
        <f t="shared" si="10"/>
        <v>13</v>
      </c>
      <c r="R39">
        <f t="shared" si="11"/>
        <v>9</v>
      </c>
      <c r="S39">
        <f t="shared" si="12"/>
        <v>5</v>
      </c>
      <c r="T39">
        <f t="shared" si="13"/>
        <v>11</v>
      </c>
      <c r="U39">
        <f t="shared" si="14"/>
        <v>0</v>
      </c>
      <c r="V39">
        <f t="shared" si="15"/>
        <v>113.91463414634147</v>
      </c>
      <c r="W39" s="18">
        <f t="shared" si="16"/>
        <v>0</v>
      </c>
      <c r="X39" s="18">
        <f t="shared" si="17"/>
        <v>101</v>
      </c>
      <c r="AA39" s="26"/>
    </row>
    <row r="40" spans="1:27" x14ac:dyDescent="0.3">
      <c r="A40" s="4">
        <v>39</v>
      </c>
      <c r="B40" s="1" t="s">
        <v>113</v>
      </c>
      <c r="C40" s="7" t="s">
        <v>34</v>
      </c>
      <c r="D40" s="7"/>
      <c r="E40" s="12" t="s">
        <v>35</v>
      </c>
      <c r="F40" s="8"/>
      <c r="G40" s="1" t="s">
        <v>70</v>
      </c>
      <c r="H40" s="8" t="s">
        <v>29</v>
      </c>
      <c r="I40" s="8"/>
      <c r="J40" s="7">
        <v>125</v>
      </c>
      <c r="K40" s="7">
        <v>113</v>
      </c>
      <c r="L40" s="7">
        <v>23</v>
      </c>
      <c r="M40" s="7">
        <v>16</v>
      </c>
      <c r="N40" s="7">
        <f t="shared" si="9"/>
        <v>39</v>
      </c>
      <c r="O40" s="13" t="s">
        <v>41</v>
      </c>
      <c r="P40" s="18"/>
      <c r="Q40">
        <f t="shared" si="10"/>
        <v>14</v>
      </c>
      <c r="R40">
        <f t="shared" si="11"/>
        <v>9</v>
      </c>
      <c r="S40">
        <f t="shared" si="12"/>
        <v>5</v>
      </c>
      <c r="T40">
        <f t="shared" si="13"/>
        <v>11</v>
      </c>
      <c r="U40">
        <f t="shared" si="14"/>
        <v>1</v>
      </c>
      <c r="V40">
        <f t="shared" si="15"/>
        <v>113.91463414634147</v>
      </c>
      <c r="W40" s="18">
        <f t="shared" si="16"/>
        <v>125</v>
      </c>
      <c r="X40" s="18">
        <f t="shared" si="17"/>
        <v>0</v>
      </c>
      <c r="AA40" s="26"/>
    </row>
    <row r="41" spans="1:27" x14ac:dyDescent="0.3">
      <c r="A41" s="4">
        <v>40</v>
      </c>
      <c r="B41" s="1" t="s">
        <v>114</v>
      </c>
      <c r="C41" s="7" t="s">
        <v>34</v>
      </c>
      <c r="D41" s="7"/>
      <c r="E41" s="12" t="s">
        <v>35</v>
      </c>
      <c r="F41" s="8"/>
      <c r="G41" s="1" t="s">
        <v>115</v>
      </c>
      <c r="H41" s="8" t="s">
        <v>30</v>
      </c>
      <c r="I41" s="8"/>
      <c r="J41" s="7">
        <v>109</v>
      </c>
      <c r="K41" s="7">
        <v>116</v>
      </c>
      <c r="L41" s="7">
        <v>23</v>
      </c>
      <c r="M41" s="7">
        <v>17</v>
      </c>
      <c r="N41" s="7">
        <f t="shared" si="9"/>
        <v>40</v>
      </c>
      <c r="O41" s="13" t="s">
        <v>37</v>
      </c>
      <c r="P41" s="18"/>
      <c r="Q41">
        <f t="shared" si="10"/>
        <v>14</v>
      </c>
      <c r="R41">
        <f t="shared" si="11"/>
        <v>9</v>
      </c>
      <c r="S41">
        <f t="shared" si="12"/>
        <v>6</v>
      </c>
      <c r="T41">
        <f t="shared" si="13"/>
        <v>11</v>
      </c>
      <c r="U41">
        <f t="shared" si="14"/>
        <v>0</v>
      </c>
      <c r="V41">
        <f t="shared" si="15"/>
        <v>113.91463414634147</v>
      </c>
      <c r="W41" s="18">
        <f t="shared" si="16"/>
        <v>0</v>
      </c>
      <c r="X41" s="18">
        <f t="shared" si="17"/>
        <v>109</v>
      </c>
      <c r="AA41" s="26"/>
    </row>
    <row r="42" spans="1:27" x14ac:dyDescent="0.3">
      <c r="A42" s="4">
        <v>41</v>
      </c>
      <c r="B42" s="1" t="s">
        <v>116</v>
      </c>
      <c r="C42" s="7" t="s">
        <v>34</v>
      </c>
      <c r="D42" s="7"/>
      <c r="E42" s="12" t="s">
        <v>35</v>
      </c>
      <c r="F42" s="8"/>
      <c r="G42" s="1" t="s">
        <v>82</v>
      </c>
      <c r="H42" s="8" t="s">
        <v>29</v>
      </c>
      <c r="I42" s="8"/>
      <c r="J42" s="7">
        <v>141</v>
      </c>
      <c r="K42" s="7">
        <v>113</v>
      </c>
      <c r="L42" s="7">
        <v>24</v>
      </c>
      <c r="M42" s="7">
        <v>17</v>
      </c>
      <c r="N42" s="7">
        <f t="shared" si="9"/>
        <v>41</v>
      </c>
      <c r="O42" s="13" t="s">
        <v>41</v>
      </c>
      <c r="P42" s="18"/>
      <c r="Q42">
        <f t="shared" si="10"/>
        <v>15</v>
      </c>
      <c r="R42">
        <f t="shared" si="11"/>
        <v>9</v>
      </c>
      <c r="S42">
        <f t="shared" si="12"/>
        <v>6</v>
      </c>
      <c r="T42">
        <f t="shared" si="13"/>
        <v>11</v>
      </c>
      <c r="U42">
        <f t="shared" si="14"/>
        <v>1</v>
      </c>
      <c r="V42">
        <f t="shared" si="15"/>
        <v>113.91463414634147</v>
      </c>
      <c r="W42" s="18">
        <f t="shared" si="16"/>
        <v>141</v>
      </c>
      <c r="X42" s="18">
        <f t="shared" si="17"/>
        <v>0</v>
      </c>
      <c r="AA42" s="26"/>
    </row>
    <row r="43" spans="1:27" x14ac:dyDescent="0.3">
      <c r="A43" s="4">
        <v>42</v>
      </c>
      <c r="B43" s="1" t="s">
        <v>117</v>
      </c>
      <c r="C43" s="7" t="s">
        <v>93</v>
      </c>
      <c r="D43" s="7"/>
      <c r="E43" s="12" t="s">
        <v>35</v>
      </c>
      <c r="F43" s="8" t="s">
        <v>26</v>
      </c>
      <c r="G43" s="1" t="s">
        <v>118</v>
      </c>
      <c r="H43" s="8" t="s">
        <v>30</v>
      </c>
      <c r="I43" s="8"/>
      <c r="J43" s="7">
        <v>109</v>
      </c>
      <c r="K43" s="7">
        <v>116</v>
      </c>
      <c r="L43" s="7">
        <v>24</v>
      </c>
      <c r="M43" s="7">
        <v>18</v>
      </c>
      <c r="N43" s="7">
        <f t="shared" si="9"/>
        <v>42</v>
      </c>
      <c r="O43" s="13" t="s">
        <v>37</v>
      </c>
      <c r="P43" s="18"/>
      <c r="Q43">
        <f t="shared" si="10"/>
        <v>15</v>
      </c>
      <c r="R43">
        <f t="shared" si="11"/>
        <v>9</v>
      </c>
      <c r="S43">
        <f t="shared" si="12"/>
        <v>6</v>
      </c>
      <c r="T43">
        <f t="shared" si="13"/>
        <v>12</v>
      </c>
      <c r="U43">
        <f t="shared" si="14"/>
        <v>0</v>
      </c>
      <c r="V43">
        <f t="shared" si="15"/>
        <v>113.91463414634147</v>
      </c>
      <c r="W43" s="18">
        <f t="shared" si="16"/>
        <v>0</v>
      </c>
      <c r="X43" s="18">
        <f t="shared" si="17"/>
        <v>109</v>
      </c>
      <c r="AA43" s="26"/>
    </row>
    <row r="44" spans="1:27" x14ac:dyDescent="0.3">
      <c r="A44" s="4">
        <v>43</v>
      </c>
      <c r="B44" s="1" t="s">
        <v>119</v>
      </c>
      <c r="C44" s="7" t="s">
        <v>34</v>
      </c>
      <c r="D44" s="7"/>
      <c r="E44" s="12" t="s">
        <v>35</v>
      </c>
      <c r="F44" s="8"/>
      <c r="G44" s="1" t="s">
        <v>97</v>
      </c>
      <c r="H44" s="8" t="s">
        <v>29</v>
      </c>
      <c r="I44" s="8"/>
      <c r="J44" s="7">
        <v>112</v>
      </c>
      <c r="K44" s="7">
        <v>94</v>
      </c>
      <c r="L44" s="7">
        <v>25</v>
      </c>
      <c r="M44" s="7">
        <v>18</v>
      </c>
      <c r="N44" s="7">
        <f t="shared" si="9"/>
        <v>43</v>
      </c>
      <c r="O44" s="13" t="s">
        <v>41</v>
      </c>
      <c r="P44" s="18"/>
      <c r="Q44">
        <f t="shared" si="10"/>
        <v>16</v>
      </c>
      <c r="R44">
        <f t="shared" si="11"/>
        <v>9</v>
      </c>
      <c r="S44">
        <f t="shared" si="12"/>
        <v>6</v>
      </c>
      <c r="T44">
        <f t="shared" si="13"/>
        <v>12</v>
      </c>
      <c r="U44">
        <f t="shared" si="14"/>
        <v>1</v>
      </c>
      <c r="V44">
        <f t="shared" si="15"/>
        <v>113.91463414634147</v>
      </c>
      <c r="W44" s="18">
        <f t="shared" si="16"/>
        <v>112</v>
      </c>
      <c r="X44" s="18">
        <f t="shared" si="17"/>
        <v>0</v>
      </c>
      <c r="AA44" s="26"/>
    </row>
    <row r="45" spans="1:27" x14ac:dyDescent="0.3">
      <c r="A45" s="4">
        <v>44</v>
      </c>
      <c r="B45" s="1" t="s">
        <v>120</v>
      </c>
      <c r="C45" s="7" t="s">
        <v>34</v>
      </c>
      <c r="D45" s="7"/>
      <c r="E45" s="12" t="s">
        <v>35</v>
      </c>
      <c r="F45" s="8"/>
      <c r="G45" s="1" t="s">
        <v>55</v>
      </c>
      <c r="H45" s="8" t="s">
        <v>30</v>
      </c>
      <c r="I45" s="8" t="s">
        <v>80</v>
      </c>
      <c r="J45" s="7">
        <v>142</v>
      </c>
      <c r="K45" s="7">
        <v>145</v>
      </c>
      <c r="L45" s="7">
        <v>25</v>
      </c>
      <c r="M45" s="7">
        <v>19</v>
      </c>
      <c r="N45" s="7">
        <f t="shared" si="9"/>
        <v>44</v>
      </c>
      <c r="O45" s="13" t="s">
        <v>37</v>
      </c>
      <c r="P45" s="18"/>
      <c r="Q45">
        <f t="shared" si="10"/>
        <v>16</v>
      </c>
      <c r="R45">
        <f t="shared" si="11"/>
        <v>9</v>
      </c>
      <c r="S45">
        <f t="shared" si="12"/>
        <v>7</v>
      </c>
      <c r="T45">
        <f t="shared" si="13"/>
        <v>12</v>
      </c>
      <c r="U45">
        <f t="shared" si="14"/>
        <v>0</v>
      </c>
      <c r="V45">
        <f t="shared" si="15"/>
        <v>113.91463414634147</v>
      </c>
      <c r="W45" s="18">
        <f t="shared" si="16"/>
        <v>0</v>
      </c>
      <c r="X45" s="18">
        <f t="shared" si="17"/>
        <v>142</v>
      </c>
      <c r="AA45" s="26"/>
    </row>
    <row r="46" spans="1:27" x14ac:dyDescent="0.3">
      <c r="A46" s="4">
        <v>45</v>
      </c>
      <c r="B46" s="1" t="s">
        <v>121</v>
      </c>
      <c r="C46" s="7" t="s">
        <v>66</v>
      </c>
      <c r="D46" s="7"/>
      <c r="E46" s="12" t="s">
        <v>35</v>
      </c>
      <c r="F46" s="8"/>
      <c r="G46" s="1" t="s">
        <v>40</v>
      </c>
      <c r="H46" s="8" t="s">
        <v>29</v>
      </c>
      <c r="I46" s="8" t="s">
        <v>80</v>
      </c>
      <c r="J46" s="7">
        <v>138</v>
      </c>
      <c r="K46" s="7">
        <v>134</v>
      </c>
      <c r="L46" s="7">
        <v>26</v>
      </c>
      <c r="M46" s="7">
        <v>19</v>
      </c>
      <c r="N46" s="7">
        <f t="shared" si="9"/>
        <v>45</v>
      </c>
      <c r="O46" s="13" t="s">
        <v>41</v>
      </c>
      <c r="P46" s="18"/>
      <c r="Q46">
        <f t="shared" si="10"/>
        <v>17</v>
      </c>
      <c r="R46">
        <f t="shared" si="11"/>
        <v>9</v>
      </c>
      <c r="S46">
        <f t="shared" si="12"/>
        <v>7</v>
      </c>
      <c r="T46">
        <f t="shared" si="13"/>
        <v>12</v>
      </c>
      <c r="U46">
        <f t="shared" si="14"/>
        <v>1</v>
      </c>
      <c r="V46">
        <f t="shared" si="15"/>
        <v>113.91463414634147</v>
      </c>
      <c r="W46" s="18">
        <f t="shared" si="16"/>
        <v>138</v>
      </c>
      <c r="X46" s="18">
        <f t="shared" si="17"/>
        <v>0</v>
      </c>
      <c r="AA46" s="26"/>
    </row>
    <row r="47" spans="1:27" x14ac:dyDescent="0.3">
      <c r="A47" s="4">
        <v>46</v>
      </c>
      <c r="B47" s="1" t="s">
        <v>122</v>
      </c>
      <c r="C47" s="7" t="s">
        <v>34</v>
      </c>
      <c r="D47" s="7"/>
      <c r="E47" s="12" t="s">
        <v>35</v>
      </c>
      <c r="F47" s="8" t="s">
        <v>26</v>
      </c>
      <c r="G47" s="1" t="s">
        <v>123</v>
      </c>
      <c r="H47" s="8" t="s">
        <v>30</v>
      </c>
      <c r="I47" s="8"/>
      <c r="J47" s="7">
        <v>93</v>
      </c>
      <c r="K47" s="7">
        <v>121</v>
      </c>
      <c r="L47" s="7">
        <v>26</v>
      </c>
      <c r="M47" s="7">
        <v>20</v>
      </c>
      <c r="N47" s="7">
        <f t="shared" si="9"/>
        <v>46</v>
      </c>
      <c r="O47" s="13" t="s">
        <v>37</v>
      </c>
      <c r="P47" s="18"/>
      <c r="Q47">
        <f t="shared" si="10"/>
        <v>17</v>
      </c>
      <c r="R47">
        <f t="shared" si="11"/>
        <v>9</v>
      </c>
      <c r="S47">
        <f t="shared" si="12"/>
        <v>7</v>
      </c>
      <c r="T47">
        <f t="shared" si="13"/>
        <v>13</v>
      </c>
      <c r="U47">
        <f t="shared" si="14"/>
        <v>0</v>
      </c>
      <c r="V47">
        <f t="shared" si="15"/>
        <v>113.91463414634147</v>
      </c>
      <c r="W47" s="18">
        <f t="shared" si="16"/>
        <v>0</v>
      </c>
      <c r="X47" s="18">
        <f t="shared" si="17"/>
        <v>93</v>
      </c>
      <c r="AA47" s="26"/>
    </row>
    <row r="48" spans="1:27" x14ac:dyDescent="0.3">
      <c r="A48" s="4">
        <v>47</v>
      </c>
      <c r="B48" s="1" t="s">
        <v>124</v>
      </c>
      <c r="C48" s="7" t="s">
        <v>54</v>
      </c>
      <c r="D48" s="7"/>
      <c r="E48" s="12" t="s">
        <v>35</v>
      </c>
      <c r="F48" s="8" t="s">
        <v>26</v>
      </c>
      <c r="G48" s="1" t="s">
        <v>125</v>
      </c>
      <c r="H48" s="8" t="s">
        <v>29</v>
      </c>
      <c r="I48" s="8"/>
      <c r="J48" s="7">
        <v>114</v>
      </c>
      <c r="K48" s="7">
        <v>110</v>
      </c>
      <c r="L48" s="7">
        <v>27</v>
      </c>
      <c r="M48" s="7">
        <v>20</v>
      </c>
      <c r="N48" s="7">
        <f t="shared" si="9"/>
        <v>47</v>
      </c>
      <c r="O48" s="13" t="s">
        <v>41</v>
      </c>
      <c r="P48" s="18"/>
      <c r="Q48">
        <f t="shared" si="10"/>
        <v>17</v>
      </c>
      <c r="R48">
        <f t="shared" si="11"/>
        <v>10</v>
      </c>
      <c r="S48">
        <f t="shared" si="12"/>
        <v>7</v>
      </c>
      <c r="T48">
        <f t="shared" si="13"/>
        <v>13</v>
      </c>
      <c r="U48">
        <f t="shared" si="14"/>
        <v>1</v>
      </c>
      <c r="V48">
        <f t="shared" si="15"/>
        <v>113.91463414634147</v>
      </c>
      <c r="W48" s="18">
        <f t="shared" si="16"/>
        <v>114</v>
      </c>
      <c r="X48" s="18">
        <f t="shared" si="17"/>
        <v>0</v>
      </c>
      <c r="AA48" s="26"/>
    </row>
    <row r="49" spans="1:27" x14ac:dyDescent="0.3">
      <c r="A49" s="4">
        <v>48</v>
      </c>
      <c r="B49" s="1" t="s">
        <v>126</v>
      </c>
      <c r="C49" s="7" t="s">
        <v>34</v>
      </c>
      <c r="D49" s="7"/>
      <c r="E49" s="12" t="s">
        <v>35</v>
      </c>
      <c r="F49" s="8"/>
      <c r="G49" s="1" t="s">
        <v>127</v>
      </c>
      <c r="H49" s="8" t="s">
        <v>29</v>
      </c>
      <c r="I49" s="8"/>
      <c r="J49" s="7">
        <v>121</v>
      </c>
      <c r="K49" s="7">
        <v>119</v>
      </c>
      <c r="L49" s="7">
        <v>28</v>
      </c>
      <c r="M49" s="7">
        <v>20</v>
      </c>
      <c r="N49" s="7">
        <f t="shared" si="9"/>
        <v>48</v>
      </c>
      <c r="O49" s="13" t="s">
        <v>58</v>
      </c>
      <c r="P49" s="18"/>
      <c r="Q49">
        <f t="shared" si="10"/>
        <v>18</v>
      </c>
      <c r="R49">
        <f t="shared" si="11"/>
        <v>10</v>
      </c>
      <c r="S49">
        <f t="shared" si="12"/>
        <v>7</v>
      </c>
      <c r="T49">
        <f t="shared" si="13"/>
        <v>13</v>
      </c>
      <c r="U49">
        <f t="shared" si="14"/>
        <v>1</v>
      </c>
      <c r="V49">
        <f t="shared" si="15"/>
        <v>113.91463414634147</v>
      </c>
      <c r="W49" s="18">
        <f t="shared" si="16"/>
        <v>121</v>
      </c>
      <c r="X49" s="18">
        <f t="shared" si="17"/>
        <v>0</v>
      </c>
      <c r="AA49" s="26"/>
    </row>
    <row r="50" spans="1:27" x14ac:dyDescent="0.3">
      <c r="A50" s="4">
        <v>49</v>
      </c>
      <c r="B50" s="1" t="s">
        <v>128</v>
      </c>
      <c r="C50" s="7" t="s">
        <v>60</v>
      </c>
      <c r="D50" s="7"/>
      <c r="E50" s="12" t="s">
        <v>35</v>
      </c>
      <c r="F50" s="8"/>
      <c r="G50" s="1" t="s">
        <v>118</v>
      </c>
      <c r="H50" s="8" t="s">
        <v>29</v>
      </c>
      <c r="I50" s="8"/>
      <c r="J50" s="7">
        <v>103</v>
      </c>
      <c r="K50" s="7">
        <v>98</v>
      </c>
      <c r="L50" s="7">
        <v>29</v>
      </c>
      <c r="M50" s="7">
        <v>20</v>
      </c>
      <c r="N50" s="7">
        <f t="shared" si="9"/>
        <v>49</v>
      </c>
      <c r="O50" s="13" t="s">
        <v>62</v>
      </c>
      <c r="P50" s="18"/>
      <c r="Q50">
        <f t="shared" si="10"/>
        <v>19</v>
      </c>
      <c r="R50">
        <f t="shared" si="11"/>
        <v>10</v>
      </c>
      <c r="S50">
        <f t="shared" si="12"/>
        <v>7</v>
      </c>
      <c r="T50">
        <f t="shared" si="13"/>
        <v>13</v>
      </c>
      <c r="U50">
        <f t="shared" si="14"/>
        <v>1</v>
      </c>
      <c r="V50">
        <f t="shared" si="15"/>
        <v>113.91463414634147</v>
      </c>
      <c r="W50" s="18">
        <f t="shared" si="16"/>
        <v>103</v>
      </c>
      <c r="X50" s="18">
        <f t="shared" si="17"/>
        <v>0</v>
      </c>
      <c r="AA50" s="26"/>
    </row>
    <row r="51" spans="1:27" x14ac:dyDescent="0.3">
      <c r="A51" s="4">
        <v>50</v>
      </c>
      <c r="B51" s="1" t="s">
        <v>129</v>
      </c>
      <c r="C51" s="7" t="s">
        <v>34</v>
      </c>
      <c r="D51" s="7"/>
      <c r="E51" s="12" t="s">
        <v>35</v>
      </c>
      <c r="F51" s="8"/>
      <c r="G51" s="1" t="s">
        <v>36</v>
      </c>
      <c r="H51" s="8" t="s">
        <v>30</v>
      </c>
      <c r="I51" s="8"/>
      <c r="J51" s="7">
        <v>116</v>
      </c>
      <c r="K51" s="7">
        <v>121</v>
      </c>
      <c r="L51" s="7">
        <v>29</v>
      </c>
      <c r="M51" s="7">
        <v>21</v>
      </c>
      <c r="N51" s="7">
        <f t="shared" si="9"/>
        <v>50</v>
      </c>
      <c r="O51" s="13" t="s">
        <v>37</v>
      </c>
      <c r="P51" s="18"/>
      <c r="Q51">
        <f t="shared" si="10"/>
        <v>19</v>
      </c>
      <c r="R51">
        <f t="shared" si="11"/>
        <v>10</v>
      </c>
      <c r="S51">
        <f t="shared" si="12"/>
        <v>8</v>
      </c>
      <c r="T51">
        <f t="shared" si="13"/>
        <v>13</v>
      </c>
      <c r="U51">
        <f t="shared" si="14"/>
        <v>0</v>
      </c>
      <c r="V51">
        <f t="shared" si="15"/>
        <v>113.91463414634147</v>
      </c>
      <c r="W51" s="18">
        <f t="shared" si="16"/>
        <v>0</v>
      </c>
      <c r="X51" s="18">
        <f t="shared" si="17"/>
        <v>116</v>
      </c>
      <c r="AA51" s="26"/>
    </row>
    <row r="52" spans="1:27" x14ac:dyDescent="0.3">
      <c r="A52" s="4">
        <v>51</v>
      </c>
      <c r="B52" s="1" t="s">
        <v>130</v>
      </c>
      <c r="C52" s="7" t="s">
        <v>112</v>
      </c>
      <c r="D52" s="7"/>
      <c r="E52" s="12" t="s">
        <v>35</v>
      </c>
      <c r="F52" s="8" t="s">
        <v>26</v>
      </c>
      <c r="G52" s="1" t="s">
        <v>70</v>
      </c>
      <c r="H52" s="8" t="s">
        <v>30</v>
      </c>
      <c r="I52" s="8"/>
      <c r="J52" s="7">
        <v>122</v>
      </c>
      <c r="K52" s="7">
        <v>136</v>
      </c>
      <c r="L52" s="7">
        <v>29</v>
      </c>
      <c r="M52" s="7">
        <v>22</v>
      </c>
      <c r="N52" s="7">
        <f t="shared" si="9"/>
        <v>51</v>
      </c>
      <c r="O52" s="13" t="s">
        <v>47</v>
      </c>
      <c r="P52" s="18"/>
      <c r="Q52">
        <f t="shared" si="10"/>
        <v>19</v>
      </c>
      <c r="R52">
        <f t="shared" si="11"/>
        <v>10</v>
      </c>
      <c r="S52">
        <f t="shared" si="12"/>
        <v>8</v>
      </c>
      <c r="T52">
        <f t="shared" si="13"/>
        <v>14</v>
      </c>
      <c r="U52">
        <f t="shared" si="14"/>
        <v>0</v>
      </c>
      <c r="V52">
        <f t="shared" si="15"/>
        <v>113.91463414634147</v>
      </c>
      <c r="W52" s="18">
        <f t="shared" si="16"/>
        <v>0</v>
      </c>
      <c r="X52" s="18">
        <f t="shared" si="17"/>
        <v>122</v>
      </c>
      <c r="AA52" s="26"/>
    </row>
    <row r="53" spans="1:27" x14ac:dyDescent="0.3">
      <c r="A53" s="4">
        <v>52</v>
      </c>
      <c r="B53" s="1" t="s">
        <v>131</v>
      </c>
      <c r="C53" s="7" t="s">
        <v>43</v>
      </c>
      <c r="D53" s="7"/>
      <c r="E53" s="12" t="s">
        <v>35</v>
      </c>
      <c r="F53" s="8" t="s">
        <v>26</v>
      </c>
      <c r="G53" s="1" t="s">
        <v>46</v>
      </c>
      <c r="H53" s="8" t="s">
        <v>29</v>
      </c>
      <c r="I53" s="8"/>
      <c r="J53" s="7">
        <v>125</v>
      </c>
      <c r="K53" s="7">
        <v>98</v>
      </c>
      <c r="L53" s="7">
        <v>30</v>
      </c>
      <c r="M53" s="7">
        <v>22</v>
      </c>
      <c r="N53" s="7">
        <f t="shared" si="9"/>
        <v>52</v>
      </c>
      <c r="O53" s="13" t="s">
        <v>41</v>
      </c>
      <c r="P53" s="18"/>
      <c r="Q53">
        <f t="shared" si="10"/>
        <v>19</v>
      </c>
      <c r="R53">
        <f t="shared" si="11"/>
        <v>11</v>
      </c>
      <c r="S53">
        <f t="shared" si="12"/>
        <v>8</v>
      </c>
      <c r="T53">
        <f t="shared" si="13"/>
        <v>14</v>
      </c>
      <c r="U53">
        <f t="shared" si="14"/>
        <v>1</v>
      </c>
      <c r="V53">
        <f t="shared" si="15"/>
        <v>113.91463414634147</v>
      </c>
      <c r="W53" s="18">
        <f t="shared" si="16"/>
        <v>125</v>
      </c>
      <c r="X53" s="18">
        <f t="shared" si="17"/>
        <v>0</v>
      </c>
      <c r="AA53" s="26"/>
    </row>
    <row r="54" spans="1:27" x14ac:dyDescent="0.3">
      <c r="A54" s="4">
        <v>53</v>
      </c>
      <c r="B54" s="1" t="s">
        <v>132</v>
      </c>
      <c r="C54" s="7" t="s">
        <v>43</v>
      </c>
      <c r="D54" s="7"/>
      <c r="E54" s="12" t="s">
        <v>35</v>
      </c>
      <c r="F54" s="8" t="s">
        <v>26</v>
      </c>
      <c r="G54" s="1" t="s">
        <v>133</v>
      </c>
      <c r="H54" s="8" t="s">
        <v>29</v>
      </c>
      <c r="I54" s="8"/>
      <c r="J54" s="7">
        <v>118</v>
      </c>
      <c r="K54" s="7">
        <v>110</v>
      </c>
      <c r="L54" s="7">
        <v>31</v>
      </c>
      <c r="M54" s="7">
        <v>22</v>
      </c>
      <c r="N54" s="7">
        <f t="shared" si="9"/>
        <v>53</v>
      </c>
      <c r="O54" s="13" t="s">
        <v>58</v>
      </c>
      <c r="P54" s="18"/>
      <c r="Q54">
        <f t="shared" si="10"/>
        <v>19</v>
      </c>
      <c r="R54">
        <f t="shared" si="11"/>
        <v>12</v>
      </c>
      <c r="S54">
        <f t="shared" si="12"/>
        <v>8</v>
      </c>
      <c r="T54">
        <f t="shared" si="13"/>
        <v>14</v>
      </c>
      <c r="U54">
        <f t="shared" si="14"/>
        <v>1</v>
      </c>
      <c r="V54">
        <f t="shared" si="15"/>
        <v>113.91463414634147</v>
      </c>
      <c r="W54" s="18">
        <f t="shared" si="16"/>
        <v>118</v>
      </c>
      <c r="X54" s="18">
        <f t="shared" si="17"/>
        <v>0</v>
      </c>
      <c r="AA54" s="26"/>
    </row>
    <row r="55" spans="1:27" x14ac:dyDescent="0.3">
      <c r="A55" s="4">
        <v>54</v>
      </c>
      <c r="B55" s="1" t="s">
        <v>134</v>
      </c>
      <c r="C55" s="7" t="s">
        <v>112</v>
      </c>
      <c r="D55" s="7"/>
      <c r="E55" s="12" t="s">
        <v>35</v>
      </c>
      <c r="F55" s="8" t="s">
        <v>26</v>
      </c>
      <c r="G55" s="1" t="s">
        <v>74</v>
      </c>
      <c r="H55" s="8" t="s">
        <v>29</v>
      </c>
      <c r="I55" s="8"/>
      <c r="J55" s="7">
        <v>127</v>
      </c>
      <c r="K55" s="7">
        <v>101</v>
      </c>
      <c r="L55" s="7">
        <v>32</v>
      </c>
      <c r="M55" s="7">
        <v>22</v>
      </c>
      <c r="N55" s="7">
        <f t="shared" si="9"/>
        <v>54</v>
      </c>
      <c r="O55" s="13" t="s">
        <v>62</v>
      </c>
      <c r="P55" s="18"/>
      <c r="Q55">
        <f t="shared" si="10"/>
        <v>19</v>
      </c>
      <c r="R55">
        <f t="shared" si="11"/>
        <v>13</v>
      </c>
      <c r="S55">
        <f t="shared" si="12"/>
        <v>8</v>
      </c>
      <c r="T55">
        <f t="shared" si="13"/>
        <v>14</v>
      </c>
      <c r="U55">
        <f t="shared" si="14"/>
        <v>1</v>
      </c>
      <c r="V55">
        <f t="shared" si="15"/>
        <v>113.91463414634147</v>
      </c>
      <c r="W55" s="18">
        <f t="shared" si="16"/>
        <v>127</v>
      </c>
      <c r="X55" s="18">
        <f t="shared" si="17"/>
        <v>0</v>
      </c>
      <c r="AA55" s="26"/>
    </row>
    <row r="56" spans="1:27" x14ac:dyDescent="0.3">
      <c r="A56" s="4">
        <v>55</v>
      </c>
      <c r="B56" s="1" t="s">
        <v>135</v>
      </c>
      <c r="C56" s="7" t="s">
        <v>66</v>
      </c>
      <c r="D56" s="7"/>
      <c r="E56" s="12" t="s">
        <v>35</v>
      </c>
      <c r="F56" s="8"/>
      <c r="G56" s="1" t="s">
        <v>64</v>
      </c>
      <c r="H56" s="8" t="s">
        <v>30</v>
      </c>
      <c r="I56" s="8"/>
      <c r="J56" s="7">
        <v>112</v>
      </c>
      <c r="K56" s="7">
        <v>117</v>
      </c>
      <c r="L56" s="7">
        <v>32</v>
      </c>
      <c r="M56" s="7">
        <v>23</v>
      </c>
      <c r="N56" s="7">
        <f t="shared" si="9"/>
        <v>55</v>
      </c>
      <c r="O56" s="13" t="s">
        <v>37</v>
      </c>
      <c r="P56" s="18"/>
      <c r="Q56">
        <f t="shared" si="10"/>
        <v>19</v>
      </c>
      <c r="R56">
        <f t="shared" si="11"/>
        <v>13</v>
      </c>
      <c r="S56">
        <f t="shared" si="12"/>
        <v>9</v>
      </c>
      <c r="T56">
        <f t="shared" si="13"/>
        <v>14</v>
      </c>
      <c r="U56">
        <f t="shared" si="14"/>
        <v>0</v>
      </c>
      <c r="V56">
        <f t="shared" si="15"/>
        <v>113.91463414634147</v>
      </c>
      <c r="W56" s="18">
        <f t="shared" si="16"/>
        <v>0</v>
      </c>
      <c r="X56" s="18">
        <f t="shared" si="17"/>
        <v>112</v>
      </c>
      <c r="AA56" s="26"/>
    </row>
    <row r="57" spans="1:27" x14ac:dyDescent="0.3">
      <c r="A57" s="4">
        <v>56</v>
      </c>
      <c r="B57" s="1" t="s">
        <v>136</v>
      </c>
      <c r="C57" s="7" t="s">
        <v>34</v>
      </c>
      <c r="D57" s="7"/>
      <c r="E57" s="12" t="s">
        <v>35</v>
      </c>
      <c r="F57" s="8"/>
      <c r="G57" s="1" t="s">
        <v>86</v>
      </c>
      <c r="H57" s="8" t="s">
        <v>29</v>
      </c>
      <c r="I57" s="8"/>
      <c r="J57" s="7">
        <v>120</v>
      </c>
      <c r="K57" s="7">
        <v>104</v>
      </c>
      <c r="L57" s="7">
        <v>33</v>
      </c>
      <c r="M57" s="7">
        <v>23</v>
      </c>
      <c r="N57" s="7">
        <f t="shared" si="9"/>
        <v>56</v>
      </c>
      <c r="O57" s="13" t="s">
        <v>41</v>
      </c>
      <c r="P57" s="18"/>
      <c r="Q57">
        <f t="shared" si="10"/>
        <v>20</v>
      </c>
      <c r="R57">
        <f t="shared" si="11"/>
        <v>13</v>
      </c>
      <c r="S57">
        <f t="shared" si="12"/>
        <v>9</v>
      </c>
      <c r="T57">
        <f t="shared" si="13"/>
        <v>14</v>
      </c>
      <c r="U57">
        <f t="shared" si="14"/>
        <v>1</v>
      </c>
      <c r="V57">
        <f t="shared" si="15"/>
        <v>113.91463414634147</v>
      </c>
      <c r="W57" s="18">
        <f t="shared" si="16"/>
        <v>120</v>
      </c>
      <c r="X57" s="18">
        <f t="shared" si="17"/>
        <v>0</v>
      </c>
      <c r="AA57" s="26"/>
    </row>
    <row r="58" spans="1:27" x14ac:dyDescent="0.3">
      <c r="A58" s="4">
        <v>57</v>
      </c>
      <c r="B58" s="1" t="s">
        <v>137</v>
      </c>
      <c r="C58" s="7" t="s">
        <v>34</v>
      </c>
      <c r="D58" s="7"/>
      <c r="E58" s="12" t="s">
        <v>35</v>
      </c>
      <c r="F58" s="8" t="s">
        <v>26</v>
      </c>
      <c r="G58" s="1" t="s">
        <v>90</v>
      </c>
      <c r="H58" s="8" t="s">
        <v>30</v>
      </c>
      <c r="I58" s="8"/>
      <c r="J58" s="7">
        <v>111</v>
      </c>
      <c r="K58" s="7">
        <v>121</v>
      </c>
      <c r="L58" s="7">
        <v>33</v>
      </c>
      <c r="M58" s="7">
        <v>24</v>
      </c>
      <c r="N58" s="7">
        <f t="shared" si="9"/>
        <v>57</v>
      </c>
      <c r="O58" s="13" t="s">
        <v>37</v>
      </c>
      <c r="P58" s="18"/>
      <c r="Q58">
        <f t="shared" si="10"/>
        <v>20</v>
      </c>
      <c r="R58">
        <f t="shared" si="11"/>
        <v>13</v>
      </c>
      <c r="S58">
        <f t="shared" si="12"/>
        <v>9</v>
      </c>
      <c r="T58">
        <f t="shared" si="13"/>
        <v>15</v>
      </c>
      <c r="U58">
        <f t="shared" si="14"/>
        <v>0</v>
      </c>
      <c r="V58">
        <f t="shared" si="15"/>
        <v>113.91463414634147</v>
      </c>
      <c r="W58" s="18">
        <f t="shared" si="16"/>
        <v>0</v>
      </c>
      <c r="X58" s="18">
        <f t="shared" si="17"/>
        <v>111</v>
      </c>
      <c r="AA58" s="26"/>
    </row>
    <row r="59" spans="1:27" x14ac:dyDescent="0.3">
      <c r="A59" s="4">
        <v>58</v>
      </c>
      <c r="B59" s="1" t="s">
        <v>138</v>
      </c>
      <c r="C59" s="7" t="s">
        <v>39</v>
      </c>
      <c r="D59" s="7"/>
      <c r="E59" s="12" t="s">
        <v>35</v>
      </c>
      <c r="F59" s="8" t="s">
        <v>26</v>
      </c>
      <c r="G59" s="1" t="s">
        <v>40</v>
      </c>
      <c r="H59" s="8" t="s">
        <v>30</v>
      </c>
      <c r="I59" s="8"/>
      <c r="J59" s="7">
        <v>106</v>
      </c>
      <c r="K59" s="7">
        <v>111</v>
      </c>
      <c r="L59" s="7">
        <v>33</v>
      </c>
      <c r="M59" s="7">
        <v>25</v>
      </c>
      <c r="N59" s="7">
        <f t="shared" si="9"/>
        <v>58</v>
      </c>
      <c r="O59" s="13" t="s">
        <v>47</v>
      </c>
      <c r="P59" s="18"/>
      <c r="Q59">
        <f t="shared" si="10"/>
        <v>20</v>
      </c>
      <c r="R59">
        <f t="shared" si="11"/>
        <v>13</v>
      </c>
      <c r="S59">
        <f t="shared" si="12"/>
        <v>9</v>
      </c>
      <c r="T59">
        <f t="shared" si="13"/>
        <v>16</v>
      </c>
      <c r="U59">
        <f t="shared" si="14"/>
        <v>0</v>
      </c>
      <c r="V59">
        <f t="shared" si="15"/>
        <v>113.91463414634147</v>
      </c>
      <c r="W59" s="18">
        <f t="shared" si="16"/>
        <v>0</v>
      </c>
      <c r="X59" s="18">
        <f t="shared" si="17"/>
        <v>106</v>
      </c>
      <c r="AA59" s="26"/>
    </row>
    <row r="60" spans="1:27" x14ac:dyDescent="0.3">
      <c r="A60" s="4">
        <v>59</v>
      </c>
      <c r="B60" s="1" t="s">
        <v>139</v>
      </c>
      <c r="C60" s="7" t="s">
        <v>66</v>
      </c>
      <c r="D60" s="7"/>
      <c r="E60" s="12" t="s">
        <v>35</v>
      </c>
      <c r="F60" s="8" t="s">
        <v>26</v>
      </c>
      <c r="G60" s="1" t="s">
        <v>72</v>
      </c>
      <c r="H60" s="8" t="s">
        <v>29</v>
      </c>
      <c r="I60" s="8"/>
      <c r="J60" s="7">
        <v>118</v>
      </c>
      <c r="K60" s="7">
        <v>112</v>
      </c>
      <c r="L60" s="7">
        <v>34</v>
      </c>
      <c r="M60" s="7">
        <v>25</v>
      </c>
      <c r="N60" s="7">
        <f t="shared" si="9"/>
        <v>59</v>
      </c>
      <c r="O60" s="13" t="s">
        <v>41</v>
      </c>
      <c r="P60" s="18"/>
      <c r="Q60">
        <f t="shared" si="10"/>
        <v>20</v>
      </c>
      <c r="R60">
        <f t="shared" si="11"/>
        <v>14</v>
      </c>
      <c r="S60">
        <f t="shared" si="12"/>
        <v>9</v>
      </c>
      <c r="T60">
        <f t="shared" si="13"/>
        <v>16</v>
      </c>
      <c r="U60">
        <f t="shared" si="14"/>
        <v>1</v>
      </c>
      <c r="V60">
        <f t="shared" si="15"/>
        <v>113.91463414634147</v>
      </c>
      <c r="W60" s="18">
        <f t="shared" si="16"/>
        <v>118</v>
      </c>
      <c r="X60" s="18">
        <f t="shared" si="17"/>
        <v>0</v>
      </c>
      <c r="AA60" s="26"/>
    </row>
    <row r="61" spans="1:27" x14ac:dyDescent="0.3">
      <c r="A61" s="4">
        <v>60</v>
      </c>
      <c r="B61" s="1" t="s">
        <v>140</v>
      </c>
      <c r="C61" s="7" t="s">
        <v>34</v>
      </c>
      <c r="D61" s="7"/>
      <c r="E61" s="12" t="s">
        <v>35</v>
      </c>
      <c r="F61" s="8"/>
      <c r="G61" s="1" t="s">
        <v>141</v>
      </c>
      <c r="H61" s="8" t="s">
        <v>29</v>
      </c>
      <c r="I61" s="8"/>
      <c r="J61" s="7">
        <v>119</v>
      </c>
      <c r="K61" s="7">
        <v>111</v>
      </c>
      <c r="L61" s="7">
        <v>35</v>
      </c>
      <c r="M61" s="7">
        <v>25</v>
      </c>
      <c r="N61" s="7">
        <f t="shared" si="9"/>
        <v>60</v>
      </c>
      <c r="O61" s="13" t="s">
        <v>58</v>
      </c>
      <c r="P61" s="18"/>
      <c r="Q61">
        <f t="shared" si="10"/>
        <v>21</v>
      </c>
      <c r="R61">
        <f t="shared" si="11"/>
        <v>14</v>
      </c>
      <c r="S61">
        <f t="shared" si="12"/>
        <v>9</v>
      </c>
      <c r="T61">
        <f t="shared" si="13"/>
        <v>16</v>
      </c>
      <c r="U61">
        <f t="shared" si="14"/>
        <v>1</v>
      </c>
      <c r="V61">
        <f t="shared" si="15"/>
        <v>113.91463414634147</v>
      </c>
      <c r="W61" s="18">
        <f t="shared" si="16"/>
        <v>119</v>
      </c>
      <c r="X61" s="18">
        <f t="shared" si="17"/>
        <v>0</v>
      </c>
      <c r="AA61" s="26"/>
    </row>
    <row r="62" spans="1:27" x14ac:dyDescent="0.3">
      <c r="A62" s="4">
        <v>61</v>
      </c>
      <c r="B62" s="1" t="s">
        <v>142</v>
      </c>
      <c r="C62" s="7" t="s">
        <v>60</v>
      </c>
      <c r="D62" s="7"/>
      <c r="E62" s="12" t="s">
        <v>35</v>
      </c>
      <c r="F62" s="8" t="s">
        <v>26</v>
      </c>
      <c r="G62" s="1" t="s">
        <v>143</v>
      </c>
      <c r="H62" s="8" t="s">
        <v>29</v>
      </c>
      <c r="I62" s="8"/>
      <c r="J62" s="7">
        <v>118</v>
      </c>
      <c r="K62" s="7">
        <v>113</v>
      </c>
      <c r="L62" s="7">
        <v>36</v>
      </c>
      <c r="M62" s="7">
        <v>25</v>
      </c>
      <c r="N62" s="7">
        <f t="shared" si="9"/>
        <v>61</v>
      </c>
      <c r="O62" s="13" t="s">
        <v>62</v>
      </c>
      <c r="P62" s="18"/>
      <c r="Q62">
        <f t="shared" si="10"/>
        <v>21</v>
      </c>
      <c r="R62">
        <f t="shared" si="11"/>
        <v>15</v>
      </c>
      <c r="S62">
        <f t="shared" si="12"/>
        <v>9</v>
      </c>
      <c r="T62">
        <f t="shared" si="13"/>
        <v>16</v>
      </c>
      <c r="U62">
        <f t="shared" si="14"/>
        <v>1</v>
      </c>
      <c r="V62">
        <f t="shared" si="15"/>
        <v>113.91463414634147</v>
      </c>
      <c r="W62" s="18">
        <f t="shared" si="16"/>
        <v>118</v>
      </c>
      <c r="X62" s="18">
        <f t="shared" si="17"/>
        <v>0</v>
      </c>
      <c r="AA62" s="26"/>
    </row>
    <row r="63" spans="1:27" x14ac:dyDescent="0.3">
      <c r="A63" s="4">
        <v>62</v>
      </c>
      <c r="B63" s="1" t="s">
        <v>144</v>
      </c>
      <c r="C63" s="7" t="s">
        <v>34</v>
      </c>
      <c r="D63" s="7"/>
      <c r="E63" s="12" t="s">
        <v>35</v>
      </c>
      <c r="F63" s="8"/>
      <c r="G63" s="1" t="s">
        <v>101</v>
      </c>
      <c r="H63" s="8" t="s">
        <v>29</v>
      </c>
      <c r="I63" s="8"/>
      <c r="J63" s="7">
        <v>121</v>
      </c>
      <c r="K63" s="7">
        <v>118</v>
      </c>
      <c r="L63" s="7">
        <v>37</v>
      </c>
      <c r="M63" s="7">
        <v>25</v>
      </c>
      <c r="N63" s="7">
        <f t="shared" si="9"/>
        <v>62</v>
      </c>
      <c r="O63" s="13" t="s">
        <v>75</v>
      </c>
      <c r="P63" s="18"/>
      <c r="Q63">
        <f t="shared" si="10"/>
        <v>22</v>
      </c>
      <c r="R63">
        <f t="shared" si="11"/>
        <v>15</v>
      </c>
      <c r="S63">
        <f t="shared" si="12"/>
        <v>9</v>
      </c>
      <c r="T63">
        <f t="shared" si="13"/>
        <v>16</v>
      </c>
      <c r="U63">
        <f t="shared" si="14"/>
        <v>1</v>
      </c>
      <c r="V63">
        <f t="shared" si="15"/>
        <v>113.91463414634147</v>
      </c>
      <c r="W63" s="18">
        <f t="shared" si="16"/>
        <v>121</v>
      </c>
      <c r="X63" s="18">
        <f t="shared" si="17"/>
        <v>0</v>
      </c>
      <c r="AA63" s="26"/>
    </row>
    <row r="64" spans="1:27" x14ac:dyDescent="0.3">
      <c r="A64" s="4">
        <v>63</v>
      </c>
      <c r="B64" s="1" t="s">
        <v>145</v>
      </c>
      <c r="C64" s="7" t="s">
        <v>146</v>
      </c>
      <c r="D64" s="7"/>
      <c r="E64" s="12" t="s">
        <v>35</v>
      </c>
      <c r="F64" s="8" t="s">
        <v>26</v>
      </c>
      <c r="G64" s="1" t="s">
        <v>106</v>
      </c>
      <c r="H64" s="8" t="s">
        <v>29</v>
      </c>
      <c r="I64" s="8"/>
      <c r="J64" s="7">
        <v>115</v>
      </c>
      <c r="K64" s="7">
        <v>104</v>
      </c>
      <c r="L64" s="7">
        <v>38</v>
      </c>
      <c r="M64" s="7">
        <v>25</v>
      </c>
      <c r="N64" s="7">
        <f t="shared" si="9"/>
        <v>63</v>
      </c>
      <c r="O64" s="13" t="s">
        <v>78</v>
      </c>
      <c r="P64" s="18"/>
      <c r="Q64">
        <f t="shared" si="10"/>
        <v>22</v>
      </c>
      <c r="R64">
        <f t="shared" si="11"/>
        <v>16</v>
      </c>
      <c r="S64">
        <f t="shared" si="12"/>
        <v>9</v>
      </c>
      <c r="T64">
        <f t="shared" si="13"/>
        <v>16</v>
      </c>
      <c r="U64">
        <f t="shared" si="14"/>
        <v>1</v>
      </c>
      <c r="V64">
        <f t="shared" si="15"/>
        <v>113.91463414634147</v>
      </c>
      <c r="W64" s="18">
        <f t="shared" si="16"/>
        <v>115</v>
      </c>
      <c r="X64" s="18">
        <f t="shared" si="17"/>
        <v>0</v>
      </c>
      <c r="AA64" s="26"/>
    </row>
    <row r="65" spans="1:27" x14ac:dyDescent="0.3">
      <c r="A65" s="4">
        <v>64</v>
      </c>
      <c r="B65" s="1" t="s">
        <v>147</v>
      </c>
      <c r="C65" s="7" t="s">
        <v>34</v>
      </c>
      <c r="D65" s="7"/>
      <c r="E65" s="12" t="s">
        <v>35</v>
      </c>
      <c r="F65" s="8" t="s">
        <v>26</v>
      </c>
      <c r="G65" s="1" t="s">
        <v>127</v>
      </c>
      <c r="H65" s="8" t="s">
        <v>29</v>
      </c>
      <c r="I65" s="8"/>
      <c r="J65" s="7">
        <v>107</v>
      </c>
      <c r="K65" s="7">
        <v>95</v>
      </c>
      <c r="L65" s="7">
        <v>39</v>
      </c>
      <c r="M65" s="7">
        <v>25</v>
      </c>
      <c r="N65" s="7">
        <f t="shared" si="9"/>
        <v>64</v>
      </c>
      <c r="O65" s="13" t="s">
        <v>110</v>
      </c>
      <c r="P65" s="18"/>
      <c r="Q65">
        <f t="shared" si="10"/>
        <v>22</v>
      </c>
      <c r="R65">
        <f t="shared" si="11"/>
        <v>17</v>
      </c>
      <c r="S65">
        <f t="shared" si="12"/>
        <v>9</v>
      </c>
      <c r="T65">
        <f t="shared" si="13"/>
        <v>16</v>
      </c>
      <c r="U65">
        <f t="shared" si="14"/>
        <v>1</v>
      </c>
      <c r="V65">
        <f t="shared" si="15"/>
        <v>113.91463414634147</v>
      </c>
      <c r="W65" s="18">
        <f t="shared" si="16"/>
        <v>107</v>
      </c>
      <c r="X65" s="18">
        <f t="shared" si="17"/>
        <v>0</v>
      </c>
      <c r="AA65" s="26"/>
    </row>
    <row r="66" spans="1:27" x14ac:dyDescent="0.3">
      <c r="A66" s="4">
        <v>65</v>
      </c>
      <c r="B66" s="1" t="s">
        <v>148</v>
      </c>
      <c r="C66" s="7" t="s">
        <v>34</v>
      </c>
      <c r="D66" s="7"/>
      <c r="E66" s="12" t="s">
        <v>35</v>
      </c>
      <c r="F66" s="8"/>
      <c r="G66" s="1" t="s">
        <v>123</v>
      </c>
      <c r="H66" s="8" t="s">
        <v>29</v>
      </c>
      <c r="I66" s="8"/>
      <c r="J66" s="7">
        <v>107</v>
      </c>
      <c r="K66" s="7">
        <v>91</v>
      </c>
      <c r="L66" s="7">
        <v>40</v>
      </c>
      <c r="M66" s="7">
        <v>25</v>
      </c>
      <c r="N66" s="7">
        <f t="shared" ref="N66:N83" si="18">L66+M66</f>
        <v>65</v>
      </c>
      <c r="O66" s="13" t="s">
        <v>149</v>
      </c>
      <c r="P66" s="18"/>
      <c r="Q66">
        <f t="shared" ref="Q66:Q83" si="19">IF(ISNUMBER(Q65),Q65,0)+ IF(ISBLANK($F66), IF($H66="W",1,0),0)</f>
        <v>23</v>
      </c>
      <c r="R66">
        <f t="shared" ref="R66:R83" si="20">IF(ISNUMBER(R65),R65,0)+ IF(NOT(ISBLANK($F66)), IF($H66="W",1,0),0)</f>
        <v>17</v>
      </c>
      <c r="S66">
        <f t="shared" ref="S66:S83" si="21">IF(ISNUMBER(S65),S65,0)+ IF(ISBLANK($F66),  IF($H66="L",1,0),0)</f>
        <v>9</v>
      </c>
      <c r="T66">
        <f t="shared" ref="T66:T83" si="22">IF(ISNUMBER(T65),T65,0)+ IF(NOT(ISBLANK($F66)),  IF($H66="L",1,0),0)</f>
        <v>16</v>
      </c>
      <c r="U66">
        <f t="shared" ref="U66:U83" si="23">IF($H66="W",1,0)</f>
        <v>1</v>
      </c>
      <c r="V66">
        <f t="shared" ref="V66:V83" si="24">AVERAGE($J$2:$J$83)</f>
        <v>113.91463414634147</v>
      </c>
      <c r="W66" s="18">
        <f t="shared" ref="W66:W83" si="25">IF($H66="W",$J66,0)</f>
        <v>107</v>
      </c>
      <c r="X66" s="18">
        <f t="shared" ref="X66:X83" si="26">IF($H66&lt;&gt;"W",$J66,0)</f>
        <v>0</v>
      </c>
      <c r="AA66" s="26"/>
    </row>
    <row r="67" spans="1:27" x14ac:dyDescent="0.3">
      <c r="A67" s="4">
        <v>66</v>
      </c>
      <c r="B67" s="1" t="s">
        <v>150</v>
      </c>
      <c r="C67" s="7" t="s">
        <v>60</v>
      </c>
      <c r="D67" s="7"/>
      <c r="E67" s="12" t="s">
        <v>35</v>
      </c>
      <c r="F67" s="8" t="s">
        <v>26</v>
      </c>
      <c r="G67" s="1" t="s">
        <v>86</v>
      </c>
      <c r="H67" s="8" t="s">
        <v>29</v>
      </c>
      <c r="I67" s="8"/>
      <c r="J67" s="7">
        <v>94</v>
      </c>
      <c r="K67" s="7">
        <v>93</v>
      </c>
      <c r="L67" s="7">
        <v>41</v>
      </c>
      <c r="M67" s="7">
        <v>25</v>
      </c>
      <c r="N67" s="7">
        <f t="shared" si="18"/>
        <v>66</v>
      </c>
      <c r="O67" s="13" t="s">
        <v>151</v>
      </c>
      <c r="P67" s="18"/>
      <c r="Q67">
        <f t="shared" si="19"/>
        <v>23</v>
      </c>
      <c r="R67">
        <f t="shared" si="20"/>
        <v>18</v>
      </c>
      <c r="S67">
        <f t="shared" si="21"/>
        <v>9</v>
      </c>
      <c r="T67">
        <f t="shared" si="22"/>
        <v>16</v>
      </c>
      <c r="U67">
        <f t="shared" si="23"/>
        <v>1</v>
      </c>
      <c r="V67">
        <f t="shared" si="24"/>
        <v>113.91463414634147</v>
      </c>
      <c r="W67" s="18">
        <f t="shared" si="25"/>
        <v>94</v>
      </c>
      <c r="X67" s="18">
        <f t="shared" si="26"/>
        <v>0</v>
      </c>
      <c r="AA67" s="26"/>
    </row>
    <row r="68" spans="1:27" x14ac:dyDescent="0.3">
      <c r="A68" s="4">
        <v>67</v>
      </c>
      <c r="B68" s="1" t="s">
        <v>152</v>
      </c>
      <c r="C68" s="7" t="s">
        <v>34</v>
      </c>
      <c r="D68" s="7"/>
      <c r="E68" s="12" t="s">
        <v>35</v>
      </c>
      <c r="F68" s="8"/>
      <c r="G68" s="1" t="s">
        <v>143</v>
      </c>
      <c r="H68" s="8" t="s">
        <v>29</v>
      </c>
      <c r="I68" s="8"/>
      <c r="J68" s="7">
        <v>118</v>
      </c>
      <c r="K68" s="7">
        <v>106</v>
      </c>
      <c r="L68" s="7">
        <v>42</v>
      </c>
      <c r="M68" s="7">
        <v>25</v>
      </c>
      <c r="N68" s="7">
        <f t="shared" si="18"/>
        <v>67</v>
      </c>
      <c r="O68" s="13" t="s">
        <v>153</v>
      </c>
      <c r="P68" s="18"/>
      <c r="Q68">
        <f t="shared" si="19"/>
        <v>24</v>
      </c>
      <c r="R68">
        <f t="shared" si="20"/>
        <v>18</v>
      </c>
      <c r="S68">
        <f t="shared" si="21"/>
        <v>9</v>
      </c>
      <c r="T68">
        <f t="shared" si="22"/>
        <v>16</v>
      </c>
      <c r="U68">
        <f t="shared" si="23"/>
        <v>1</v>
      </c>
      <c r="V68">
        <f t="shared" si="24"/>
        <v>113.91463414634147</v>
      </c>
      <c r="W68" s="18">
        <f t="shared" si="25"/>
        <v>118</v>
      </c>
      <c r="X68" s="18">
        <f t="shared" si="26"/>
        <v>0</v>
      </c>
      <c r="AA68" s="26"/>
    </row>
    <row r="69" spans="1:27" x14ac:dyDescent="0.3">
      <c r="A69" s="4">
        <v>68</v>
      </c>
      <c r="B69" s="1" t="s">
        <v>154</v>
      </c>
      <c r="C69" s="7" t="s">
        <v>155</v>
      </c>
      <c r="D69" s="7"/>
      <c r="E69" s="12" t="s">
        <v>35</v>
      </c>
      <c r="F69" s="8"/>
      <c r="G69" s="1" t="s">
        <v>72</v>
      </c>
      <c r="H69" s="8" t="s">
        <v>30</v>
      </c>
      <c r="I69" s="8"/>
      <c r="J69" s="7">
        <v>104</v>
      </c>
      <c r="K69" s="7">
        <v>106</v>
      </c>
      <c r="L69" s="7">
        <v>42</v>
      </c>
      <c r="M69" s="7">
        <v>26</v>
      </c>
      <c r="N69" s="7">
        <f t="shared" si="18"/>
        <v>68</v>
      </c>
      <c r="O69" s="13" t="s">
        <v>37</v>
      </c>
      <c r="P69" s="18"/>
      <c r="Q69">
        <f t="shared" si="19"/>
        <v>24</v>
      </c>
      <c r="R69">
        <f t="shared" si="20"/>
        <v>18</v>
      </c>
      <c r="S69">
        <f t="shared" si="21"/>
        <v>10</v>
      </c>
      <c r="T69">
        <f t="shared" si="22"/>
        <v>16</v>
      </c>
      <c r="U69">
        <f t="shared" si="23"/>
        <v>0</v>
      </c>
      <c r="V69">
        <f t="shared" si="24"/>
        <v>113.91463414634147</v>
      </c>
      <c r="W69" s="18">
        <f t="shared" si="25"/>
        <v>0</v>
      </c>
      <c r="X69" s="18">
        <f t="shared" si="26"/>
        <v>104</v>
      </c>
      <c r="AA69" s="26"/>
    </row>
    <row r="70" spans="1:27" x14ac:dyDescent="0.3">
      <c r="A70" s="4">
        <v>69</v>
      </c>
      <c r="B70" s="1" t="s">
        <v>156</v>
      </c>
      <c r="C70" s="7" t="s">
        <v>34</v>
      </c>
      <c r="D70" s="7"/>
      <c r="E70" s="12" t="s">
        <v>35</v>
      </c>
      <c r="F70" s="8"/>
      <c r="G70" s="1" t="s">
        <v>133</v>
      </c>
      <c r="H70" s="8" t="s">
        <v>29</v>
      </c>
      <c r="I70" s="8"/>
      <c r="J70" s="7">
        <v>108</v>
      </c>
      <c r="K70" s="7">
        <v>102</v>
      </c>
      <c r="L70" s="7">
        <v>43</v>
      </c>
      <c r="M70" s="7">
        <v>26</v>
      </c>
      <c r="N70" s="7">
        <f t="shared" si="18"/>
        <v>69</v>
      </c>
      <c r="O70" s="13" t="s">
        <v>41</v>
      </c>
      <c r="P70" s="18"/>
      <c r="Q70">
        <f t="shared" si="19"/>
        <v>25</v>
      </c>
      <c r="R70">
        <f t="shared" si="20"/>
        <v>18</v>
      </c>
      <c r="S70">
        <f t="shared" si="21"/>
        <v>10</v>
      </c>
      <c r="T70">
        <f t="shared" si="22"/>
        <v>16</v>
      </c>
      <c r="U70">
        <f t="shared" si="23"/>
        <v>1</v>
      </c>
      <c r="V70">
        <f t="shared" si="24"/>
        <v>113.91463414634147</v>
      </c>
      <c r="W70" s="18">
        <f t="shared" si="25"/>
        <v>108</v>
      </c>
      <c r="X70" s="18">
        <f t="shared" si="26"/>
        <v>0</v>
      </c>
      <c r="AA70" s="26"/>
    </row>
    <row r="71" spans="1:27" x14ac:dyDescent="0.3">
      <c r="A71" s="4">
        <v>70</v>
      </c>
      <c r="B71" s="1" t="s">
        <v>157</v>
      </c>
      <c r="C71" s="7" t="s">
        <v>43</v>
      </c>
      <c r="D71" s="7"/>
      <c r="E71" s="12" t="s">
        <v>35</v>
      </c>
      <c r="F71" s="8"/>
      <c r="G71" s="1" t="s">
        <v>90</v>
      </c>
      <c r="H71" s="8" t="s">
        <v>29</v>
      </c>
      <c r="I71" s="8"/>
      <c r="J71" s="7">
        <v>117</v>
      </c>
      <c r="K71" s="7">
        <v>102</v>
      </c>
      <c r="L71" s="7">
        <v>44</v>
      </c>
      <c r="M71" s="7">
        <v>26</v>
      </c>
      <c r="N71" s="7">
        <f t="shared" si="18"/>
        <v>70</v>
      </c>
      <c r="O71" s="13" t="s">
        <v>58</v>
      </c>
      <c r="P71" s="18"/>
      <c r="Q71">
        <f t="shared" si="19"/>
        <v>26</v>
      </c>
      <c r="R71">
        <f t="shared" si="20"/>
        <v>18</v>
      </c>
      <c r="S71">
        <f t="shared" si="21"/>
        <v>10</v>
      </c>
      <c r="T71">
        <f t="shared" si="22"/>
        <v>16</v>
      </c>
      <c r="U71">
        <f t="shared" si="23"/>
        <v>1</v>
      </c>
      <c r="V71">
        <f t="shared" si="24"/>
        <v>113.91463414634147</v>
      </c>
      <c r="W71" s="18">
        <f t="shared" si="25"/>
        <v>117</v>
      </c>
      <c r="X71" s="18">
        <f t="shared" si="26"/>
        <v>0</v>
      </c>
      <c r="AA71" s="26"/>
    </row>
    <row r="72" spans="1:27" x14ac:dyDescent="0.3">
      <c r="A72" s="4">
        <v>71</v>
      </c>
      <c r="B72" s="1" t="s">
        <v>158</v>
      </c>
      <c r="C72" s="7" t="s">
        <v>54</v>
      </c>
      <c r="D72" s="7"/>
      <c r="E72" s="12" t="s">
        <v>35</v>
      </c>
      <c r="F72" s="8" t="s">
        <v>26</v>
      </c>
      <c r="G72" s="1" t="s">
        <v>141</v>
      </c>
      <c r="H72" s="8" t="s">
        <v>29</v>
      </c>
      <c r="I72" s="8"/>
      <c r="J72" s="7">
        <v>121</v>
      </c>
      <c r="K72" s="7">
        <v>105</v>
      </c>
      <c r="L72" s="7">
        <v>45</v>
      </c>
      <c r="M72" s="7">
        <v>26</v>
      </c>
      <c r="N72" s="7">
        <f t="shared" si="18"/>
        <v>71</v>
      </c>
      <c r="O72" s="13" t="s">
        <v>62</v>
      </c>
      <c r="P72" s="18"/>
      <c r="Q72">
        <f t="shared" si="19"/>
        <v>26</v>
      </c>
      <c r="R72">
        <f t="shared" si="20"/>
        <v>19</v>
      </c>
      <c r="S72">
        <f t="shared" si="21"/>
        <v>10</v>
      </c>
      <c r="T72">
        <f t="shared" si="22"/>
        <v>16</v>
      </c>
      <c r="U72">
        <f t="shared" si="23"/>
        <v>1</v>
      </c>
      <c r="V72">
        <f t="shared" si="24"/>
        <v>113.91463414634147</v>
      </c>
      <c r="W72" s="18">
        <f t="shared" si="25"/>
        <v>121</v>
      </c>
      <c r="X72" s="18">
        <f t="shared" si="26"/>
        <v>0</v>
      </c>
      <c r="AA72" s="26"/>
    </row>
    <row r="73" spans="1:27" x14ac:dyDescent="0.3">
      <c r="A73" s="4">
        <v>72</v>
      </c>
      <c r="B73" s="1" t="s">
        <v>159</v>
      </c>
      <c r="C73" s="7" t="s">
        <v>34</v>
      </c>
      <c r="D73" s="7"/>
      <c r="E73" s="12" t="s">
        <v>35</v>
      </c>
      <c r="F73" s="8" t="s">
        <v>26</v>
      </c>
      <c r="G73" s="1" t="s">
        <v>97</v>
      </c>
      <c r="H73" s="8" t="s">
        <v>30</v>
      </c>
      <c r="I73" s="8" t="s">
        <v>80</v>
      </c>
      <c r="J73" s="7">
        <v>125</v>
      </c>
      <c r="K73" s="7">
        <v>126</v>
      </c>
      <c r="L73" s="7">
        <v>45</v>
      </c>
      <c r="M73" s="7">
        <v>27</v>
      </c>
      <c r="N73" s="7">
        <f t="shared" si="18"/>
        <v>72</v>
      </c>
      <c r="O73" s="13" t="s">
        <v>37</v>
      </c>
      <c r="P73" s="18"/>
      <c r="Q73">
        <f t="shared" si="19"/>
        <v>26</v>
      </c>
      <c r="R73">
        <f t="shared" si="20"/>
        <v>19</v>
      </c>
      <c r="S73">
        <f t="shared" si="21"/>
        <v>10</v>
      </c>
      <c r="T73">
        <f t="shared" si="22"/>
        <v>17</v>
      </c>
      <c r="U73">
        <f t="shared" si="23"/>
        <v>0</v>
      </c>
      <c r="V73">
        <f t="shared" si="24"/>
        <v>113.91463414634147</v>
      </c>
      <c r="W73" s="18">
        <f t="shared" si="25"/>
        <v>0</v>
      </c>
      <c r="X73" s="18">
        <f t="shared" si="26"/>
        <v>125</v>
      </c>
      <c r="AA73" s="26"/>
    </row>
    <row r="74" spans="1:27" x14ac:dyDescent="0.3">
      <c r="A74" s="4">
        <v>73</v>
      </c>
      <c r="B74" s="1" t="s">
        <v>160</v>
      </c>
      <c r="C74" s="7" t="s">
        <v>34</v>
      </c>
      <c r="D74" s="7"/>
      <c r="E74" s="12" t="s">
        <v>35</v>
      </c>
      <c r="F74" s="8"/>
      <c r="G74" s="1" t="s">
        <v>67</v>
      </c>
      <c r="H74" s="8" t="s">
        <v>29</v>
      </c>
      <c r="I74" s="8"/>
      <c r="J74" s="7">
        <v>111</v>
      </c>
      <c r="K74" s="7">
        <v>105</v>
      </c>
      <c r="L74" s="7">
        <v>46</v>
      </c>
      <c r="M74" s="7">
        <v>27</v>
      </c>
      <c r="N74" s="7">
        <f t="shared" si="18"/>
        <v>73</v>
      </c>
      <c r="O74" s="13" t="s">
        <v>41</v>
      </c>
      <c r="P74" s="18"/>
      <c r="Q74">
        <f t="shared" si="19"/>
        <v>27</v>
      </c>
      <c r="R74">
        <f t="shared" si="20"/>
        <v>19</v>
      </c>
      <c r="S74">
        <f t="shared" si="21"/>
        <v>10</v>
      </c>
      <c r="T74">
        <f t="shared" si="22"/>
        <v>17</v>
      </c>
      <c r="U74">
        <f t="shared" si="23"/>
        <v>1</v>
      </c>
      <c r="V74">
        <f t="shared" si="24"/>
        <v>113.91463414634147</v>
      </c>
      <c r="W74" s="18">
        <f t="shared" si="25"/>
        <v>111</v>
      </c>
      <c r="X74" s="18">
        <f t="shared" si="26"/>
        <v>0</v>
      </c>
      <c r="AA74" s="26"/>
    </row>
    <row r="75" spans="1:27" x14ac:dyDescent="0.3">
      <c r="A75" s="4">
        <v>74</v>
      </c>
      <c r="B75" s="1" t="s">
        <v>161</v>
      </c>
      <c r="C75" s="7" t="s">
        <v>60</v>
      </c>
      <c r="D75" s="7"/>
      <c r="E75" s="12" t="s">
        <v>35</v>
      </c>
      <c r="F75" s="8" t="s">
        <v>26</v>
      </c>
      <c r="G75" s="1" t="s">
        <v>36</v>
      </c>
      <c r="H75" s="8" t="s">
        <v>29</v>
      </c>
      <c r="I75" s="8"/>
      <c r="J75" s="7">
        <v>113</v>
      </c>
      <c r="K75" s="7">
        <v>90</v>
      </c>
      <c r="L75" s="7">
        <v>47</v>
      </c>
      <c r="M75" s="7">
        <v>27</v>
      </c>
      <c r="N75" s="7">
        <f t="shared" si="18"/>
        <v>74</v>
      </c>
      <c r="O75" s="13" t="s">
        <v>58</v>
      </c>
      <c r="P75" s="18"/>
      <c r="Q75">
        <f t="shared" si="19"/>
        <v>27</v>
      </c>
      <c r="R75">
        <f t="shared" si="20"/>
        <v>20</v>
      </c>
      <c r="S75">
        <f t="shared" si="21"/>
        <v>10</v>
      </c>
      <c r="T75">
        <f t="shared" si="22"/>
        <v>17</v>
      </c>
      <c r="U75">
        <f t="shared" si="23"/>
        <v>1</v>
      </c>
      <c r="V75">
        <f t="shared" si="24"/>
        <v>113.91463414634147</v>
      </c>
      <c r="W75" s="18">
        <f t="shared" si="25"/>
        <v>113</v>
      </c>
      <c r="X75" s="18">
        <f t="shared" si="26"/>
        <v>0</v>
      </c>
      <c r="AA75" s="26"/>
    </row>
    <row r="76" spans="1:27" x14ac:dyDescent="0.3">
      <c r="A76" s="4">
        <v>75</v>
      </c>
      <c r="B76" s="1" t="s">
        <v>162</v>
      </c>
      <c r="C76" s="7" t="s">
        <v>34</v>
      </c>
      <c r="D76" s="7"/>
      <c r="E76" s="12" t="s">
        <v>35</v>
      </c>
      <c r="F76" s="8" t="s">
        <v>26</v>
      </c>
      <c r="G76" s="1" t="s">
        <v>115</v>
      </c>
      <c r="H76" s="8" t="s">
        <v>30</v>
      </c>
      <c r="I76" s="8"/>
      <c r="J76" s="7">
        <v>94</v>
      </c>
      <c r="K76" s="7">
        <v>108</v>
      </c>
      <c r="L76" s="7">
        <v>47</v>
      </c>
      <c r="M76" s="7">
        <v>28</v>
      </c>
      <c r="N76" s="7">
        <f t="shared" si="18"/>
        <v>75</v>
      </c>
      <c r="O76" s="13" t="s">
        <v>37</v>
      </c>
      <c r="P76" s="18"/>
      <c r="Q76">
        <f t="shared" si="19"/>
        <v>27</v>
      </c>
      <c r="R76">
        <f t="shared" si="20"/>
        <v>20</v>
      </c>
      <c r="S76">
        <f t="shared" si="21"/>
        <v>10</v>
      </c>
      <c r="T76">
        <f t="shared" si="22"/>
        <v>18</v>
      </c>
      <c r="U76">
        <f t="shared" si="23"/>
        <v>0</v>
      </c>
      <c r="V76">
        <f t="shared" si="24"/>
        <v>113.91463414634147</v>
      </c>
      <c r="W76" s="18">
        <f t="shared" si="25"/>
        <v>0</v>
      </c>
      <c r="X76" s="18">
        <f t="shared" si="26"/>
        <v>94</v>
      </c>
      <c r="AA76" s="26"/>
    </row>
    <row r="77" spans="1:27" x14ac:dyDescent="0.3">
      <c r="A77" s="4">
        <v>76</v>
      </c>
      <c r="B77" s="1" t="s">
        <v>163</v>
      </c>
      <c r="C77" s="7" t="s">
        <v>34</v>
      </c>
      <c r="D77" s="7"/>
      <c r="E77" s="12" t="s">
        <v>35</v>
      </c>
      <c r="F77" s="8"/>
      <c r="G77" s="1" t="s">
        <v>70</v>
      </c>
      <c r="H77" s="8" t="s">
        <v>29</v>
      </c>
      <c r="I77" s="8"/>
      <c r="J77" s="7">
        <v>112</v>
      </c>
      <c r="K77" s="7">
        <v>85</v>
      </c>
      <c r="L77" s="7">
        <v>48</v>
      </c>
      <c r="M77" s="7">
        <v>28</v>
      </c>
      <c r="N77" s="7">
        <f t="shared" si="18"/>
        <v>76</v>
      </c>
      <c r="O77" s="13" t="s">
        <v>41</v>
      </c>
      <c r="P77" s="18"/>
      <c r="Q77">
        <f t="shared" si="19"/>
        <v>28</v>
      </c>
      <c r="R77">
        <f t="shared" si="20"/>
        <v>20</v>
      </c>
      <c r="S77">
        <f t="shared" si="21"/>
        <v>10</v>
      </c>
      <c r="T77">
        <f t="shared" si="22"/>
        <v>18</v>
      </c>
      <c r="U77">
        <f t="shared" si="23"/>
        <v>1</v>
      </c>
      <c r="V77">
        <f t="shared" si="24"/>
        <v>113.91463414634147</v>
      </c>
      <c r="W77" s="18">
        <f t="shared" si="25"/>
        <v>112</v>
      </c>
      <c r="X77" s="18">
        <f t="shared" si="26"/>
        <v>0</v>
      </c>
      <c r="AA77" s="26"/>
    </row>
    <row r="78" spans="1:27" x14ac:dyDescent="0.3">
      <c r="A78" s="4">
        <v>77</v>
      </c>
      <c r="B78" s="1" t="s">
        <v>164</v>
      </c>
      <c r="C78" s="7" t="s">
        <v>93</v>
      </c>
      <c r="D78" s="7"/>
      <c r="E78" s="12" t="s">
        <v>35</v>
      </c>
      <c r="F78" s="8"/>
      <c r="G78" s="1" t="s">
        <v>74</v>
      </c>
      <c r="H78" s="8" t="s">
        <v>29</v>
      </c>
      <c r="I78" s="8"/>
      <c r="J78" s="7">
        <v>119</v>
      </c>
      <c r="K78" s="7">
        <v>108</v>
      </c>
      <c r="L78" s="7">
        <v>49</v>
      </c>
      <c r="M78" s="7">
        <v>28</v>
      </c>
      <c r="N78" s="7">
        <f t="shared" si="18"/>
        <v>77</v>
      </c>
      <c r="O78" s="13" t="s">
        <v>58</v>
      </c>
      <c r="P78" s="18"/>
      <c r="Q78">
        <f t="shared" si="19"/>
        <v>29</v>
      </c>
      <c r="R78">
        <f t="shared" si="20"/>
        <v>20</v>
      </c>
      <c r="S78">
        <f t="shared" si="21"/>
        <v>10</v>
      </c>
      <c r="T78">
        <f t="shared" si="22"/>
        <v>18</v>
      </c>
      <c r="U78">
        <f t="shared" si="23"/>
        <v>1</v>
      </c>
      <c r="V78">
        <f t="shared" si="24"/>
        <v>113.91463414634147</v>
      </c>
      <c r="W78" s="18">
        <f t="shared" si="25"/>
        <v>119</v>
      </c>
      <c r="X78" s="18">
        <f t="shared" si="26"/>
        <v>0</v>
      </c>
      <c r="AA78" s="26"/>
    </row>
    <row r="79" spans="1:27" x14ac:dyDescent="0.3">
      <c r="A79" s="4">
        <v>78</v>
      </c>
      <c r="B79" s="1" t="s">
        <v>165</v>
      </c>
      <c r="C79" s="7" t="s">
        <v>112</v>
      </c>
      <c r="D79" s="7"/>
      <c r="E79" s="12" t="s">
        <v>35</v>
      </c>
      <c r="F79" s="8" t="s">
        <v>26</v>
      </c>
      <c r="G79" s="1" t="s">
        <v>74</v>
      </c>
      <c r="H79" s="8" t="s">
        <v>29</v>
      </c>
      <c r="I79" s="8"/>
      <c r="J79" s="7">
        <v>130</v>
      </c>
      <c r="K79" s="7">
        <v>105</v>
      </c>
      <c r="L79" s="7">
        <v>50</v>
      </c>
      <c r="M79" s="7">
        <v>28</v>
      </c>
      <c r="N79" s="7">
        <f t="shared" si="18"/>
        <v>78</v>
      </c>
      <c r="O79" s="13" t="s">
        <v>62</v>
      </c>
      <c r="P79" s="18"/>
      <c r="Q79">
        <f t="shared" si="19"/>
        <v>29</v>
      </c>
      <c r="R79">
        <f t="shared" si="20"/>
        <v>21</v>
      </c>
      <c r="S79">
        <f t="shared" si="21"/>
        <v>10</v>
      </c>
      <c r="T79">
        <f t="shared" si="22"/>
        <v>18</v>
      </c>
      <c r="U79">
        <f t="shared" si="23"/>
        <v>1</v>
      </c>
      <c r="V79">
        <f t="shared" si="24"/>
        <v>113.91463414634147</v>
      </c>
      <c r="W79" s="18">
        <f t="shared" si="25"/>
        <v>130</v>
      </c>
      <c r="X79" s="18">
        <f t="shared" si="26"/>
        <v>0</v>
      </c>
      <c r="AA79" s="26"/>
    </row>
    <row r="80" spans="1:27" x14ac:dyDescent="0.3">
      <c r="A80" s="4">
        <v>79</v>
      </c>
      <c r="B80" s="1" t="s">
        <v>166</v>
      </c>
      <c r="C80" s="7" t="s">
        <v>39</v>
      </c>
      <c r="D80" s="7"/>
      <c r="E80" s="12" t="s">
        <v>35</v>
      </c>
      <c r="F80" s="8" t="s">
        <v>26</v>
      </c>
      <c r="G80" s="1" t="s">
        <v>44</v>
      </c>
      <c r="H80" s="8" t="s">
        <v>29</v>
      </c>
      <c r="I80" s="8"/>
      <c r="J80" s="7">
        <v>135</v>
      </c>
      <c r="K80" s="7">
        <v>103</v>
      </c>
      <c r="L80" s="7">
        <v>51</v>
      </c>
      <c r="M80" s="7">
        <v>28</v>
      </c>
      <c r="N80" s="7">
        <f t="shared" si="18"/>
        <v>79</v>
      </c>
      <c r="O80" s="13" t="s">
        <v>75</v>
      </c>
      <c r="P80" s="18"/>
      <c r="Q80">
        <f t="shared" si="19"/>
        <v>29</v>
      </c>
      <c r="R80">
        <f t="shared" si="20"/>
        <v>22</v>
      </c>
      <c r="S80">
        <f t="shared" si="21"/>
        <v>10</v>
      </c>
      <c r="T80">
        <f t="shared" si="22"/>
        <v>18</v>
      </c>
      <c r="U80">
        <f t="shared" si="23"/>
        <v>1</v>
      </c>
      <c r="V80">
        <f t="shared" si="24"/>
        <v>113.91463414634147</v>
      </c>
      <c r="W80" s="18">
        <f t="shared" si="25"/>
        <v>135</v>
      </c>
      <c r="X80" s="18">
        <f t="shared" si="26"/>
        <v>0</v>
      </c>
      <c r="AA80" s="26"/>
    </row>
    <row r="81" spans="1:27" x14ac:dyDescent="0.3">
      <c r="A81" s="4">
        <v>80</v>
      </c>
      <c r="B81" s="1" t="s">
        <v>167</v>
      </c>
      <c r="C81" s="7" t="s">
        <v>34</v>
      </c>
      <c r="D81" s="7"/>
      <c r="E81" s="12" t="s">
        <v>35</v>
      </c>
      <c r="F81" s="8"/>
      <c r="G81" s="1" t="s">
        <v>125</v>
      </c>
      <c r="H81" s="8" t="s">
        <v>29</v>
      </c>
      <c r="I81" s="8"/>
      <c r="J81" s="7">
        <v>120</v>
      </c>
      <c r="K81" s="7">
        <v>96</v>
      </c>
      <c r="L81" s="7">
        <v>52</v>
      </c>
      <c r="M81" s="7">
        <v>28</v>
      </c>
      <c r="N81" s="7">
        <f t="shared" si="18"/>
        <v>80</v>
      </c>
      <c r="O81" s="13" t="s">
        <v>78</v>
      </c>
      <c r="P81" s="18"/>
      <c r="Q81">
        <f t="shared" si="19"/>
        <v>30</v>
      </c>
      <c r="R81">
        <f t="shared" si="20"/>
        <v>22</v>
      </c>
      <c r="S81">
        <f t="shared" si="21"/>
        <v>10</v>
      </c>
      <c r="T81">
        <f t="shared" si="22"/>
        <v>18</v>
      </c>
      <c r="U81">
        <f t="shared" si="23"/>
        <v>1</v>
      </c>
      <c r="V81">
        <f t="shared" si="24"/>
        <v>113.91463414634147</v>
      </c>
      <c r="W81" s="18">
        <f t="shared" si="25"/>
        <v>120</v>
      </c>
      <c r="X81" s="18">
        <f t="shared" si="26"/>
        <v>0</v>
      </c>
      <c r="AA81" s="26"/>
    </row>
    <row r="82" spans="1:27" x14ac:dyDescent="0.3">
      <c r="A82" s="4">
        <v>81</v>
      </c>
      <c r="B82" s="1" t="s">
        <v>168</v>
      </c>
      <c r="C82" s="7" t="s">
        <v>60</v>
      </c>
      <c r="D82" s="7"/>
      <c r="E82" s="12" t="s">
        <v>35</v>
      </c>
      <c r="F82" s="8"/>
      <c r="G82" s="1" t="s">
        <v>133</v>
      </c>
      <c r="H82" s="8" t="s">
        <v>29</v>
      </c>
      <c r="I82" s="8"/>
      <c r="J82" s="7">
        <v>149</v>
      </c>
      <c r="K82" s="7">
        <v>113</v>
      </c>
      <c r="L82" s="7">
        <v>53</v>
      </c>
      <c r="M82" s="7">
        <v>28</v>
      </c>
      <c r="N82" s="7">
        <f t="shared" si="18"/>
        <v>81</v>
      </c>
      <c r="O82" s="13" t="s">
        <v>110</v>
      </c>
      <c r="P82" s="18"/>
      <c r="Q82">
        <f t="shared" si="19"/>
        <v>31</v>
      </c>
      <c r="R82">
        <f t="shared" si="20"/>
        <v>22</v>
      </c>
      <c r="S82">
        <f t="shared" si="21"/>
        <v>10</v>
      </c>
      <c r="T82">
        <f t="shared" si="22"/>
        <v>18</v>
      </c>
      <c r="U82">
        <f t="shared" si="23"/>
        <v>1</v>
      </c>
      <c r="V82">
        <f t="shared" si="24"/>
        <v>113.91463414634147</v>
      </c>
      <c r="W82" s="18">
        <f t="shared" si="25"/>
        <v>149</v>
      </c>
      <c r="X82" s="18">
        <f t="shared" si="26"/>
        <v>0</v>
      </c>
      <c r="AA82" s="26"/>
    </row>
    <row r="83" spans="1:27" x14ac:dyDescent="0.3">
      <c r="A83" s="5">
        <v>82</v>
      </c>
      <c r="B83" s="10" t="s">
        <v>169</v>
      </c>
      <c r="C83" s="9" t="s">
        <v>155</v>
      </c>
      <c r="D83" s="9"/>
      <c r="E83" s="19" t="s">
        <v>35</v>
      </c>
      <c r="F83" s="11" t="s">
        <v>26</v>
      </c>
      <c r="G83" s="10" t="s">
        <v>64</v>
      </c>
      <c r="H83" s="11" t="s">
        <v>30</v>
      </c>
      <c r="I83" s="11"/>
      <c r="J83" s="9">
        <v>111</v>
      </c>
      <c r="K83" s="9">
        <v>112</v>
      </c>
      <c r="L83" s="9">
        <v>53</v>
      </c>
      <c r="M83" s="9">
        <v>29</v>
      </c>
      <c r="N83" s="7">
        <f t="shared" si="18"/>
        <v>82</v>
      </c>
      <c r="O83" s="20" t="s">
        <v>37</v>
      </c>
      <c r="P83" s="21"/>
      <c r="Q83">
        <f t="shared" si="19"/>
        <v>31</v>
      </c>
      <c r="R83">
        <f t="shared" si="20"/>
        <v>22</v>
      </c>
      <c r="S83">
        <f t="shared" si="21"/>
        <v>10</v>
      </c>
      <c r="T83">
        <f t="shared" si="22"/>
        <v>19</v>
      </c>
      <c r="U83">
        <f t="shared" si="23"/>
        <v>0</v>
      </c>
      <c r="V83">
        <f t="shared" si="24"/>
        <v>113.91463414634147</v>
      </c>
      <c r="W83" s="18">
        <f t="shared" si="25"/>
        <v>0</v>
      </c>
      <c r="X83" s="18">
        <f t="shared" si="26"/>
        <v>111</v>
      </c>
      <c r="AA83" s="26"/>
    </row>
  </sheetData>
  <hyperlinks>
    <hyperlink ref="B2" r:id="rId1" display="https://www.basketball-reference.com/boxscores/index.cgi?month=10&amp;day=17&amp;year=2018" xr:uid="{FBF65323-2A1C-4F55-B4DF-0BA6D2964161}"/>
    <hyperlink ref="E2" r:id="rId2" display="https://www.basketball-reference.com/boxscores/201810170HOU.html" xr:uid="{20127159-77A4-4C7C-A43E-A63495FACC1E}"/>
    <hyperlink ref="G2" r:id="rId3" display="https://www.basketball-reference.com/teams/NOP/2019.html" xr:uid="{7C2041D9-B882-4257-8DD3-943D63D5DA61}"/>
    <hyperlink ref="B3" r:id="rId4" display="https://www.basketball-reference.com/boxscores/index.cgi?month=10&amp;day=20&amp;year=2018" xr:uid="{931293EC-EF6B-4AA2-B954-17EA024A4ED1}"/>
    <hyperlink ref="E3" r:id="rId5" display="https://www.basketball-reference.com/boxscores/201810200LAL.html" xr:uid="{CC91D469-4092-4BBE-A68E-56BCC521F0B8}"/>
    <hyperlink ref="G3" r:id="rId6" display="https://www.basketball-reference.com/teams/LAL/2019.html" xr:uid="{4E4E7A95-540D-4A32-AE75-D72B9AF7188C}"/>
    <hyperlink ref="B4" r:id="rId7" display="https://www.basketball-reference.com/boxscores/index.cgi?month=10&amp;day=21&amp;year=2018" xr:uid="{7BBCE7FA-A371-49A2-8487-16687FDB46E1}"/>
    <hyperlink ref="E4" r:id="rId8" display="https://www.basketball-reference.com/boxscores/201810210LAC.html" xr:uid="{D8240AF4-6637-4F58-A17A-10E94BC78D8A}"/>
    <hyperlink ref="G4" r:id="rId9" display="https://www.basketball-reference.com/teams/LAC/2019.html" xr:uid="{DE9F04F3-0179-422E-BF72-52E7D7D556FE}"/>
    <hyperlink ref="B5" r:id="rId10" display="https://www.basketball-reference.com/boxscores/index.cgi?month=10&amp;day=24&amp;year=2018" xr:uid="{4A80ECA4-C018-4BAB-BA98-81C7216C5970}"/>
    <hyperlink ref="E5" r:id="rId11" display="https://www.basketball-reference.com/boxscores/201810240HOU.html" xr:uid="{D3773757-1064-4A4E-AD29-5888F9CBA9D1}"/>
    <hyperlink ref="G5" r:id="rId12" display="https://www.basketball-reference.com/teams/UTA/2019.html" xr:uid="{977B746D-E955-4A11-8272-707D3EC62B3E}"/>
    <hyperlink ref="B6" r:id="rId13" display="https://www.basketball-reference.com/boxscores/index.cgi?month=10&amp;day=26&amp;year=2018" xr:uid="{2B4F9F8F-93EB-4CAC-ADFC-83FF1759C6EF}"/>
    <hyperlink ref="E6" r:id="rId14" display="https://www.basketball-reference.com/boxscores/201810260HOU.html" xr:uid="{781BC174-33E3-43A3-958A-3908E34DAEC7}"/>
    <hyperlink ref="G6" r:id="rId15" display="https://www.basketball-reference.com/teams/LAC/2019.html" xr:uid="{3E736153-18F0-4C55-9B1D-03E6F61BA83D}"/>
    <hyperlink ref="B7" r:id="rId16" display="https://www.basketball-reference.com/boxscores/index.cgi?month=10&amp;day=30&amp;year=2018" xr:uid="{AB15B9C4-02EE-45F4-BD90-EA472BC08545}"/>
    <hyperlink ref="E7" r:id="rId17" display="https://www.basketball-reference.com/boxscores/201810300HOU.html" xr:uid="{1D729507-D143-4B0D-AFA1-3B47C4D8C65F}"/>
    <hyperlink ref="G7" r:id="rId18" display="https://www.basketball-reference.com/teams/POR/2019.html" xr:uid="{7631F092-65B3-4D11-8ED9-CCDC9DB34412}"/>
    <hyperlink ref="B8" r:id="rId19" display="https://www.basketball-reference.com/boxscores/index.cgi?month=11&amp;day=2&amp;year=2018" xr:uid="{E4A3C48C-A272-4B18-A760-85437995325A}"/>
    <hyperlink ref="E8" r:id="rId20" display="https://www.basketball-reference.com/boxscores/201811020BRK.html" xr:uid="{990D421F-EB6E-4194-A732-23AD5289D2A5}"/>
    <hyperlink ref="G8" r:id="rId21" display="https://www.basketball-reference.com/teams/BRK/2019.html" xr:uid="{2C4C7B10-7389-445E-8477-1565A889D550}"/>
    <hyperlink ref="B9" r:id="rId22" display="https://www.basketball-reference.com/boxscores/index.cgi?month=11&amp;day=3&amp;year=2018" xr:uid="{D789CD1F-B4E4-4DE8-BACA-F2A310DE8D3F}"/>
    <hyperlink ref="E9" r:id="rId23" display="https://www.basketball-reference.com/boxscores/201811030CHI.html" xr:uid="{D17C9461-2192-41BB-8D3F-873EB7EE6277}"/>
    <hyperlink ref="G9" r:id="rId24" display="https://www.basketball-reference.com/teams/CHI/2019.html" xr:uid="{91F66B9E-383E-4610-9922-4EC83878F3F2}"/>
    <hyperlink ref="B10" r:id="rId25" display="https://www.basketball-reference.com/boxscores/index.cgi?month=11&amp;day=5&amp;year=2018" xr:uid="{EA771BD5-F2EC-4217-9259-BF05BBA15017}"/>
    <hyperlink ref="E10" r:id="rId26" display="https://www.basketball-reference.com/boxscores/201811050IND.html" xr:uid="{ACD2DDE2-2FB9-454E-83C6-284B1AC3A7AD}"/>
    <hyperlink ref="G10" r:id="rId27" display="https://www.basketball-reference.com/teams/IND/2019.html" xr:uid="{77B75F1C-8050-4674-9AEE-F7A1E972B23E}"/>
    <hyperlink ref="B11" r:id="rId28" display="https://www.basketball-reference.com/boxscores/index.cgi?month=11&amp;day=8&amp;year=2018" xr:uid="{45D4AD33-06D1-4614-A4B6-66A58485E26B}"/>
    <hyperlink ref="E11" r:id="rId29" display="https://www.basketball-reference.com/boxscores/201811080OKC.html" xr:uid="{01490B94-FF21-4ED8-82A9-3B533BEB10B6}"/>
    <hyperlink ref="G11" r:id="rId30" display="https://www.basketball-reference.com/teams/OKC/2019.html" xr:uid="{2CDCF824-E0BC-4DC6-82BD-A1A8E6390DD5}"/>
    <hyperlink ref="B12" r:id="rId31" display="https://www.basketball-reference.com/boxscores/index.cgi?month=11&amp;day=10&amp;year=2018" xr:uid="{EBD5D347-D22B-4059-832A-0A17C74F0D73}"/>
    <hyperlink ref="E12" r:id="rId32" display="https://www.basketball-reference.com/boxscores/201811100SAS.html" xr:uid="{3C657047-0248-4A02-AF51-3FCAF83384AB}"/>
    <hyperlink ref="G12" r:id="rId33" display="https://www.basketball-reference.com/teams/SAS/2019.html" xr:uid="{43E23751-104F-44D2-A975-D3FE94AD36C1}"/>
    <hyperlink ref="B13" r:id="rId34" display="https://www.basketball-reference.com/boxscores/index.cgi?month=11&amp;day=11&amp;year=2018" xr:uid="{E2007358-1D74-4349-94FB-0E213B7FBDBC}"/>
    <hyperlink ref="E13" r:id="rId35" display="https://www.basketball-reference.com/boxscores/201811110HOU.html" xr:uid="{CE1D436E-A443-4C12-A2FD-607CEE63BFD3}"/>
    <hyperlink ref="G13" r:id="rId36" display="https://www.basketball-reference.com/teams/IND/2019.html" xr:uid="{213DF30B-CEB7-4B15-B0BF-ED74D521F806}"/>
    <hyperlink ref="B14" r:id="rId37" display="https://www.basketball-reference.com/boxscores/index.cgi?month=11&amp;day=13&amp;year=2018" xr:uid="{BB8D4051-5D60-4F7B-B51B-1BFD4FB43C26}"/>
    <hyperlink ref="E14" r:id="rId38" display="https://www.basketball-reference.com/boxscores/201811130DEN.html" xr:uid="{EF11F706-E259-4DA2-8C5C-3A443230E83C}"/>
    <hyperlink ref="G14" r:id="rId39" display="https://www.basketball-reference.com/teams/DEN/2019.html" xr:uid="{0623C519-F151-40C2-B4C1-52EC23F7E2AF}"/>
    <hyperlink ref="B15" r:id="rId40" display="https://www.basketball-reference.com/boxscores/index.cgi?month=11&amp;day=15&amp;year=2018" xr:uid="{39B1A9C0-FE0D-4114-9242-83A048ED3A7D}"/>
    <hyperlink ref="E15" r:id="rId41" display="https://www.basketball-reference.com/boxscores/201811150HOU.html" xr:uid="{C19C5E96-D207-4AB5-8B4D-88504254270E}"/>
    <hyperlink ref="G15" r:id="rId42" display="https://www.basketball-reference.com/teams/GSW/2019.html" xr:uid="{DF2E3B72-F89C-4690-8612-697FAC748A89}"/>
    <hyperlink ref="B16" r:id="rId43" display="https://www.basketball-reference.com/boxscores/index.cgi?month=11&amp;day=17&amp;year=2018" xr:uid="{FFEADB32-958A-4D73-86F0-A554C55B7058}"/>
    <hyperlink ref="E16" r:id="rId44" display="https://www.basketball-reference.com/boxscores/201811170HOU.html" xr:uid="{C01FC1A4-E940-449B-BF03-DF7965AAB904}"/>
    <hyperlink ref="G16" r:id="rId45" display="https://www.basketball-reference.com/teams/SAC/2019.html" xr:uid="{D4E2358E-5EF5-4402-B84D-409B29F985A8}"/>
    <hyperlink ref="B17" r:id="rId46" display="https://www.basketball-reference.com/boxscores/index.cgi?month=11&amp;day=21&amp;year=2018" xr:uid="{1CE36D75-3FDF-4FC6-8523-E822864A74D2}"/>
    <hyperlink ref="E17" r:id="rId47" display="https://www.basketball-reference.com/boxscores/201811210HOU.html" xr:uid="{208F58A6-17FE-41AD-BAD3-4C8AEF5A0C39}"/>
    <hyperlink ref="G17" r:id="rId48" display="https://www.basketball-reference.com/teams/DET/2019.html" xr:uid="{F1BDFAF7-FC1A-4333-A583-AA586E75CDD0}"/>
    <hyperlink ref="B18" r:id="rId49" display="https://www.basketball-reference.com/boxscores/index.cgi?month=11&amp;day=23&amp;year=2018" xr:uid="{B82E9DD6-398E-4F65-9FDE-3815E4C4A349}"/>
    <hyperlink ref="E18" r:id="rId50" display="https://www.basketball-reference.com/boxscores/201811230DET.html" xr:uid="{A2378444-D6E3-45D3-8E01-F77540120026}"/>
    <hyperlink ref="G18" r:id="rId51" display="https://www.basketball-reference.com/teams/DET/2019.html" xr:uid="{AD99D99B-320A-4CAE-A312-819451108D1D}"/>
    <hyperlink ref="B19" r:id="rId52" display="https://www.basketball-reference.com/boxscores/index.cgi?month=11&amp;day=24&amp;year=2018" xr:uid="{0D16B04E-C6E6-4360-96AD-0C35787EE2B3}"/>
    <hyperlink ref="E19" r:id="rId53" display="https://www.basketball-reference.com/boxscores/201811240CLE.html" xr:uid="{6B141CFF-2A89-486A-9B98-7F6EB306B403}"/>
    <hyperlink ref="G19" r:id="rId54" display="https://www.basketball-reference.com/teams/CLE/2019.html" xr:uid="{BC8DDB51-C975-40F7-8890-19EFF9AE67B4}"/>
    <hyperlink ref="B20" r:id="rId55" display="https://www.basketball-reference.com/boxscores/index.cgi?month=11&amp;day=26&amp;year=2018" xr:uid="{B55EFB46-A77A-490E-900D-6BC4575FC84A}"/>
    <hyperlink ref="E20" r:id="rId56" display="https://www.basketball-reference.com/boxscores/201811260WAS.html" xr:uid="{407AE4B2-71DE-4F14-AC54-E64D091F12FA}"/>
    <hyperlink ref="G20" r:id="rId57" display="https://www.basketball-reference.com/teams/WAS/2019.html" xr:uid="{BF3326FD-5ED8-4D54-A910-3D03D2820DD8}"/>
    <hyperlink ref="B21" r:id="rId58" display="https://www.basketball-reference.com/boxscores/index.cgi?month=11&amp;day=28&amp;year=2018" xr:uid="{DB4DC243-0D1F-42DD-A9DA-3611DADF162A}"/>
    <hyperlink ref="E21" r:id="rId59" display="https://www.basketball-reference.com/boxscores/201811280HOU.html" xr:uid="{D248243D-D6D1-4179-B4E1-515B3EDE9F90}"/>
    <hyperlink ref="G21" r:id="rId60" display="https://www.basketball-reference.com/teams/DAL/2019.html" xr:uid="{A68BB465-3CC9-4C78-B97C-60AB27E9C325}"/>
    <hyperlink ref="B22" r:id="rId61" display="https://www.basketball-reference.com/boxscores/index.cgi?month=11&amp;day=30&amp;year=2018" xr:uid="{466A2237-F3B6-4DED-9745-5188CB291A7F}"/>
    <hyperlink ref="E22" r:id="rId62" display="https://www.basketball-reference.com/boxscores/201811300SAS.html" xr:uid="{22F183FF-7F0A-4C56-96AB-7DE33E9C88C0}"/>
    <hyperlink ref="G22" r:id="rId63" display="https://www.basketball-reference.com/teams/SAS/2019.html" xr:uid="{2D926B98-34AE-4454-A3A2-93E516576EB2}"/>
    <hyperlink ref="B23" r:id="rId64" display="https://www.basketball-reference.com/boxscores/index.cgi?month=12&amp;day=1&amp;year=2018" xr:uid="{F5AFC699-5C8C-42FF-B252-3FF940981424}"/>
    <hyperlink ref="E23" r:id="rId65" display="https://www.basketball-reference.com/boxscores/201812010HOU.html" xr:uid="{5269D0A8-987F-46CD-B323-7DA9E2287D0D}"/>
    <hyperlink ref="G23" r:id="rId66" display="https://www.basketball-reference.com/teams/CHI/2019.html" xr:uid="{7B62B0AC-FE6B-4220-A320-58DF611D3ABE}"/>
    <hyperlink ref="B24" r:id="rId67" display="https://www.basketball-reference.com/boxscores/index.cgi?month=12&amp;day=3&amp;year=2018" xr:uid="{9D8D7A73-9E54-4017-A479-D60FECE2AF41}"/>
    <hyperlink ref="E24" r:id="rId68" display="https://www.basketball-reference.com/boxscores/201812030MIN.html" xr:uid="{A249AA5F-6D6B-4672-970A-9A9FA5EDEA06}"/>
    <hyperlink ref="G24" r:id="rId69" display="https://www.basketball-reference.com/teams/MIN/2019.html" xr:uid="{516FA190-DA56-4C92-84DD-5F8CD3154B0E}"/>
    <hyperlink ref="B25" r:id="rId70" display="https://www.basketball-reference.com/boxscores/index.cgi?month=12&amp;day=6&amp;year=2018" xr:uid="{481F3051-6D0E-4D5D-9334-CB7A384F4F2E}"/>
    <hyperlink ref="E25" r:id="rId71" display="https://www.basketball-reference.com/boxscores/201812060UTA.html" xr:uid="{1D9F0F98-90AA-40CA-A4D8-C0D644558905}"/>
    <hyperlink ref="G25" r:id="rId72" display="https://www.basketball-reference.com/teams/UTA/2019.html" xr:uid="{2008C157-0ADE-4FCD-B10C-85818E891956}"/>
    <hyperlink ref="B26" r:id="rId73" display="https://www.basketball-reference.com/boxscores/index.cgi?month=12&amp;day=8&amp;year=2018" xr:uid="{D6C1011E-BEF0-4BE4-A7C6-414DC6EB34D0}"/>
    <hyperlink ref="E26" r:id="rId74" display="https://www.basketball-reference.com/boxscores/201812080DAL.html" xr:uid="{59A14192-62A9-4E24-A0DD-C3A820D7641A}"/>
    <hyperlink ref="G26" r:id="rId75" display="https://www.basketball-reference.com/teams/DAL/2019.html" xr:uid="{D40FA64D-344E-4B0E-82A8-CF59FA46652A}"/>
    <hyperlink ref="B27" r:id="rId76" display="https://www.basketball-reference.com/boxscores/index.cgi?month=12&amp;day=11&amp;year=2018" xr:uid="{5D0BECFF-E881-423F-ACD1-48C1FE5536C8}"/>
    <hyperlink ref="E27" r:id="rId77" display="https://www.basketball-reference.com/boxscores/201812110HOU.html" xr:uid="{6BEDF18E-5553-4E44-B337-D74A30547CC6}"/>
    <hyperlink ref="G27" r:id="rId78" display="https://www.basketball-reference.com/teams/POR/2019.html" xr:uid="{1CB62AE7-5D92-45BA-8115-18A88E0CBF74}"/>
    <hyperlink ref="B28" r:id="rId79" display="https://www.basketball-reference.com/boxscores/index.cgi?month=12&amp;day=13&amp;year=2018" xr:uid="{570DD523-743A-43C6-9F3C-23268993E822}"/>
    <hyperlink ref="E28" r:id="rId80" display="https://www.basketball-reference.com/boxscores/201812130HOU.html" xr:uid="{C6D81E97-5D35-45EF-A671-8BA249DA1922}"/>
    <hyperlink ref="G28" r:id="rId81" display="https://www.basketball-reference.com/teams/LAL/2019.html" xr:uid="{76EDF0F0-62F1-4C93-8B28-B0A5170B2DC0}"/>
    <hyperlink ref="B29" r:id="rId82" display="https://www.basketball-reference.com/boxscores/index.cgi?month=12&amp;day=15&amp;year=2018" xr:uid="{4E02C1D4-411F-4D49-8836-56F849F96DCB}"/>
    <hyperlink ref="E29" r:id="rId83" display="https://www.basketball-reference.com/boxscores/201812150MEM.html" xr:uid="{928D8B68-1DF9-4512-A8CF-BDC7485537B5}"/>
    <hyperlink ref="G29" r:id="rId84" display="https://www.basketball-reference.com/teams/MEM/2019.html" xr:uid="{8B85C607-60E0-411F-99AF-DD32A5333924}"/>
    <hyperlink ref="B30" r:id="rId85" display="https://www.basketball-reference.com/boxscores/index.cgi?month=12&amp;day=17&amp;year=2018" xr:uid="{9B5FBC65-5070-4877-8324-4657007D11D0}"/>
    <hyperlink ref="E30" r:id="rId86" display="https://www.basketball-reference.com/boxscores/201812170HOU.html" xr:uid="{EA3F1754-DA4A-4C33-89AC-2F6C29C96196}"/>
    <hyperlink ref="G30" r:id="rId87" display="https://www.basketball-reference.com/teams/UTA/2019.html" xr:uid="{3678E68F-5384-4541-95FB-5D64E1F36127}"/>
    <hyperlink ref="B31" r:id="rId88" display="https://www.basketball-reference.com/boxscores/index.cgi?month=12&amp;day=19&amp;year=2018" xr:uid="{A86FB8CD-3C08-4582-AD0B-245FC396EAED}"/>
    <hyperlink ref="E31" r:id="rId89" display="https://www.basketball-reference.com/boxscores/201812190HOU.html" xr:uid="{1F5CD959-1EB0-4EFD-8185-3260F8ACBCE6}"/>
    <hyperlink ref="G31" r:id="rId90" display="https://www.basketball-reference.com/teams/WAS/2019.html" xr:uid="{B8A84311-A01B-4A0B-8E18-6EE0A1F93BF4}"/>
    <hyperlink ref="B32" r:id="rId91" display="https://www.basketball-reference.com/boxscores/index.cgi?month=12&amp;day=20&amp;year=2018" xr:uid="{F8AFE92F-A8DC-467D-AD62-B3CAD07A8857}"/>
    <hyperlink ref="E32" r:id="rId92" display="https://www.basketball-reference.com/boxscores/201812200MIA.html" xr:uid="{DFB24BD2-51C8-47AF-9887-912D81182BE0}"/>
    <hyperlink ref="G32" r:id="rId93" display="https://www.basketball-reference.com/teams/MIA/2019.html" xr:uid="{A8C5DCA5-6D10-46C1-AB68-4B09235A474D}"/>
    <hyperlink ref="B33" r:id="rId94" display="https://www.basketball-reference.com/boxscores/index.cgi?month=12&amp;day=22&amp;year=2018" xr:uid="{BE777285-D8DF-438F-AF9F-911555DAAC9F}"/>
    <hyperlink ref="E33" r:id="rId95" display="https://www.basketball-reference.com/boxscores/201812220HOU.html" xr:uid="{95CC60FD-479C-4DA9-A915-C9247D2141F8}"/>
    <hyperlink ref="G33" r:id="rId96" display="https://www.basketball-reference.com/teams/SAS/2019.html" xr:uid="{6F9C225B-7B6E-4B18-B8D2-E5802CF69E22}"/>
    <hyperlink ref="B34" r:id="rId97" display="https://www.basketball-reference.com/boxscores/index.cgi?month=12&amp;day=25&amp;year=2018" xr:uid="{D0E75187-BE6F-4A24-9584-673AE591B10C}"/>
    <hyperlink ref="E34" r:id="rId98" display="https://www.basketball-reference.com/boxscores/201812250HOU.html" xr:uid="{A72C2237-055E-42F0-804A-33F4434E0CF2}"/>
    <hyperlink ref="G34" r:id="rId99" display="https://www.basketball-reference.com/teams/OKC/2019.html" xr:uid="{1B4BB6FB-E367-45C0-8A5A-3631F47D9A28}"/>
    <hyperlink ref="B35" r:id="rId100" display="https://www.basketball-reference.com/boxscores/index.cgi?month=12&amp;day=27&amp;year=2018" xr:uid="{EDA72A70-6FDF-4F41-98BA-C021A727A35D}"/>
    <hyperlink ref="E35" r:id="rId101" display="https://www.basketball-reference.com/boxscores/201812270HOU.html" xr:uid="{ABBE2086-216E-4344-ABF1-B07CEBF1FE56}"/>
    <hyperlink ref="G35" r:id="rId102" display="https://www.basketball-reference.com/teams/BOS/2019.html" xr:uid="{F8DDBB5B-8427-4D6E-A9D5-4772721A850C}"/>
    <hyperlink ref="B36" r:id="rId103" display="https://www.basketball-reference.com/boxscores/index.cgi?month=12&amp;day=29&amp;year=2018" xr:uid="{0B298E37-7D67-459A-AFA9-3F6C0F209647}"/>
    <hyperlink ref="E36" r:id="rId104" display="https://www.basketball-reference.com/boxscores/201812290NOP.html" xr:uid="{AA35D279-D862-4CBF-8F06-3DD813F9FE3C}"/>
    <hyperlink ref="G36" r:id="rId105" display="https://www.basketball-reference.com/teams/NOP/2019.html" xr:uid="{95D1ACE4-6F88-46B6-AAA7-9F662B53433D}"/>
    <hyperlink ref="B37" r:id="rId106" display="https://www.basketball-reference.com/boxscores/index.cgi?month=12&amp;day=31&amp;year=2018" xr:uid="{6314F33B-ACBE-4CF7-ADCF-CA830AA22496}"/>
    <hyperlink ref="E37" r:id="rId107" display="https://www.basketball-reference.com/boxscores/201812310HOU.html" xr:uid="{23D5D5C8-3673-4CA3-8C18-B02FEDCAE71A}"/>
    <hyperlink ref="G37" r:id="rId108" display="https://www.basketball-reference.com/teams/MEM/2019.html" xr:uid="{450C7107-8293-4BC7-B732-513B2AB304AE}"/>
    <hyperlink ref="B38" r:id="rId109" display="https://www.basketball-reference.com/boxscores/index.cgi?month=1&amp;day=3&amp;year=2019" xr:uid="{5D1410BC-C3F2-48D1-BB8D-B51700C87A94}"/>
    <hyperlink ref="E38" r:id="rId110" display="https://www.basketball-reference.com/boxscores/201901030GSW.html" xr:uid="{64BF01AD-D65B-41C8-AF7D-D71892F832E1}"/>
    <hyperlink ref="G38" r:id="rId111" display="https://www.basketball-reference.com/teams/GSW/2019.html" xr:uid="{5E99CF1E-AAA7-49B1-8C9F-ED2AEB418509}"/>
    <hyperlink ref="B39" r:id="rId112" display="https://www.basketball-reference.com/boxscores/index.cgi?month=1&amp;day=5&amp;year=2019" xr:uid="{271BB43A-B4D6-46B1-815A-D9F285A1C4A4}"/>
    <hyperlink ref="E39" r:id="rId113" display="https://www.basketball-reference.com/boxscores/201901050POR.html" xr:uid="{CA75FC38-5AC7-497A-8654-FA2C6924E682}"/>
    <hyperlink ref="G39" r:id="rId114" display="https://www.basketball-reference.com/teams/POR/2019.html" xr:uid="{82AFA55B-CA18-4358-A1EA-E10442C89D8A}"/>
    <hyperlink ref="B40" r:id="rId115" display="https://www.basketball-reference.com/boxscores/index.cgi?month=1&amp;day=7&amp;year=2019" xr:uid="{075F2F2E-D562-4567-8F6A-E9AF5DDC8DA9}"/>
    <hyperlink ref="E40" r:id="rId116" display="https://www.basketball-reference.com/boxscores/201901070HOU.html" xr:uid="{B3B4EF55-3F0A-4FB8-864E-EBF78C0AF3A7}"/>
    <hyperlink ref="G40" r:id="rId117" display="https://www.basketball-reference.com/teams/DEN/2019.html" xr:uid="{A6AD8224-01CE-43C3-BA8E-DD837085EE86}"/>
    <hyperlink ref="B41" r:id="rId118" display="https://www.basketball-reference.com/boxscores/index.cgi?month=1&amp;day=9&amp;year=2019" xr:uid="{E80E0987-4313-46B6-A91B-995D037D6810}"/>
    <hyperlink ref="E41" r:id="rId119" display="https://www.basketball-reference.com/boxscores/201901090HOU.html" xr:uid="{1AC53B41-EBAE-4D58-9C22-6F42925AB9EF}"/>
    <hyperlink ref="G41" r:id="rId120" display="https://www.basketball-reference.com/teams/MIL/2019.html" xr:uid="{CED3A902-8923-4FD6-A28A-7DE1B7178945}"/>
    <hyperlink ref="B42" r:id="rId121" display="https://www.basketball-reference.com/boxscores/index.cgi?month=1&amp;day=11&amp;year=2019" xr:uid="{8D3731E7-F950-445D-B651-0E6C82C56638}"/>
    <hyperlink ref="E42" r:id="rId122" display="https://www.basketball-reference.com/boxscores/201901110HOU.html" xr:uid="{F749FCCF-BCA0-499F-BDE3-7EDDF84463CF}"/>
    <hyperlink ref="G42" r:id="rId123" display="https://www.basketball-reference.com/teams/CLE/2019.html" xr:uid="{3B59DFFF-BF43-4920-9C84-133E87C11B55}"/>
    <hyperlink ref="B43" r:id="rId124" display="https://www.basketball-reference.com/boxscores/index.cgi?month=1&amp;day=13&amp;year=2019" xr:uid="{5948E69C-8813-4D3E-91EC-3D718D49C6F3}"/>
    <hyperlink ref="E43" r:id="rId125" display="https://www.basketball-reference.com/boxscores/201901130ORL.html" xr:uid="{A3153A1B-70B0-4F1C-B748-FDCBC865C3CB}"/>
    <hyperlink ref="G43" r:id="rId126" display="https://www.basketball-reference.com/teams/ORL/2019.html" xr:uid="{90A873B0-C043-45C4-B55E-39DF9310B6A9}"/>
    <hyperlink ref="B44" r:id="rId127" display="https://www.basketball-reference.com/boxscores/index.cgi?month=1&amp;day=14&amp;year=2019" xr:uid="{4BE10467-440D-45BD-96F6-21C805E90A23}"/>
    <hyperlink ref="E44" r:id="rId128" display="https://www.basketball-reference.com/boxscores/201901140HOU.html" xr:uid="{B51B6A30-BB19-4C42-972B-296E337BC7AB}"/>
    <hyperlink ref="G44" r:id="rId129" display="https://www.basketball-reference.com/teams/MEM/2019.html" xr:uid="{761D8D3B-EE42-45F4-BB49-779CEC5F7101}"/>
    <hyperlink ref="B45" r:id="rId130" display="https://www.basketball-reference.com/boxscores/index.cgi?month=1&amp;day=16&amp;year=2019" xr:uid="{868EF2D2-0179-4DCD-99A5-ADFB37D1A41E}"/>
    <hyperlink ref="E45" r:id="rId131" display="https://www.basketball-reference.com/boxscores/201901160HOU.html" xr:uid="{8B70452F-ACD6-4DA9-9814-0AC0FF708568}"/>
    <hyperlink ref="G45" r:id="rId132" display="https://www.basketball-reference.com/teams/BRK/2019.html" xr:uid="{2D453A37-50B0-4843-BC81-0A9B44D8907C}"/>
    <hyperlink ref="B46" r:id="rId133" display="https://www.basketball-reference.com/boxscores/index.cgi?month=1&amp;day=19&amp;year=2019" xr:uid="{DAC08C56-0546-4D63-B612-2153F1EFE061}"/>
    <hyperlink ref="E46" r:id="rId134" display="https://www.basketball-reference.com/boxscores/201901190HOU.html" xr:uid="{C7E7D773-964F-4193-968D-84AB7BB6DC45}"/>
    <hyperlink ref="G46" r:id="rId135" display="https://www.basketball-reference.com/teams/LAL/2019.html" xr:uid="{40B514CF-A4B2-4EDB-8529-4DDDCA631B24}"/>
    <hyperlink ref="B47" r:id="rId136" display="https://www.basketball-reference.com/boxscores/index.cgi?month=1&amp;day=21&amp;year=2019" xr:uid="{FB7CAAE7-3594-44D4-B2CF-5E131AD318AF}"/>
    <hyperlink ref="E47" r:id="rId137" display="https://www.basketball-reference.com/boxscores/201901210PHI.html" xr:uid="{AD7449DA-593D-4829-A3D8-EFFB5B43301C}"/>
    <hyperlink ref="G47" r:id="rId138" display="https://www.basketball-reference.com/teams/PHI/2019.html" xr:uid="{3D6D1731-993B-4921-AB26-DA415F733AF0}"/>
    <hyperlink ref="B48" r:id="rId139" display="https://www.basketball-reference.com/boxscores/index.cgi?month=1&amp;day=23&amp;year=2019" xr:uid="{9975D17B-4B19-4EDC-9904-44C3BD299505}"/>
    <hyperlink ref="E48" r:id="rId140" display="https://www.basketball-reference.com/boxscores/201901230NYK.html" xr:uid="{47B6765A-79B3-48B4-A747-4DB5FBCC8EBC}"/>
    <hyperlink ref="G48" r:id="rId141" display="https://www.basketball-reference.com/teams/NYK/2019.html" xr:uid="{0D328949-505B-4292-809D-DE0FD3DF69C6}"/>
    <hyperlink ref="B49" r:id="rId142" display="https://www.basketball-reference.com/boxscores/index.cgi?month=1&amp;day=25&amp;year=2019" xr:uid="{8D304C16-2CA4-4A4B-B11E-151DC4078B46}"/>
    <hyperlink ref="E49" r:id="rId143" display="https://www.basketball-reference.com/boxscores/201901250HOU.html" xr:uid="{62C7F7E4-D8FA-4C65-A3DB-7644CE1C6A29}"/>
    <hyperlink ref="G49" r:id="rId144" display="https://www.basketball-reference.com/teams/TOR/2019.html" xr:uid="{059E4F4E-FC04-414B-897A-128F4E5755B6}"/>
    <hyperlink ref="B50" r:id="rId145" display="https://www.basketball-reference.com/boxscores/index.cgi?month=1&amp;day=27&amp;year=2019" xr:uid="{F914C759-EEBF-4BBF-88D5-1943E9ACFDBC}"/>
    <hyperlink ref="E50" r:id="rId146" display="https://www.basketball-reference.com/boxscores/201901270HOU.html" xr:uid="{6BB9A7D1-D8D5-4E01-8A09-7242EF296118}"/>
    <hyperlink ref="G50" r:id="rId147" display="https://www.basketball-reference.com/teams/ORL/2019.html" xr:uid="{FD012BD6-BA84-45B3-9471-D27347DDA05D}"/>
    <hyperlink ref="B51" r:id="rId148" display="https://www.basketball-reference.com/boxscores/index.cgi?month=1&amp;day=29&amp;year=2019" xr:uid="{A2422529-0547-4DB5-BC4D-0AC0335A41D2}"/>
    <hyperlink ref="E51" r:id="rId149" display="https://www.basketball-reference.com/boxscores/201901290HOU.html" xr:uid="{A3F23130-0ED4-485B-9B4B-3CD0DCAB92BC}"/>
    <hyperlink ref="G51" r:id="rId150" display="https://www.basketball-reference.com/teams/NOP/2019.html" xr:uid="{538CC72B-728A-4904-A77C-C5548BDF28B3}"/>
    <hyperlink ref="B52" r:id="rId151" display="https://www.basketball-reference.com/boxscores/index.cgi?month=2&amp;day=1&amp;year=2019" xr:uid="{FCC102AC-B215-4966-93E2-6C2C51673B85}"/>
    <hyperlink ref="E52" r:id="rId152" display="https://www.basketball-reference.com/boxscores/201902010DEN.html" xr:uid="{52429346-F0D7-4E4A-800D-2591861D720B}"/>
    <hyperlink ref="G52" r:id="rId153" display="https://www.basketball-reference.com/teams/DEN/2019.html" xr:uid="{99DDD2F2-BCDB-45F5-A938-C21462DC10A9}"/>
    <hyperlink ref="B53" r:id="rId154" display="https://www.basketball-reference.com/boxscores/index.cgi?month=2&amp;day=2&amp;year=2019" xr:uid="{F02E5472-B241-4293-83FD-D1D37B4A689D}"/>
    <hyperlink ref="E53" r:id="rId155" display="https://www.basketball-reference.com/boxscores/201902020UTA.html" xr:uid="{EC3C950E-A93D-486E-9A70-9F02F88B581B}"/>
    <hyperlink ref="G53" r:id="rId156" display="https://www.basketball-reference.com/teams/UTA/2019.html" xr:uid="{88AE823D-F06A-47C2-910E-139D121CD67E}"/>
    <hyperlink ref="B54" r:id="rId157" display="https://www.basketball-reference.com/boxscores/index.cgi?month=2&amp;day=4&amp;year=2019" xr:uid="{3AE4D0F0-E14C-4997-A4A6-E8CD642B11C6}"/>
    <hyperlink ref="E54" r:id="rId158" display="https://www.basketball-reference.com/boxscores/201902040PHO.html" xr:uid="{9A336FFD-E31F-4848-A309-2BD909B9EDA7}"/>
    <hyperlink ref="G54" r:id="rId159" display="https://www.basketball-reference.com/teams/PHO/2019.html" xr:uid="{AF59F042-D25F-4B6A-A111-9C20C2060CF7}"/>
    <hyperlink ref="B55" r:id="rId160" display="https://www.basketball-reference.com/boxscores/index.cgi?month=2&amp;day=6&amp;year=2019" xr:uid="{F4B7FFC4-6A5B-4CDD-8B40-5B2C9D931442}"/>
    <hyperlink ref="E55" r:id="rId161" display="https://www.basketball-reference.com/boxscores/201902060SAC.html" xr:uid="{596BD216-5265-42C8-AD5F-59979C31A21B}"/>
    <hyperlink ref="G55" r:id="rId162" display="https://www.basketball-reference.com/teams/SAC/2019.html" xr:uid="{634AB89D-347D-4419-880F-8EEF54F91FD8}"/>
    <hyperlink ref="B56" r:id="rId163" display="https://www.basketball-reference.com/boxscores/index.cgi?month=2&amp;day=9&amp;year=2019" xr:uid="{279E12E9-41E9-469A-A263-243C33F57D32}"/>
    <hyperlink ref="E56" r:id="rId164" display="https://www.basketball-reference.com/boxscores/201902090HOU.html" xr:uid="{7CC02EF3-C6BB-48A1-9E1A-653A1AF27552}"/>
    <hyperlink ref="G56" r:id="rId165" display="https://www.basketball-reference.com/teams/OKC/2019.html" xr:uid="{9928C24C-F466-4CBE-8C55-9438586629FB}"/>
    <hyperlink ref="B57" r:id="rId166" display="https://www.basketball-reference.com/boxscores/index.cgi?month=2&amp;day=11&amp;year=2019" xr:uid="{4301A3D6-E2C7-4D7C-8BD1-69BD1F7DD5EC}"/>
    <hyperlink ref="E57" r:id="rId167" display="https://www.basketball-reference.com/boxscores/201902110HOU.html" xr:uid="{5030A9B1-9EFD-478B-A3AD-AEFE3715DD59}"/>
    <hyperlink ref="G57" r:id="rId168" display="https://www.basketball-reference.com/teams/DAL/2019.html" xr:uid="{3E5C09DF-FBCF-45F0-8CE4-C84091646B1D}"/>
    <hyperlink ref="B58" r:id="rId169" display="https://www.basketball-reference.com/boxscores/index.cgi?month=2&amp;day=13&amp;year=2019" xr:uid="{5D44D51F-AA41-4670-B59A-50B9D068C898}"/>
    <hyperlink ref="E58" r:id="rId170" display="https://www.basketball-reference.com/boxscores/201902130MIN.html" xr:uid="{9604F1B1-7557-4560-B71D-31F291762982}"/>
    <hyperlink ref="G58" r:id="rId171" display="https://www.basketball-reference.com/teams/MIN/2019.html" xr:uid="{458460F5-1A7D-4504-8E52-72C766083C3E}"/>
    <hyperlink ref="B59" r:id="rId172" display="https://www.basketball-reference.com/boxscores/index.cgi?month=2&amp;day=21&amp;year=2019" xr:uid="{F31EDB39-8CFF-4C04-8264-DECD013444E3}"/>
    <hyperlink ref="E59" r:id="rId173" display="https://www.basketball-reference.com/boxscores/201902210LAL.html" xr:uid="{D5D2B3EA-141B-4C15-BCFD-66AB5D3FAC20}"/>
    <hyperlink ref="G59" r:id="rId174" display="https://www.basketball-reference.com/teams/LAL/2019.html" xr:uid="{0BD59D32-122F-4176-BCBA-567096FB53D1}"/>
    <hyperlink ref="B60" r:id="rId175" display="https://www.basketball-reference.com/boxscores/index.cgi?month=2&amp;day=23&amp;year=2019" xr:uid="{D81ACE6E-1ABD-4F60-BF2F-E9726F7B27A3}"/>
    <hyperlink ref="E60" r:id="rId176" display="https://www.basketball-reference.com/boxscores/201902230GSW.html" xr:uid="{2F6177BB-B103-4C85-8F7E-E395FDE59BE7}"/>
    <hyperlink ref="G60" r:id="rId177" display="https://www.basketball-reference.com/teams/GSW/2019.html" xr:uid="{5CD13986-6D69-483A-95FC-E5D6A1376EAB}"/>
    <hyperlink ref="B61" r:id="rId178" display="https://www.basketball-reference.com/boxscores/index.cgi?month=2&amp;day=25&amp;year=2019" xr:uid="{D18924AD-91EB-4CF9-8395-C1CE474D3A38}"/>
    <hyperlink ref="E61" r:id="rId179" display="https://www.basketball-reference.com/boxscores/201902250HOU.html" xr:uid="{FEE467F6-6729-495F-A959-855BF6343C80}"/>
    <hyperlink ref="G61" r:id="rId180" display="https://www.basketball-reference.com/teams/ATL/2019.html" xr:uid="{8E348651-625F-4096-8837-8B613AD8B609}"/>
    <hyperlink ref="B62" r:id="rId181" display="https://www.basketball-reference.com/boxscores/index.cgi?month=2&amp;day=27&amp;year=2019" xr:uid="{CAFFCB7D-AC0E-489C-AE50-F1828A5EB486}"/>
    <hyperlink ref="E62" r:id="rId182" display="https://www.basketball-reference.com/boxscores/201902270CHO.html" xr:uid="{014CFCFE-EA85-4719-8623-EB057E35BD6A}"/>
    <hyperlink ref="G62" r:id="rId183" display="https://www.basketball-reference.com/teams/CHO/2019.html" xr:uid="{C6F551B0-5FB4-478F-BC07-CAA8FA3B1C1F}"/>
    <hyperlink ref="B63" r:id="rId184" display="https://www.basketball-reference.com/boxscores/index.cgi?month=2&amp;day=28&amp;year=2019" xr:uid="{C1C96D77-B098-48F4-A832-76C85D15E986}"/>
    <hyperlink ref="E63" r:id="rId185" display="https://www.basketball-reference.com/boxscores/201902280HOU.html" xr:uid="{BAEA966D-DB60-4DBC-BEDA-1131D9B5F618}"/>
    <hyperlink ref="G63" r:id="rId186" display="https://www.basketball-reference.com/teams/MIA/2019.html" xr:uid="{5FC8AB19-5E4E-43FF-B9D4-F9E61549733C}"/>
    <hyperlink ref="B64" r:id="rId187" display="https://www.basketball-reference.com/boxscores/index.cgi?month=3&amp;day=3&amp;year=2019" xr:uid="{AC051C5E-2F36-4FFC-A120-A160032E782B}"/>
    <hyperlink ref="E64" r:id="rId188" display="https://www.basketball-reference.com/boxscores/201903030BOS.html" xr:uid="{09FBA1F0-43A2-4197-B3AC-5B46F82CA2EF}"/>
    <hyperlink ref="G64" r:id="rId189" display="https://www.basketball-reference.com/teams/BOS/2019.html" xr:uid="{D0293A20-05DD-49BA-9507-7670A258729E}"/>
    <hyperlink ref="B65" r:id="rId190" display="https://www.basketball-reference.com/boxscores/index.cgi?month=3&amp;day=5&amp;year=2019" xr:uid="{3DFE35EC-F572-4620-8C49-B738AFD05D35}"/>
    <hyperlink ref="E65" r:id="rId191" display="https://www.basketball-reference.com/boxscores/201903050TOR.html" xr:uid="{7AADF3FD-D164-42A9-9B32-DBABFA45EA65}"/>
    <hyperlink ref="G65" r:id="rId192" display="https://www.basketball-reference.com/teams/TOR/2019.html" xr:uid="{099F34D7-BB93-404B-A803-031B0AB53393}"/>
    <hyperlink ref="B66" r:id="rId193" display="https://www.basketball-reference.com/boxscores/index.cgi?month=3&amp;day=8&amp;year=2019" xr:uid="{C2725628-E371-4090-87B1-5E4001196046}"/>
    <hyperlink ref="E66" r:id="rId194" display="https://www.basketball-reference.com/boxscores/201903080HOU.html" xr:uid="{78106982-5BA4-428E-9156-497058C5F842}"/>
    <hyperlink ref="G66" r:id="rId195" display="https://www.basketball-reference.com/teams/PHI/2019.html" xr:uid="{7E9C21C3-4161-468C-8655-52BD14D4D66F}"/>
    <hyperlink ref="B67" r:id="rId196" display="https://www.basketball-reference.com/boxscores/index.cgi?month=3&amp;day=10&amp;year=2019" xr:uid="{A012C657-E96E-42AE-9D46-C0CBF2A9E54A}"/>
    <hyperlink ref="E67" r:id="rId197" display="https://www.basketball-reference.com/boxscores/201903100DAL.html" xr:uid="{F2BE3512-4AEC-43F5-8575-2D158AAE12AA}"/>
    <hyperlink ref="G67" r:id="rId198" display="https://www.basketball-reference.com/teams/DAL/2019.html" xr:uid="{7B01FC02-0557-40A9-8CFF-73BA1B4B614F}"/>
    <hyperlink ref="B68" r:id="rId199" display="https://www.basketball-reference.com/boxscores/index.cgi?month=3&amp;day=11&amp;year=2019" xr:uid="{4B5D10A2-F2A2-4278-87F1-6DB477CC53CD}"/>
    <hyperlink ref="E68" r:id="rId200" display="https://www.basketball-reference.com/boxscores/201903110HOU.html" xr:uid="{7451D510-8AB8-45FF-BF4B-306E4A472FE1}"/>
    <hyperlink ref="G68" r:id="rId201" display="https://www.basketball-reference.com/teams/CHO/2019.html" xr:uid="{549323B5-4348-44DE-9181-C2E798107D3D}"/>
    <hyperlink ref="B69" r:id="rId202" display="https://www.basketball-reference.com/boxscores/index.cgi?month=3&amp;day=13&amp;year=2019" xr:uid="{89BADD95-5C17-43A1-8D3A-3BE64142C421}"/>
    <hyperlink ref="E69" r:id="rId203" display="https://www.basketball-reference.com/boxscores/201903130HOU.html" xr:uid="{315561E6-9C71-4A75-9BC4-64F2E03844C0}"/>
    <hyperlink ref="G69" r:id="rId204" display="https://www.basketball-reference.com/teams/GSW/2019.html" xr:uid="{C2C73F71-64CF-4AB7-A2DB-9BAEA3E0A24B}"/>
    <hyperlink ref="B70" r:id="rId205" display="https://www.basketball-reference.com/boxscores/index.cgi?month=3&amp;day=15&amp;year=2019" xr:uid="{5F8677BE-A44A-4067-B4AD-E028D221001F}"/>
    <hyperlink ref="E70" r:id="rId206" display="https://www.basketball-reference.com/boxscores/201903150HOU.html" xr:uid="{65321338-FF3E-4879-8B88-D4E41E6AC9FE}"/>
    <hyperlink ref="G70" r:id="rId207" display="https://www.basketball-reference.com/teams/PHO/2019.html" xr:uid="{3C1145CF-733C-449B-8EA2-13D4836B5848}"/>
    <hyperlink ref="B71" r:id="rId208" display="https://www.basketball-reference.com/boxscores/index.cgi?month=3&amp;day=17&amp;year=2019" xr:uid="{9A2AC734-5D43-4C38-A52B-16C50C67991A}"/>
    <hyperlink ref="E71" r:id="rId209" display="https://www.basketball-reference.com/boxscores/201903170HOU.html" xr:uid="{1BA93A86-94C5-4020-ADD5-44954FCCEA0D}"/>
    <hyperlink ref="G71" r:id="rId210" display="https://www.basketball-reference.com/teams/MIN/2019.html" xr:uid="{900CA16E-14B0-49D0-9C50-35D4709E80F7}"/>
    <hyperlink ref="B72" r:id="rId211" display="https://www.basketball-reference.com/boxscores/index.cgi?month=3&amp;day=19&amp;year=2019" xr:uid="{94449BAB-5ADC-4A56-A796-866262B90866}"/>
    <hyperlink ref="E72" r:id="rId212" display="https://www.basketball-reference.com/boxscores/201903190ATL.html" xr:uid="{7094A488-1074-4FAB-A591-C75D7AD698D2}"/>
    <hyperlink ref="G72" r:id="rId213" display="https://www.basketball-reference.com/teams/ATL/2019.html" xr:uid="{6729EEE3-596F-4EA0-B713-B11DD3232043}"/>
    <hyperlink ref="B73" r:id="rId214" display="https://www.basketball-reference.com/boxscores/index.cgi?month=3&amp;day=20&amp;year=2019" xr:uid="{29392699-662B-4CC2-99EA-F696FAED709C}"/>
    <hyperlink ref="E73" r:id="rId215" display="https://www.basketball-reference.com/boxscores/201903200MEM.html" xr:uid="{99A89CEC-4711-428C-A0F7-ED14AFF0A88E}"/>
    <hyperlink ref="G73" r:id="rId216" display="https://www.basketball-reference.com/teams/MEM/2019.html" xr:uid="{059C5287-2BDD-436E-95CC-F89140BE9DF1}"/>
    <hyperlink ref="B74" r:id="rId217" display="https://www.basketball-reference.com/boxscores/index.cgi?month=3&amp;day=22&amp;year=2019" xr:uid="{5B3D5933-6878-4804-AA41-7A390C57C7A8}"/>
    <hyperlink ref="E74" r:id="rId218" display="https://www.basketball-reference.com/boxscores/201903220HOU.html" xr:uid="{9FC2083D-B02E-4ABD-A085-89EA25E87E2D}"/>
    <hyperlink ref="G74" r:id="rId219" display="https://www.basketball-reference.com/teams/SAS/2019.html" xr:uid="{1E4F8676-37AD-487A-B3AE-12FB8141FDE1}"/>
    <hyperlink ref="B75" r:id="rId220" display="https://www.basketball-reference.com/boxscores/index.cgi?month=3&amp;day=24&amp;year=2019" xr:uid="{C9D66038-1FE1-4443-A709-72AD0B88097F}"/>
    <hyperlink ref="E75" r:id="rId221" display="https://www.basketball-reference.com/boxscores/201903240NOP.html" xr:uid="{3418B4B7-B8E4-4C40-852C-AFA3502AFD78}"/>
    <hyperlink ref="G75" r:id="rId222" display="https://www.basketball-reference.com/teams/NOP/2019.html" xr:uid="{9FBD2CEE-B6BE-44BC-904F-1FB8C511105D}"/>
    <hyperlink ref="B76" r:id="rId223" display="https://www.basketball-reference.com/boxscores/index.cgi?month=3&amp;day=26&amp;year=2019" xr:uid="{65EA3610-1819-4541-AF5E-7CF8FE6C9DBF}"/>
    <hyperlink ref="E76" r:id="rId224" display="https://www.basketball-reference.com/boxscores/201903260MIL.html" xr:uid="{A4FC6B08-11E4-4BCC-8590-CE03BBEF6F71}"/>
    <hyperlink ref="G76" r:id="rId225" display="https://www.basketball-reference.com/teams/MIL/2019.html" xr:uid="{A2EB4337-5CA9-45B3-8265-E13203EECB16}"/>
    <hyperlink ref="B77" r:id="rId226" display="https://www.basketball-reference.com/boxscores/index.cgi?month=3&amp;day=28&amp;year=2019" xr:uid="{F7D14B65-A055-44A7-AC27-B942CF052A80}"/>
    <hyperlink ref="E77" r:id="rId227" display="https://www.basketball-reference.com/boxscores/201903280HOU.html" xr:uid="{142FDFB9-D5E2-4D25-868E-B761B64129BB}"/>
    <hyperlink ref="G77" r:id="rId228" display="https://www.basketball-reference.com/teams/DEN/2019.html" xr:uid="{76F8A509-1206-4BE4-841D-83769D77E363}"/>
    <hyperlink ref="B78" r:id="rId229" display="https://www.basketball-reference.com/boxscores/index.cgi?month=3&amp;day=30&amp;year=2019" xr:uid="{4316DED2-38F2-441C-A3A8-994B25A28518}"/>
    <hyperlink ref="E78" r:id="rId230" display="https://www.basketball-reference.com/boxscores/201903300HOU.html" xr:uid="{FC1D0CE0-4971-4D91-BD23-E8BE5CDD7AAB}"/>
    <hyperlink ref="G78" r:id="rId231" display="https://www.basketball-reference.com/teams/SAC/2019.html" xr:uid="{5544B564-4B89-4CCA-9D0B-66B67DDD485E}"/>
    <hyperlink ref="B79" r:id="rId232" display="https://www.basketball-reference.com/boxscores/index.cgi?month=4&amp;day=2&amp;year=2019" xr:uid="{542C2CB5-5EE6-4548-A97B-01C906C8A57A}"/>
    <hyperlink ref="E79" r:id="rId233" display="https://www.basketball-reference.com/boxscores/201904020SAC.html" xr:uid="{C1458E96-4789-4A62-93F1-01546F28F488}"/>
    <hyperlink ref="G79" r:id="rId234" display="https://www.basketball-reference.com/teams/SAC/2019.html" xr:uid="{C2CCAAAB-8440-4DCC-A5B3-D0D6B3E10EAD}"/>
    <hyperlink ref="B80" r:id="rId235" display="https://www.basketball-reference.com/boxscores/index.cgi?month=4&amp;day=3&amp;year=2019" xr:uid="{6B63B7B4-2A5E-4C6C-B94D-AF38275607ED}"/>
    <hyperlink ref="E80" r:id="rId236" display="https://www.basketball-reference.com/boxscores/201904030LAC.html" xr:uid="{96EC2E18-1969-419A-8A15-AB97946A11F8}"/>
    <hyperlink ref="G80" r:id="rId237" display="https://www.basketball-reference.com/teams/LAC/2019.html" xr:uid="{B4F0C1CA-DD2A-47F7-891D-57D3B2C623C0}"/>
    <hyperlink ref="B81" r:id="rId238" display="https://www.basketball-reference.com/boxscores/index.cgi?month=4&amp;day=5&amp;year=2019" xr:uid="{611E4726-F9CB-4A3C-8279-EE8F667AEBEE}"/>
    <hyperlink ref="E81" r:id="rId239" display="https://www.basketball-reference.com/boxscores/201904050HOU.html" xr:uid="{2BBBAA26-7EB4-4178-85CE-3606C746111D}"/>
    <hyperlink ref="G81" r:id="rId240" display="https://www.basketball-reference.com/teams/NYK/2019.html" xr:uid="{201BFE31-2FA2-4FB4-9F5C-8479FE3508C3}"/>
    <hyperlink ref="B82" r:id="rId241" display="https://www.basketball-reference.com/boxscores/index.cgi?month=4&amp;day=7&amp;year=2019" xr:uid="{39FBD834-516D-4C3D-8E87-06E3901B2686}"/>
    <hyperlink ref="E82" r:id="rId242" display="https://www.basketball-reference.com/boxscores/201904070HOU.html" xr:uid="{5A04EF3C-8AEE-4F02-943E-3A457CCD1EC4}"/>
    <hyperlink ref="G82" r:id="rId243" display="https://www.basketball-reference.com/teams/PHO/2019.html" xr:uid="{E55865FC-4773-4BA9-8624-A984E5F582F5}"/>
    <hyperlink ref="B83" r:id="rId244" display="https://www.basketball-reference.com/boxscores/index.cgi?month=4&amp;day=9&amp;year=2019" xr:uid="{DD6753C9-016F-4DBA-A82F-B1CEE734D68F}"/>
    <hyperlink ref="E83" r:id="rId245" display="https://www.basketball-reference.com/boxscores/201904090OKC.html" xr:uid="{DEF77447-1169-4DA8-8A73-B942127D74E7}"/>
    <hyperlink ref="G83" r:id="rId246" display="https://www.basketball-reference.com/teams/OKC/2019.html" xr:uid="{B4DCCDDE-87EF-42EB-8FBA-DCED23464E27}"/>
  </hyperlinks>
  <pageMargins left="0.7" right="0.7" top="0.75" bottom="0.75" header="0.3" footer="0.3"/>
  <pageSetup paperSize="9" orientation="portrait" r:id="rId247"/>
  <customProperties>
    <customPr name="EpmWorksheetKeyString_GUID" r:id="rId248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A6F3C-65C3-4B02-B555-AF99980188BA}">
  <dimension ref="A1:AB25"/>
  <sheetViews>
    <sheetView topLeftCell="U1" workbookViewId="0">
      <selection activeCell="Z34" sqref="Z34"/>
    </sheetView>
  </sheetViews>
  <sheetFormatPr defaultRowHeight="14.4" x14ac:dyDescent="0.3"/>
  <sheetData>
    <row r="1" spans="1:28" ht="15" thickBot="1" x14ac:dyDescent="0.35">
      <c r="A1" s="2" t="s">
        <v>0</v>
      </c>
      <c r="B1" s="3" t="s">
        <v>213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185</v>
      </c>
      <c r="N1" s="3" t="s">
        <v>186</v>
      </c>
      <c r="O1" s="3" t="s">
        <v>187</v>
      </c>
      <c r="P1" s="3" t="s">
        <v>188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4" t="s">
        <v>22</v>
      </c>
    </row>
    <row r="2" spans="1:28" x14ac:dyDescent="0.3">
      <c r="A2" s="35">
        <v>1</v>
      </c>
      <c r="B2" s="1" t="s">
        <v>189</v>
      </c>
      <c r="C2" s="27">
        <v>29</v>
      </c>
      <c r="D2" s="28">
        <v>78</v>
      </c>
      <c r="E2" s="29">
        <v>78</v>
      </c>
      <c r="F2" s="29">
        <v>2867</v>
      </c>
      <c r="G2" s="29">
        <v>843</v>
      </c>
      <c r="H2" s="29">
        <v>1909</v>
      </c>
      <c r="I2" s="29">
        <v>0.442</v>
      </c>
      <c r="J2" s="29">
        <v>378</v>
      </c>
      <c r="K2" s="29">
        <v>1028</v>
      </c>
      <c r="L2" s="29">
        <v>0.36799999999999999</v>
      </c>
      <c r="M2" s="29">
        <v>465</v>
      </c>
      <c r="N2" s="29">
        <v>881</v>
      </c>
      <c r="O2" s="29">
        <v>0.52800000000000002</v>
      </c>
      <c r="P2" s="29">
        <v>0.54100000000000004</v>
      </c>
      <c r="Q2" s="29">
        <v>754</v>
      </c>
      <c r="R2" s="29">
        <v>858</v>
      </c>
      <c r="S2" s="29">
        <v>0.879</v>
      </c>
      <c r="T2" s="29">
        <v>66</v>
      </c>
      <c r="U2" s="29">
        <v>452</v>
      </c>
      <c r="V2" s="29">
        <v>518</v>
      </c>
      <c r="W2" s="29">
        <v>586</v>
      </c>
      <c r="X2" s="29">
        <v>158</v>
      </c>
      <c r="Y2" s="29">
        <v>58</v>
      </c>
      <c r="Z2" s="29">
        <v>387</v>
      </c>
      <c r="AA2" s="29">
        <v>244</v>
      </c>
      <c r="AB2" s="36">
        <v>2818</v>
      </c>
    </row>
    <row r="3" spans="1:28" x14ac:dyDescent="0.3">
      <c r="A3" s="35">
        <v>2</v>
      </c>
      <c r="B3" s="1" t="s">
        <v>190</v>
      </c>
      <c r="C3" s="27">
        <v>33</v>
      </c>
      <c r="D3" s="28">
        <v>82</v>
      </c>
      <c r="E3" s="29">
        <v>82</v>
      </c>
      <c r="F3" s="29">
        <v>2802</v>
      </c>
      <c r="G3" s="29">
        <v>207</v>
      </c>
      <c r="H3" s="29">
        <v>523</v>
      </c>
      <c r="I3" s="29">
        <v>0.39600000000000002</v>
      </c>
      <c r="J3" s="29">
        <v>146</v>
      </c>
      <c r="K3" s="29">
        <v>387</v>
      </c>
      <c r="L3" s="29">
        <v>0.377</v>
      </c>
      <c r="M3" s="29">
        <v>61</v>
      </c>
      <c r="N3" s="29">
        <v>136</v>
      </c>
      <c r="O3" s="29">
        <v>0.44900000000000001</v>
      </c>
      <c r="P3" s="29">
        <v>0.53500000000000003</v>
      </c>
      <c r="Q3" s="29">
        <v>41</v>
      </c>
      <c r="R3" s="29">
        <v>59</v>
      </c>
      <c r="S3" s="29">
        <v>0.69499999999999995</v>
      </c>
      <c r="T3" s="29">
        <v>121</v>
      </c>
      <c r="U3" s="29">
        <v>358</v>
      </c>
      <c r="V3" s="29">
        <v>479</v>
      </c>
      <c r="W3" s="29">
        <v>96</v>
      </c>
      <c r="X3" s="29">
        <v>132</v>
      </c>
      <c r="Y3" s="29">
        <v>39</v>
      </c>
      <c r="Z3" s="29">
        <v>63</v>
      </c>
      <c r="AA3" s="29">
        <v>252</v>
      </c>
      <c r="AB3" s="36">
        <v>601</v>
      </c>
    </row>
    <row r="4" spans="1:28" x14ac:dyDescent="0.3">
      <c r="A4" s="35">
        <v>3</v>
      </c>
      <c r="B4" s="1" t="s">
        <v>191</v>
      </c>
      <c r="C4" s="27">
        <v>24</v>
      </c>
      <c r="D4" s="28">
        <v>67</v>
      </c>
      <c r="E4" s="29">
        <v>67</v>
      </c>
      <c r="F4" s="29">
        <v>2249</v>
      </c>
      <c r="G4" s="29">
        <v>474</v>
      </c>
      <c r="H4" s="29">
        <v>732</v>
      </c>
      <c r="I4" s="29">
        <v>0.64800000000000002</v>
      </c>
      <c r="J4" s="29">
        <v>0</v>
      </c>
      <c r="K4" s="29">
        <v>0</v>
      </c>
      <c r="L4" s="29"/>
      <c r="M4" s="29">
        <v>474</v>
      </c>
      <c r="N4" s="29">
        <v>732</v>
      </c>
      <c r="O4" s="29">
        <v>0.64800000000000002</v>
      </c>
      <c r="P4" s="29">
        <v>0.64800000000000002</v>
      </c>
      <c r="Q4" s="29">
        <v>166</v>
      </c>
      <c r="R4" s="29">
        <v>261</v>
      </c>
      <c r="S4" s="29">
        <v>0.63600000000000001</v>
      </c>
      <c r="T4" s="29">
        <v>298</v>
      </c>
      <c r="U4" s="29">
        <v>550</v>
      </c>
      <c r="V4" s="29">
        <v>848</v>
      </c>
      <c r="W4" s="29">
        <v>96</v>
      </c>
      <c r="X4" s="29">
        <v>44</v>
      </c>
      <c r="Y4" s="29">
        <v>102</v>
      </c>
      <c r="Z4" s="29">
        <v>94</v>
      </c>
      <c r="AA4" s="29">
        <v>168</v>
      </c>
      <c r="AB4" s="36">
        <v>1114</v>
      </c>
    </row>
    <row r="5" spans="1:28" x14ac:dyDescent="0.3">
      <c r="A5" s="35">
        <v>4</v>
      </c>
      <c r="B5" s="1" t="s">
        <v>192</v>
      </c>
      <c r="C5" s="27">
        <v>30</v>
      </c>
      <c r="D5" s="28">
        <v>68</v>
      </c>
      <c r="E5" s="29">
        <v>53</v>
      </c>
      <c r="F5" s="29">
        <v>2158</v>
      </c>
      <c r="G5" s="29">
        <v>384</v>
      </c>
      <c r="H5" s="29">
        <v>938</v>
      </c>
      <c r="I5" s="29">
        <v>0.40899999999999997</v>
      </c>
      <c r="J5" s="29">
        <v>216</v>
      </c>
      <c r="K5" s="29">
        <v>600</v>
      </c>
      <c r="L5" s="29">
        <v>0.36</v>
      </c>
      <c r="M5" s="29">
        <v>168</v>
      </c>
      <c r="N5" s="29">
        <v>338</v>
      </c>
      <c r="O5" s="29">
        <v>0.497</v>
      </c>
      <c r="P5" s="29">
        <v>0.52500000000000002</v>
      </c>
      <c r="Q5" s="29">
        <v>119</v>
      </c>
      <c r="R5" s="29">
        <v>152</v>
      </c>
      <c r="S5" s="29">
        <v>0.78300000000000003</v>
      </c>
      <c r="T5" s="29">
        <v>17</v>
      </c>
      <c r="U5" s="29">
        <v>131</v>
      </c>
      <c r="V5" s="29">
        <v>148</v>
      </c>
      <c r="W5" s="29">
        <v>129</v>
      </c>
      <c r="X5" s="29">
        <v>41</v>
      </c>
      <c r="Y5" s="29">
        <v>27</v>
      </c>
      <c r="Z5" s="29">
        <v>90</v>
      </c>
      <c r="AA5" s="29">
        <v>143</v>
      </c>
      <c r="AB5" s="36">
        <v>1103</v>
      </c>
    </row>
    <row r="6" spans="1:28" x14ac:dyDescent="0.3">
      <c r="A6" s="35">
        <v>5</v>
      </c>
      <c r="B6" s="1" t="s">
        <v>193</v>
      </c>
      <c r="C6" s="27">
        <v>33</v>
      </c>
      <c r="D6" s="28">
        <v>58</v>
      </c>
      <c r="E6" s="29">
        <v>58</v>
      </c>
      <c r="F6" s="29">
        <v>1857</v>
      </c>
      <c r="G6" s="29">
        <v>302</v>
      </c>
      <c r="H6" s="29">
        <v>720</v>
      </c>
      <c r="I6" s="29">
        <v>0.41899999999999998</v>
      </c>
      <c r="J6" s="29">
        <v>127</v>
      </c>
      <c r="K6" s="29">
        <v>355</v>
      </c>
      <c r="L6" s="29">
        <v>0.35799999999999998</v>
      </c>
      <c r="M6" s="29">
        <v>175</v>
      </c>
      <c r="N6" s="29">
        <v>365</v>
      </c>
      <c r="O6" s="29">
        <v>0.47899999999999998</v>
      </c>
      <c r="P6" s="29">
        <v>0.50800000000000001</v>
      </c>
      <c r="Q6" s="29">
        <v>175</v>
      </c>
      <c r="R6" s="29">
        <v>203</v>
      </c>
      <c r="S6" s="29">
        <v>0.86199999999999999</v>
      </c>
      <c r="T6" s="29">
        <v>36</v>
      </c>
      <c r="U6" s="29">
        <v>229</v>
      </c>
      <c r="V6" s="29">
        <v>265</v>
      </c>
      <c r="W6" s="29">
        <v>473</v>
      </c>
      <c r="X6" s="29">
        <v>114</v>
      </c>
      <c r="Y6" s="29">
        <v>18</v>
      </c>
      <c r="Z6" s="29">
        <v>152</v>
      </c>
      <c r="AA6" s="29">
        <v>146</v>
      </c>
      <c r="AB6" s="36">
        <v>906</v>
      </c>
    </row>
    <row r="7" spans="1:28" x14ac:dyDescent="0.3">
      <c r="A7" s="35">
        <v>6</v>
      </c>
      <c r="B7" s="1" t="s">
        <v>194</v>
      </c>
      <c r="C7" s="27">
        <v>33</v>
      </c>
      <c r="D7" s="28">
        <v>73</v>
      </c>
      <c r="E7" s="29">
        <v>0</v>
      </c>
      <c r="F7" s="29">
        <v>1473</v>
      </c>
      <c r="G7" s="29">
        <v>231</v>
      </c>
      <c r="H7" s="29">
        <v>578</v>
      </c>
      <c r="I7" s="29">
        <v>0.4</v>
      </c>
      <c r="J7" s="29">
        <v>156</v>
      </c>
      <c r="K7" s="29">
        <v>441</v>
      </c>
      <c r="L7" s="29">
        <v>0.35399999999999998</v>
      </c>
      <c r="M7" s="29">
        <v>75</v>
      </c>
      <c r="N7" s="29">
        <v>137</v>
      </c>
      <c r="O7" s="29">
        <v>0.54700000000000004</v>
      </c>
      <c r="P7" s="29">
        <v>0.53500000000000003</v>
      </c>
      <c r="Q7" s="29">
        <v>57</v>
      </c>
      <c r="R7" s="29">
        <v>68</v>
      </c>
      <c r="S7" s="29">
        <v>0.83799999999999997</v>
      </c>
      <c r="T7" s="29">
        <v>30</v>
      </c>
      <c r="U7" s="29">
        <v>152</v>
      </c>
      <c r="V7" s="29">
        <v>182</v>
      </c>
      <c r="W7" s="29">
        <v>40</v>
      </c>
      <c r="X7" s="29">
        <v>33</v>
      </c>
      <c r="Y7" s="29">
        <v>27</v>
      </c>
      <c r="Z7" s="29">
        <v>55</v>
      </c>
      <c r="AA7" s="29">
        <v>126</v>
      </c>
      <c r="AB7" s="36">
        <v>675</v>
      </c>
    </row>
    <row r="8" spans="1:28" x14ac:dyDescent="0.3">
      <c r="A8" s="35">
        <v>7</v>
      </c>
      <c r="B8" s="1" t="s">
        <v>195</v>
      </c>
      <c r="C8" s="27">
        <v>26</v>
      </c>
      <c r="D8" s="28">
        <v>47</v>
      </c>
      <c r="E8" s="29">
        <v>13</v>
      </c>
      <c r="F8" s="29">
        <v>1345</v>
      </c>
      <c r="G8" s="29">
        <v>156</v>
      </c>
      <c r="H8" s="29">
        <v>378</v>
      </c>
      <c r="I8" s="29">
        <v>0.41299999999999998</v>
      </c>
      <c r="J8" s="29">
        <v>71</v>
      </c>
      <c r="K8" s="29">
        <v>221</v>
      </c>
      <c r="L8" s="29">
        <v>0.32100000000000001</v>
      </c>
      <c r="M8" s="29">
        <v>85</v>
      </c>
      <c r="N8" s="29">
        <v>157</v>
      </c>
      <c r="O8" s="29">
        <v>0.54100000000000004</v>
      </c>
      <c r="P8" s="29">
        <v>0.50700000000000001</v>
      </c>
      <c r="Q8" s="29">
        <v>25</v>
      </c>
      <c r="R8" s="29">
        <v>49</v>
      </c>
      <c r="S8" s="29">
        <v>0.51</v>
      </c>
      <c r="T8" s="29">
        <v>15</v>
      </c>
      <c r="U8" s="29">
        <v>76</v>
      </c>
      <c r="V8" s="29">
        <v>91</v>
      </c>
      <c r="W8" s="29">
        <v>109</v>
      </c>
      <c r="X8" s="29">
        <v>29</v>
      </c>
      <c r="Y8" s="29">
        <v>13</v>
      </c>
      <c r="Z8" s="29">
        <v>32</v>
      </c>
      <c r="AA8" s="29">
        <v>135</v>
      </c>
      <c r="AB8" s="36">
        <v>408</v>
      </c>
    </row>
    <row r="9" spans="1:28" x14ac:dyDescent="0.3">
      <c r="A9" s="35">
        <v>8</v>
      </c>
      <c r="B9" s="1" t="s">
        <v>196</v>
      </c>
      <c r="C9" s="27">
        <v>25</v>
      </c>
      <c r="D9" s="28">
        <v>39</v>
      </c>
      <c r="E9" s="29">
        <v>13</v>
      </c>
      <c r="F9" s="29">
        <v>979</v>
      </c>
      <c r="G9" s="29">
        <v>118</v>
      </c>
      <c r="H9" s="29">
        <v>252</v>
      </c>
      <c r="I9" s="29">
        <v>0.46800000000000003</v>
      </c>
      <c r="J9" s="29">
        <v>74</v>
      </c>
      <c r="K9" s="29">
        <v>178</v>
      </c>
      <c r="L9" s="29">
        <v>0.41599999999999998</v>
      </c>
      <c r="M9" s="29">
        <v>44</v>
      </c>
      <c r="N9" s="29">
        <v>74</v>
      </c>
      <c r="O9" s="29">
        <v>0.59499999999999997</v>
      </c>
      <c r="P9" s="29">
        <v>0.61499999999999999</v>
      </c>
      <c r="Q9" s="29">
        <v>56</v>
      </c>
      <c r="R9" s="29">
        <v>71</v>
      </c>
      <c r="S9" s="29">
        <v>0.78900000000000003</v>
      </c>
      <c r="T9" s="29">
        <v>25</v>
      </c>
      <c r="U9" s="29">
        <v>115</v>
      </c>
      <c r="V9" s="29">
        <v>140</v>
      </c>
      <c r="W9" s="29">
        <v>40</v>
      </c>
      <c r="X9" s="29">
        <v>21</v>
      </c>
      <c r="Y9" s="29">
        <v>11</v>
      </c>
      <c r="Z9" s="29">
        <v>35</v>
      </c>
      <c r="AA9" s="29">
        <v>80</v>
      </c>
      <c r="AB9" s="36">
        <v>366</v>
      </c>
    </row>
    <row r="10" spans="1:28" x14ac:dyDescent="0.3">
      <c r="A10" s="35">
        <v>9</v>
      </c>
      <c r="B10" s="1" t="s">
        <v>197</v>
      </c>
      <c r="C10" s="27">
        <v>28</v>
      </c>
      <c r="D10" s="28">
        <v>40</v>
      </c>
      <c r="E10" s="29">
        <v>25</v>
      </c>
      <c r="F10" s="29">
        <v>949</v>
      </c>
      <c r="G10" s="29">
        <v>104</v>
      </c>
      <c r="H10" s="29">
        <v>211</v>
      </c>
      <c r="I10" s="29">
        <v>0.49299999999999999</v>
      </c>
      <c r="J10" s="29">
        <v>44</v>
      </c>
      <c r="K10" s="29">
        <v>120</v>
      </c>
      <c r="L10" s="29">
        <v>0.36699999999999999</v>
      </c>
      <c r="M10" s="29">
        <v>60</v>
      </c>
      <c r="N10" s="29">
        <v>91</v>
      </c>
      <c r="O10" s="29">
        <v>0.65900000000000003</v>
      </c>
      <c r="P10" s="29">
        <v>0.59699999999999998</v>
      </c>
      <c r="Q10" s="29">
        <v>42</v>
      </c>
      <c r="R10" s="29">
        <v>58</v>
      </c>
      <c r="S10" s="29">
        <v>0.72399999999999998</v>
      </c>
      <c r="T10" s="29">
        <v>37</v>
      </c>
      <c r="U10" s="29">
        <v>80</v>
      </c>
      <c r="V10" s="29">
        <v>117</v>
      </c>
      <c r="W10" s="29">
        <v>27</v>
      </c>
      <c r="X10" s="29">
        <v>38</v>
      </c>
      <c r="Y10" s="29">
        <v>16</v>
      </c>
      <c r="Z10" s="29">
        <v>23</v>
      </c>
      <c r="AA10" s="29">
        <v>111</v>
      </c>
      <c r="AB10" s="36">
        <v>294</v>
      </c>
    </row>
    <row r="11" spans="1:28" x14ac:dyDescent="0.3">
      <c r="A11" s="35">
        <v>10</v>
      </c>
      <c r="B11" s="1" t="s">
        <v>198</v>
      </c>
      <c r="C11" s="27">
        <v>24</v>
      </c>
      <c r="D11" s="28">
        <v>51</v>
      </c>
      <c r="E11" s="29">
        <v>2</v>
      </c>
      <c r="F11" s="29">
        <v>641</v>
      </c>
      <c r="G11" s="29">
        <v>50</v>
      </c>
      <c r="H11" s="29">
        <v>151</v>
      </c>
      <c r="I11" s="29">
        <v>0.33100000000000002</v>
      </c>
      <c r="J11" s="29">
        <v>41</v>
      </c>
      <c r="K11" s="29">
        <v>138</v>
      </c>
      <c r="L11" s="29">
        <v>0.29699999999999999</v>
      </c>
      <c r="M11" s="29">
        <v>9</v>
      </c>
      <c r="N11" s="29">
        <v>13</v>
      </c>
      <c r="O11" s="29">
        <v>0.69199999999999995</v>
      </c>
      <c r="P11" s="29">
        <v>0.46700000000000003</v>
      </c>
      <c r="Q11" s="29">
        <v>7</v>
      </c>
      <c r="R11" s="29">
        <v>7</v>
      </c>
      <c r="S11" s="29">
        <v>1</v>
      </c>
      <c r="T11" s="29">
        <v>24</v>
      </c>
      <c r="U11" s="29">
        <v>92</v>
      </c>
      <c r="V11" s="29">
        <v>116</v>
      </c>
      <c r="W11" s="29">
        <v>18</v>
      </c>
      <c r="X11" s="29">
        <v>20</v>
      </c>
      <c r="Y11" s="29">
        <v>26</v>
      </c>
      <c r="Z11" s="29">
        <v>7</v>
      </c>
      <c r="AA11" s="29">
        <v>47</v>
      </c>
      <c r="AB11" s="36">
        <v>148</v>
      </c>
    </row>
    <row r="12" spans="1:28" x14ac:dyDescent="0.3">
      <c r="A12" s="35">
        <v>11</v>
      </c>
      <c r="B12" s="1" t="s">
        <v>199</v>
      </c>
      <c r="C12" s="27">
        <v>29</v>
      </c>
      <c r="D12" s="28">
        <v>25</v>
      </c>
      <c r="E12" s="29">
        <v>13</v>
      </c>
      <c r="F12" s="29">
        <v>610</v>
      </c>
      <c r="G12" s="29">
        <v>131</v>
      </c>
      <c r="H12" s="29">
        <v>223</v>
      </c>
      <c r="I12" s="29">
        <v>0.58699999999999997</v>
      </c>
      <c r="J12" s="29">
        <v>7</v>
      </c>
      <c r="K12" s="29">
        <v>20</v>
      </c>
      <c r="L12" s="29">
        <v>0.35</v>
      </c>
      <c r="M12" s="29">
        <v>124</v>
      </c>
      <c r="N12" s="29">
        <v>203</v>
      </c>
      <c r="O12" s="29">
        <v>0.61099999999999999</v>
      </c>
      <c r="P12" s="29">
        <v>0.60299999999999998</v>
      </c>
      <c r="Q12" s="29">
        <v>54</v>
      </c>
      <c r="R12" s="29">
        <v>83</v>
      </c>
      <c r="S12" s="29">
        <v>0.65100000000000002</v>
      </c>
      <c r="T12" s="29">
        <v>82</v>
      </c>
      <c r="U12" s="29">
        <v>124</v>
      </c>
      <c r="V12" s="29">
        <v>206</v>
      </c>
      <c r="W12" s="29">
        <v>18</v>
      </c>
      <c r="X12" s="29">
        <v>15</v>
      </c>
      <c r="Y12" s="29">
        <v>19</v>
      </c>
      <c r="Z12" s="29">
        <v>27</v>
      </c>
      <c r="AA12" s="29">
        <v>74</v>
      </c>
      <c r="AB12" s="36">
        <v>323</v>
      </c>
    </row>
    <row r="13" spans="1:28" x14ac:dyDescent="0.3">
      <c r="A13" s="35">
        <v>12</v>
      </c>
      <c r="B13" s="1" t="s">
        <v>200</v>
      </c>
      <c r="C13" s="27">
        <v>36</v>
      </c>
      <c r="D13" s="28">
        <v>42</v>
      </c>
      <c r="E13" s="29">
        <v>2</v>
      </c>
      <c r="F13" s="29">
        <v>546</v>
      </c>
      <c r="G13" s="29">
        <v>60</v>
      </c>
      <c r="H13" s="29">
        <v>116</v>
      </c>
      <c r="I13" s="29">
        <v>0.51700000000000002</v>
      </c>
      <c r="J13" s="29">
        <v>0</v>
      </c>
      <c r="K13" s="29">
        <v>3</v>
      </c>
      <c r="L13" s="29">
        <v>0</v>
      </c>
      <c r="M13" s="29">
        <v>60</v>
      </c>
      <c r="N13" s="29">
        <v>113</v>
      </c>
      <c r="O13" s="29">
        <v>0.53100000000000003</v>
      </c>
      <c r="P13" s="29">
        <v>0.51700000000000002</v>
      </c>
      <c r="Q13" s="29">
        <v>31</v>
      </c>
      <c r="R13" s="29">
        <v>47</v>
      </c>
      <c r="S13" s="29">
        <v>0.66</v>
      </c>
      <c r="T13" s="29">
        <v>34</v>
      </c>
      <c r="U13" s="29">
        <v>89</v>
      </c>
      <c r="V13" s="29">
        <v>123</v>
      </c>
      <c r="W13" s="29">
        <v>26</v>
      </c>
      <c r="X13" s="29">
        <v>18</v>
      </c>
      <c r="Y13" s="29">
        <v>15</v>
      </c>
      <c r="Z13" s="29">
        <v>11</v>
      </c>
      <c r="AA13" s="29">
        <v>87</v>
      </c>
      <c r="AB13" s="36">
        <v>151</v>
      </c>
    </row>
    <row r="14" spans="1:28" x14ac:dyDescent="0.3">
      <c r="A14" s="35">
        <v>13</v>
      </c>
      <c r="B14" s="1" t="s">
        <v>201</v>
      </c>
      <c r="C14" s="27">
        <v>28</v>
      </c>
      <c r="D14" s="28">
        <v>20</v>
      </c>
      <c r="E14" s="29">
        <v>1</v>
      </c>
      <c r="F14" s="29">
        <v>382</v>
      </c>
      <c r="G14" s="29">
        <v>34</v>
      </c>
      <c r="H14" s="29">
        <v>98</v>
      </c>
      <c r="I14" s="29">
        <v>0.34699999999999998</v>
      </c>
      <c r="J14" s="29">
        <v>21</v>
      </c>
      <c r="K14" s="29">
        <v>71</v>
      </c>
      <c r="L14" s="29">
        <v>0.29599999999999999</v>
      </c>
      <c r="M14" s="29">
        <v>13</v>
      </c>
      <c r="N14" s="29">
        <v>27</v>
      </c>
      <c r="O14" s="29">
        <v>0.48099999999999998</v>
      </c>
      <c r="P14" s="29">
        <v>0.45400000000000001</v>
      </c>
      <c r="Q14" s="29">
        <v>2</v>
      </c>
      <c r="R14" s="29">
        <v>4</v>
      </c>
      <c r="S14" s="29">
        <v>0.5</v>
      </c>
      <c r="T14" s="29">
        <v>8</v>
      </c>
      <c r="U14" s="29">
        <v>46</v>
      </c>
      <c r="V14" s="29">
        <v>54</v>
      </c>
      <c r="W14" s="29">
        <v>21</v>
      </c>
      <c r="X14" s="29">
        <v>12</v>
      </c>
      <c r="Y14" s="29">
        <v>4</v>
      </c>
      <c r="Z14" s="29">
        <v>12</v>
      </c>
      <c r="AA14" s="29">
        <v>35</v>
      </c>
      <c r="AB14" s="36">
        <v>91</v>
      </c>
    </row>
    <row r="15" spans="1:28" x14ac:dyDescent="0.3">
      <c r="A15" s="35">
        <v>14</v>
      </c>
      <c r="B15" s="1" t="s">
        <v>202</v>
      </c>
      <c r="C15" s="27">
        <v>34</v>
      </c>
      <c r="D15" s="28">
        <v>10</v>
      </c>
      <c r="E15" s="29">
        <v>2</v>
      </c>
      <c r="F15" s="29">
        <v>294</v>
      </c>
      <c r="G15" s="29">
        <v>49</v>
      </c>
      <c r="H15" s="29">
        <v>121</v>
      </c>
      <c r="I15" s="29">
        <v>0.40500000000000003</v>
      </c>
      <c r="J15" s="29">
        <v>21</v>
      </c>
      <c r="K15" s="29">
        <v>64</v>
      </c>
      <c r="L15" s="29">
        <v>0.32800000000000001</v>
      </c>
      <c r="M15" s="29">
        <v>28</v>
      </c>
      <c r="N15" s="29">
        <v>57</v>
      </c>
      <c r="O15" s="29">
        <v>0.49099999999999999</v>
      </c>
      <c r="P15" s="29">
        <v>0.49199999999999999</v>
      </c>
      <c r="Q15" s="29">
        <v>15</v>
      </c>
      <c r="R15" s="29">
        <v>22</v>
      </c>
      <c r="S15" s="29">
        <v>0.68200000000000005</v>
      </c>
      <c r="T15" s="29">
        <v>9</v>
      </c>
      <c r="U15" s="29">
        <v>45</v>
      </c>
      <c r="V15" s="29">
        <v>54</v>
      </c>
      <c r="W15" s="29">
        <v>5</v>
      </c>
      <c r="X15" s="29">
        <v>4</v>
      </c>
      <c r="Y15" s="29">
        <v>7</v>
      </c>
      <c r="Z15" s="29">
        <v>8</v>
      </c>
      <c r="AA15" s="29">
        <v>32</v>
      </c>
      <c r="AB15" s="36">
        <v>134</v>
      </c>
    </row>
    <row r="16" spans="1:28" x14ac:dyDescent="0.3">
      <c r="A16" s="35">
        <v>15</v>
      </c>
      <c r="B16" s="1" t="s">
        <v>203</v>
      </c>
      <c r="C16" s="27">
        <v>20</v>
      </c>
      <c r="D16" s="28">
        <v>28</v>
      </c>
      <c r="E16" s="29">
        <v>0</v>
      </c>
      <c r="F16" s="29">
        <v>221</v>
      </c>
      <c r="G16" s="29">
        <v>20</v>
      </c>
      <c r="H16" s="29">
        <v>41</v>
      </c>
      <c r="I16" s="29">
        <v>0.48799999999999999</v>
      </c>
      <c r="J16" s="29">
        <v>2</v>
      </c>
      <c r="K16" s="29">
        <v>6</v>
      </c>
      <c r="L16" s="29">
        <v>0.33300000000000002</v>
      </c>
      <c r="M16" s="29">
        <v>18</v>
      </c>
      <c r="N16" s="29">
        <v>35</v>
      </c>
      <c r="O16" s="29">
        <v>0.51400000000000001</v>
      </c>
      <c r="P16" s="29">
        <v>0.51200000000000001</v>
      </c>
      <c r="Q16" s="29">
        <v>11</v>
      </c>
      <c r="R16" s="29">
        <v>14</v>
      </c>
      <c r="S16" s="29">
        <v>0.78600000000000003</v>
      </c>
      <c r="T16" s="29">
        <v>21</v>
      </c>
      <c r="U16" s="29">
        <v>26</v>
      </c>
      <c r="V16" s="29">
        <v>47</v>
      </c>
      <c r="W16" s="29">
        <v>15</v>
      </c>
      <c r="X16" s="29">
        <v>7</v>
      </c>
      <c r="Y16" s="29">
        <v>12</v>
      </c>
      <c r="Z16" s="29">
        <v>13</v>
      </c>
      <c r="AA16" s="29">
        <v>56</v>
      </c>
      <c r="AB16" s="36">
        <v>53</v>
      </c>
    </row>
    <row r="17" spans="1:28" x14ac:dyDescent="0.3">
      <c r="A17" s="35">
        <v>16</v>
      </c>
      <c r="B17" s="1" t="s">
        <v>204</v>
      </c>
      <c r="C17" s="27">
        <v>27</v>
      </c>
      <c r="D17" s="28">
        <v>16</v>
      </c>
      <c r="E17" s="29">
        <v>1</v>
      </c>
      <c r="F17" s="29">
        <v>145</v>
      </c>
      <c r="G17" s="29">
        <v>25</v>
      </c>
      <c r="H17" s="29">
        <v>61</v>
      </c>
      <c r="I17" s="29">
        <v>0.41</v>
      </c>
      <c r="J17" s="29">
        <v>7</v>
      </c>
      <c r="K17" s="29">
        <v>19</v>
      </c>
      <c r="L17" s="29">
        <v>0.36799999999999999</v>
      </c>
      <c r="M17" s="29">
        <v>18</v>
      </c>
      <c r="N17" s="29">
        <v>42</v>
      </c>
      <c r="O17" s="29">
        <v>0.42899999999999999</v>
      </c>
      <c r="P17" s="29">
        <v>0.46700000000000003</v>
      </c>
      <c r="Q17" s="29">
        <v>12</v>
      </c>
      <c r="R17" s="29">
        <v>26</v>
      </c>
      <c r="S17" s="29">
        <v>0.46200000000000002</v>
      </c>
      <c r="T17" s="29">
        <v>3</v>
      </c>
      <c r="U17" s="29">
        <v>10</v>
      </c>
      <c r="V17" s="29">
        <v>13</v>
      </c>
      <c r="W17" s="29">
        <v>21</v>
      </c>
      <c r="X17" s="29">
        <v>9</v>
      </c>
      <c r="Y17" s="29">
        <v>6</v>
      </c>
      <c r="Z17" s="29">
        <v>10</v>
      </c>
      <c r="AA17" s="29">
        <v>27</v>
      </c>
      <c r="AB17" s="36">
        <v>69</v>
      </c>
    </row>
    <row r="18" spans="1:28" x14ac:dyDescent="0.3">
      <c r="A18" s="35">
        <v>17</v>
      </c>
      <c r="B18" s="1" t="s">
        <v>205</v>
      </c>
      <c r="C18" s="27">
        <v>27</v>
      </c>
      <c r="D18" s="28">
        <v>12</v>
      </c>
      <c r="E18" s="29">
        <v>0</v>
      </c>
      <c r="F18" s="29">
        <v>118</v>
      </c>
      <c r="G18" s="29">
        <v>11</v>
      </c>
      <c r="H18" s="29">
        <v>47</v>
      </c>
      <c r="I18" s="29">
        <v>0.23400000000000001</v>
      </c>
      <c r="J18" s="29">
        <v>5</v>
      </c>
      <c r="K18" s="29">
        <v>32</v>
      </c>
      <c r="L18" s="29">
        <v>0.156</v>
      </c>
      <c r="M18" s="29">
        <v>6</v>
      </c>
      <c r="N18" s="29">
        <v>15</v>
      </c>
      <c r="O18" s="29">
        <v>0.4</v>
      </c>
      <c r="P18" s="29">
        <v>0.28699999999999998</v>
      </c>
      <c r="Q18" s="29">
        <v>9</v>
      </c>
      <c r="R18" s="29">
        <v>11</v>
      </c>
      <c r="S18" s="29">
        <v>0.81799999999999995</v>
      </c>
      <c r="T18" s="29">
        <v>1</v>
      </c>
      <c r="U18" s="29">
        <v>8</v>
      </c>
      <c r="V18" s="29">
        <v>9</v>
      </c>
      <c r="W18" s="29">
        <v>9</v>
      </c>
      <c r="X18" s="29">
        <v>2</v>
      </c>
      <c r="Y18" s="29">
        <v>0</v>
      </c>
      <c r="Z18" s="29">
        <v>5</v>
      </c>
      <c r="AA18" s="29">
        <v>14</v>
      </c>
      <c r="AB18" s="36">
        <v>36</v>
      </c>
    </row>
    <row r="19" spans="1:28" x14ac:dyDescent="0.3">
      <c r="A19" s="35">
        <v>18</v>
      </c>
      <c r="B19" s="1" t="s">
        <v>206</v>
      </c>
      <c r="C19" s="27">
        <v>21</v>
      </c>
      <c r="D19" s="28">
        <v>16</v>
      </c>
      <c r="E19" s="29">
        <v>0</v>
      </c>
      <c r="F19" s="29">
        <v>104</v>
      </c>
      <c r="G19" s="29">
        <v>11</v>
      </c>
      <c r="H19" s="29">
        <v>34</v>
      </c>
      <c r="I19" s="29">
        <v>0.32400000000000001</v>
      </c>
      <c r="J19" s="29">
        <v>1</v>
      </c>
      <c r="K19" s="29">
        <v>15</v>
      </c>
      <c r="L19" s="29">
        <v>6.7000000000000004E-2</v>
      </c>
      <c r="M19" s="29">
        <v>10</v>
      </c>
      <c r="N19" s="29">
        <v>19</v>
      </c>
      <c r="O19" s="29">
        <v>0.52600000000000002</v>
      </c>
      <c r="P19" s="29">
        <v>0.33800000000000002</v>
      </c>
      <c r="Q19" s="29">
        <v>6</v>
      </c>
      <c r="R19" s="29">
        <v>7</v>
      </c>
      <c r="S19" s="29">
        <v>0.85699999999999998</v>
      </c>
      <c r="T19" s="29">
        <v>7</v>
      </c>
      <c r="U19" s="29">
        <v>21</v>
      </c>
      <c r="V19" s="29">
        <v>28</v>
      </c>
      <c r="W19" s="29">
        <v>6</v>
      </c>
      <c r="X19" s="29">
        <v>2</v>
      </c>
      <c r="Y19" s="29">
        <v>4</v>
      </c>
      <c r="Z19" s="29">
        <v>12</v>
      </c>
      <c r="AA19" s="29">
        <v>17</v>
      </c>
      <c r="AB19" s="36">
        <v>29</v>
      </c>
    </row>
    <row r="20" spans="1:28" x14ac:dyDescent="0.3">
      <c r="A20" s="35">
        <v>19</v>
      </c>
      <c r="B20" s="1" t="s">
        <v>207</v>
      </c>
      <c r="C20" s="27">
        <v>28</v>
      </c>
      <c r="D20" s="28">
        <v>2</v>
      </c>
      <c r="E20" s="29">
        <v>0</v>
      </c>
      <c r="F20" s="29">
        <v>38</v>
      </c>
      <c r="G20" s="29">
        <v>3</v>
      </c>
      <c r="H20" s="29">
        <v>13</v>
      </c>
      <c r="I20" s="29">
        <v>0.23100000000000001</v>
      </c>
      <c r="J20" s="29">
        <v>3</v>
      </c>
      <c r="K20" s="29">
        <v>12</v>
      </c>
      <c r="L20" s="29">
        <v>0.25</v>
      </c>
      <c r="M20" s="29">
        <v>0</v>
      </c>
      <c r="N20" s="29">
        <v>1</v>
      </c>
      <c r="O20" s="29">
        <v>0</v>
      </c>
      <c r="P20" s="29">
        <v>0.34599999999999997</v>
      </c>
      <c r="Q20" s="29">
        <v>0</v>
      </c>
      <c r="R20" s="29">
        <v>0</v>
      </c>
      <c r="S20" s="29"/>
      <c r="T20" s="29">
        <v>0</v>
      </c>
      <c r="U20" s="29">
        <v>1</v>
      </c>
      <c r="V20" s="29">
        <v>1</v>
      </c>
      <c r="W20" s="29">
        <v>2</v>
      </c>
      <c r="X20" s="29">
        <v>0</v>
      </c>
      <c r="Y20" s="29">
        <v>0</v>
      </c>
      <c r="Z20" s="29">
        <v>0</v>
      </c>
      <c r="AA20" s="29">
        <v>6</v>
      </c>
      <c r="AB20" s="36">
        <v>9</v>
      </c>
    </row>
    <row r="21" spans="1:28" x14ac:dyDescent="0.3">
      <c r="A21" s="35">
        <v>20</v>
      </c>
      <c r="B21" s="1" t="s">
        <v>208</v>
      </c>
      <c r="C21" s="27">
        <v>23</v>
      </c>
      <c r="D21" s="28">
        <v>7</v>
      </c>
      <c r="E21" s="29">
        <v>0</v>
      </c>
      <c r="F21" s="29">
        <v>33</v>
      </c>
      <c r="G21" s="29">
        <v>2</v>
      </c>
      <c r="H21" s="29">
        <v>8</v>
      </c>
      <c r="I21" s="29">
        <v>0.25</v>
      </c>
      <c r="J21" s="29">
        <v>2</v>
      </c>
      <c r="K21" s="29">
        <v>5</v>
      </c>
      <c r="L21" s="29">
        <v>0.4</v>
      </c>
      <c r="M21" s="29">
        <v>0</v>
      </c>
      <c r="N21" s="29">
        <v>3</v>
      </c>
      <c r="O21" s="29">
        <v>0</v>
      </c>
      <c r="P21" s="29">
        <v>0.375</v>
      </c>
      <c r="Q21" s="29">
        <v>0</v>
      </c>
      <c r="R21" s="29">
        <v>0</v>
      </c>
      <c r="S21" s="29"/>
      <c r="T21" s="29">
        <v>1</v>
      </c>
      <c r="U21" s="29">
        <v>3</v>
      </c>
      <c r="V21" s="29">
        <v>4</v>
      </c>
      <c r="W21" s="29">
        <v>4</v>
      </c>
      <c r="X21" s="29">
        <v>1</v>
      </c>
      <c r="Y21" s="29">
        <v>1</v>
      </c>
      <c r="Z21" s="29">
        <v>1</v>
      </c>
      <c r="AA21" s="29">
        <v>2</v>
      </c>
      <c r="AB21" s="36">
        <v>6</v>
      </c>
    </row>
    <row r="22" spans="1:28" x14ac:dyDescent="0.3">
      <c r="A22" s="35">
        <v>21</v>
      </c>
      <c r="B22" s="1" t="s">
        <v>209</v>
      </c>
      <c r="C22" s="27">
        <v>22</v>
      </c>
      <c r="D22" s="28">
        <v>2</v>
      </c>
      <c r="E22" s="29">
        <v>0</v>
      </c>
      <c r="F22" s="29">
        <v>16</v>
      </c>
      <c r="G22" s="29">
        <v>1</v>
      </c>
      <c r="H22" s="29">
        <v>4</v>
      </c>
      <c r="I22" s="29">
        <v>0.25</v>
      </c>
      <c r="J22" s="29">
        <v>1</v>
      </c>
      <c r="K22" s="29">
        <v>4</v>
      </c>
      <c r="L22" s="29">
        <v>0.25</v>
      </c>
      <c r="M22" s="29">
        <v>0</v>
      </c>
      <c r="N22" s="29">
        <v>0</v>
      </c>
      <c r="O22" s="29"/>
      <c r="P22" s="29">
        <v>0.375</v>
      </c>
      <c r="Q22" s="29">
        <v>0</v>
      </c>
      <c r="R22" s="29">
        <v>0</v>
      </c>
      <c r="S22" s="29"/>
      <c r="T22" s="29">
        <v>1</v>
      </c>
      <c r="U22" s="29">
        <v>1</v>
      </c>
      <c r="V22" s="29">
        <v>2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36">
        <v>3</v>
      </c>
    </row>
    <row r="23" spans="1:28" x14ac:dyDescent="0.3">
      <c r="A23" s="35">
        <v>22</v>
      </c>
      <c r="B23" s="1" t="s">
        <v>210</v>
      </c>
      <c r="C23" s="27">
        <v>27</v>
      </c>
      <c r="D23" s="28">
        <v>2</v>
      </c>
      <c r="E23" s="29">
        <v>0</v>
      </c>
      <c r="F23" s="29">
        <v>5</v>
      </c>
      <c r="G23" s="29">
        <v>1</v>
      </c>
      <c r="H23" s="29">
        <v>4</v>
      </c>
      <c r="I23" s="29">
        <v>0.25</v>
      </c>
      <c r="J23" s="29">
        <v>0</v>
      </c>
      <c r="K23" s="29">
        <v>2</v>
      </c>
      <c r="L23" s="29">
        <v>0</v>
      </c>
      <c r="M23" s="29">
        <v>1</v>
      </c>
      <c r="N23" s="29">
        <v>2</v>
      </c>
      <c r="O23" s="29">
        <v>0.5</v>
      </c>
      <c r="P23" s="29">
        <v>0.25</v>
      </c>
      <c r="Q23" s="29">
        <v>0</v>
      </c>
      <c r="R23" s="29">
        <v>1</v>
      </c>
      <c r="S23" s="29">
        <v>0</v>
      </c>
      <c r="T23" s="29">
        <v>0</v>
      </c>
      <c r="U23" s="29">
        <v>4</v>
      </c>
      <c r="V23" s="29">
        <v>4</v>
      </c>
      <c r="W23" s="29">
        <v>0</v>
      </c>
      <c r="X23" s="29">
        <v>0</v>
      </c>
      <c r="Y23" s="29">
        <v>0</v>
      </c>
      <c r="Z23" s="29">
        <v>1</v>
      </c>
      <c r="AA23" s="29">
        <v>1</v>
      </c>
      <c r="AB23" s="36">
        <v>2</v>
      </c>
    </row>
    <row r="24" spans="1:28" ht="15" thickBot="1" x14ac:dyDescent="0.35">
      <c r="A24" s="37">
        <v>23</v>
      </c>
      <c r="B24" s="30" t="s">
        <v>211</v>
      </c>
      <c r="C24" s="31">
        <v>23</v>
      </c>
      <c r="D24" s="32">
        <v>1</v>
      </c>
      <c r="E24" s="33">
        <v>0</v>
      </c>
      <c r="F24" s="33">
        <v>1</v>
      </c>
      <c r="G24" s="33">
        <v>1</v>
      </c>
      <c r="H24" s="33">
        <v>1</v>
      </c>
      <c r="I24" s="33">
        <v>1</v>
      </c>
      <c r="J24" s="33">
        <v>0</v>
      </c>
      <c r="K24" s="33">
        <v>0</v>
      </c>
      <c r="L24" s="33"/>
      <c r="M24" s="33">
        <v>1</v>
      </c>
      <c r="N24" s="33">
        <v>1</v>
      </c>
      <c r="O24" s="33">
        <v>1</v>
      </c>
      <c r="P24" s="33">
        <v>1</v>
      </c>
      <c r="Q24" s="33">
        <v>0</v>
      </c>
      <c r="R24" s="33">
        <v>0</v>
      </c>
      <c r="S24" s="33"/>
      <c r="T24" s="33">
        <v>0</v>
      </c>
      <c r="U24" s="33">
        <v>0</v>
      </c>
      <c r="V24" s="33">
        <v>0</v>
      </c>
      <c r="W24" s="33">
        <v>0</v>
      </c>
      <c r="X24" s="33">
        <v>0</v>
      </c>
      <c r="Y24" s="33">
        <v>0</v>
      </c>
      <c r="Z24" s="33">
        <v>0</v>
      </c>
      <c r="AA24" s="33">
        <v>0</v>
      </c>
      <c r="AB24" s="38">
        <v>2</v>
      </c>
    </row>
    <row r="25" spans="1:28" x14ac:dyDescent="0.3">
      <c r="A25" s="39"/>
      <c r="B25" s="40" t="s">
        <v>212</v>
      </c>
      <c r="C25" s="41"/>
      <c r="D25" s="42">
        <v>82</v>
      </c>
      <c r="E25" s="42"/>
      <c r="F25" s="42">
        <v>19830</v>
      </c>
      <c r="G25" s="42">
        <v>3218</v>
      </c>
      <c r="H25" s="42">
        <v>7163</v>
      </c>
      <c r="I25" s="42">
        <v>0.44900000000000001</v>
      </c>
      <c r="J25" s="42">
        <v>1323</v>
      </c>
      <c r="K25" s="42">
        <v>3721</v>
      </c>
      <c r="L25" s="42">
        <v>0.35599999999999998</v>
      </c>
      <c r="M25" s="42">
        <v>1895</v>
      </c>
      <c r="N25" s="42">
        <v>3442</v>
      </c>
      <c r="O25" s="42">
        <v>0.55100000000000005</v>
      </c>
      <c r="P25" s="42">
        <v>0.54200000000000004</v>
      </c>
      <c r="Q25" s="42">
        <v>1582</v>
      </c>
      <c r="R25" s="42">
        <v>2001</v>
      </c>
      <c r="S25" s="42">
        <v>0.79100000000000004</v>
      </c>
      <c r="T25" s="42">
        <v>836</v>
      </c>
      <c r="U25" s="42">
        <v>2613</v>
      </c>
      <c r="V25" s="42">
        <v>3449</v>
      </c>
      <c r="W25" s="42">
        <v>1741</v>
      </c>
      <c r="X25" s="42">
        <v>700</v>
      </c>
      <c r="Y25" s="42">
        <v>405</v>
      </c>
      <c r="Z25" s="42">
        <v>1094</v>
      </c>
      <c r="AA25" s="42">
        <v>1803</v>
      </c>
      <c r="AB25" s="43">
        <v>9341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Team Summary</vt:lpstr>
      <vt:lpstr>Rockets Schedule and Results</vt:lpstr>
      <vt:lpstr>Player Season Performance</vt:lpstr>
      <vt:lpstr>TotalLosses</vt:lpstr>
      <vt:lpstr>TotalWins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D'souza, Mark Benjamin</dc:creator>
  <cp:lastModifiedBy>D'souza, Mark Benjamin</cp:lastModifiedBy>
  <dcterms:created xsi:type="dcterms:W3CDTF">2020-11-05T13:39:08Z</dcterms:created>
  <dcterms:modified xsi:type="dcterms:W3CDTF">2020-11-11T06:25:19Z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90c0942b-58fb-45e8-9034-59e70c833e62</vt:lpwstr>
  </property>
</Properties>
</file>