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JB/Desktop/Venous Cannula study/Venous cannula final data/"/>
    </mc:Choice>
  </mc:AlternateContent>
  <bookViews>
    <workbookView xWindow="1040" yWindow="1680" windowWidth="24560" windowHeight="14240" tabRatio="500"/>
  </bookViews>
  <sheets>
    <sheet name="Sheet1" sheetId="2" r:id="rId1"/>
    <sheet name="Jocap master" sheetId="1" r:id="rId2"/>
  </sheets>
  <calcPr calcId="150000" concurrentCalc="0"/>
  <pivotCaches>
    <pivotCache cacheId="1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6" i="1"/>
  <c r="N26" i="1"/>
  <c r="M27" i="1"/>
  <c r="N27" i="1"/>
  <c r="M28" i="1"/>
  <c r="N28" i="1"/>
  <c r="M29" i="1"/>
  <c r="N29" i="1"/>
  <c r="M30" i="1"/>
  <c r="N30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N2" i="1"/>
  <c r="M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<sst xmlns="http://schemas.openxmlformats.org/spreadsheetml/2006/main" count="117" uniqueCount="66">
  <si>
    <t>R&amp;D Study No.</t>
  </si>
  <si>
    <t>Initials</t>
  </si>
  <si>
    <t>On CPB</t>
  </si>
  <si>
    <t>Off CPB</t>
  </si>
  <si>
    <t>CPBduration</t>
  </si>
  <si>
    <t>Sheet</t>
  </si>
  <si>
    <t>Group</t>
  </si>
  <si>
    <t>Flow</t>
  </si>
  <si>
    <t>KW</t>
  </si>
  <si>
    <t>A</t>
  </si>
  <si>
    <t>HS</t>
  </si>
  <si>
    <t>B</t>
  </si>
  <si>
    <t>W H-P</t>
  </si>
  <si>
    <t>C</t>
  </si>
  <si>
    <t>R Du-P</t>
  </si>
  <si>
    <t>CS</t>
  </si>
  <si>
    <t>CR</t>
  </si>
  <si>
    <t>TC</t>
  </si>
  <si>
    <t>JW</t>
  </si>
  <si>
    <t>NC</t>
  </si>
  <si>
    <t>TR</t>
  </si>
  <si>
    <t>NP</t>
  </si>
  <si>
    <t>VE</t>
  </si>
  <si>
    <t>RG</t>
  </si>
  <si>
    <t>DC</t>
  </si>
  <si>
    <t>DV</t>
  </si>
  <si>
    <t>PC</t>
  </si>
  <si>
    <t>RB</t>
  </si>
  <si>
    <t>PA</t>
  </si>
  <si>
    <t>AR</t>
  </si>
  <si>
    <t>TB</t>
  </si>
  <si>
    <t>AH</t>
  </si>
  <si>
    <t>MH</t>
  </si>
  <si>
    <t>MB</t>
  </si>
  <si>
    <t>BS</t>
  </si>
  <si>
    <t>JT</t>
  </si>
  <si>
    <t>A A-S</t>
  </si>
  <si>
    <t>FT</t>
  </si>
  <si>
    <t>VB</t>
  </si>
  <si>
    <t>PH</t>
  </si>
  <si>
    <t>WR</t>
  </si>
  <si>
    <t>NS</t>
  </si>
  <si>
    <t>LR</t>
  </si>
  <si>
    <t>PD</t>
  </si>
  <si>
    <t>CB</t>
  </si>
  <si>
    <t>WP</t>
  </si>
  <si>
    <t>MD</t>
  </si>
  <si>
    <t>JR</t>
  </si>
  <si>
    <t>AO</t>
  </si>
  <si>
    <t>AC</t>
  </si>
  <si>
    <t>DS</t>
  </si>
  <si>
    <t>GK</t>
  </si>
  <si>
    <t>GB</t>
  </si>
  <si>
    <t>EW</t>
  </si>
  <si>
    <t>JH</t>
  </si>
  <si>
    <t>FB</t>
  </si>
  <si>
    <t>AvgHb</t>
  </si>
  <si>
    <t>AvgSO2</t>
  </si>
  <si>
    <t>AvgpO2</t>
  </si>
  <si>
    <t>BSA</t>
  </si>
  <si>
    <t>DO2I</t>
  </si>
  <si>
    <t>CI</t>
  </si>
  <si>
    <t>Row Labels</t>
  </si>
  <si>
    <t>Grand Total</t>
  </si>
  <si>
    <t>Average of DO2I</t>
  </si>
  <si>
    <t>StdDev of DO2I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</si>
</sst>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164" fontId="0" fillId="0" borderId="1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9.602028356479" createdVersion="4" refreshedVersion="4" minRefreshableVersion="3" recordCount="48">
  <cacheSource type="worksheet">
    <worksheetSource ref="A1:N49" sheet="Jocap master"/>
  </cacheSource>
  <cacheFields count="14">
    <cacheField name="R&amp;D Study No." numFmtId="0">
      <sharedItems containsSemiMixedTypes="0" containsString="0" containsNumber="1" containsInteger="1" minValue="1" maxValue="60"/>
    </cacheField>
    <cacheField name="Initials" numFmtId="0">
      <sharedItems/>
    </cacheField>
    <cacheField name="On CPB" numFmtId="164">
      <sharedItems containsSemiMixedTypes="0" containsNonDate="0" containsDate="1" containsString="0" minDate="1899-12-30T08:49:00" maxDate="1899-12-30T15:40:00"/>
    </cacheField>
    <cacheField name="Off CPB" numFmtId="164">
      <sharedItems containsSemiMixedTypes="0" containsNonDate="0" containsDate="1" containsString="0" minDate="1899-12-30T09:57:00" maxDate="1899-12-30T17:10:00"/>
    </cacheField>
    <cacheField name="CPBduration" numFmtId="2">
      <sharedItems containsSemiMixedTypes="0" containsString="0" containsNumber="1" minValue="41.999999999999929" maxValue="116.99999999999999"/>
    </cacheField>
    <cacheField name="Sheet" numFmtId="0">
      <sharedItems containsSemiMixedTypes="0" containsString="0" containsNumber="1" containsInteger="1" minValue="1" maxValue="48"/>
    </cacheField>
    <cacheField name="Group" numFmtId="0">
      <sharedItems count="3">
        <s v="A"/>
        <s v="B"/>
        <s v="C"/>
      </sharedItems>
    </cacheField>
    <cacheField name="Flow" numFmtId="2">
      <sharedItems containsString="0" containsBlank="1" containsNumber="1" minValue="2.3935401459854031" maxValue="5.1948648648648588"/>
    </cacheField>
    <cacheField name="AvgHb" numFmtId="2">
      <sharedItems containsString="0" containsBlank="1" containsNumber="1" minValue="83" maxValue="148.33333333333334"/>
    </cacheField>
    <cacheField name="AvgSO2" numFmtId="2">
      <sharedItems containsString="0" containsBlank="1" containsNumber="1" minValue="97.075000000000003" maxValue="100.2"/>
    </cacheField>
    <cacheField name="AvgpO2" numFmtId="2">
      <sharedItems containsString="0" containsBlank="1" containsNumber="1" minValue="17.600000000000001" maxValue="38.733333333333327"/>
    </cacheField>
    <cacheField name="BSA" numFmtId="2">
      <sharedItems containsSemiMixedTypes="0" containsString="0" containsNumber="1" minValue="1.54" maxValue="2.38"/>
    </cacheField>
    <cacheField name="DO2I" numFmtId="2">
      <sharedItems containsString="0" containsBlank="1" containsNumber="1" minValue="194.53561351088865" maxValue="390.47539241294049" count="46">
        <n v="313.53542842458836"/>
        <n v="271.18392869946638"/>
        <n v="337.78363202893212"/>
        <n v="259.3224202316074"/>
        <m/>
        <n v="309.41795544204638"/>
        <n v="274.92290927027011"/>
        <n v="337.44595619188152"/>
        <n v="229.78366469904111"/>
        <n v="322.8151508640255"/>
        <n v="280.9419369062939"/>
        <n v="225.38994984531456"/>
        <n v="260.80928656330758"/>
        <n v="380.64242331435247"/>
        <n v="256.13513890861492"/>
        <n v="279.00176135726366"/>
        <n v="246.05503597376952"/>
        <n v="371.86807737487715"/>
        <n v="314.33123056171559"/>
        <n v="312.52954411337225"/>
        <n v="210.03408035832797"/>
        <n v="288.55399651017387"/>
        <n v="328.3891336223885"/>
        <n v="332.02731485209932"/>
        <n v="304.44873368481257"/>
        <n v="255.78077465012296"/>
        <n v="280.7898730103874"/>
        <n v="228.16224508997345"/>
        <n v="279.79552309375356"/>
        <n v="370.49895744080322"/>
        <n v="312.49821252100759"/>
        <n v="328.02971215462208"/>
        <n v="244.70536903022364"/>
        <n v="275.58559282352968"/>
        <n v="305.81546859685056"/>
        <n v="246.64556955362809"/>
        <n v="323.08422690565544"/>
        <n v="309.72815741699628"/>
        <n v="249.42027179871206"/>
        <n v="348.48168702786091"/>
        <n v="390.47539241294049"/>
        <n v="217.51313626906139"/>
        <n v="313.84176399808621"/>
        <n v="194.53561351088865"/>
        <n v="288.0092073570076"/>
        <n v="282.98592791119705"/>
      </sharedItems>
    </cacheField>
    <cacheField name="CI" numFmtId="2">
      <sharedItems containsString="0" containsBlank="1" containsNumber="1" minValue="1.5542468480424696" maxValue="2.4979451528652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s v="KW"/>
    <d v="1899-12-30T14:04:00"/>
    <d v="1899-12-30T15:26:00"/>
    <n v="82.000000000000028"/>
    <n v="1"/>
    <x v="0"/>
    <n v="5.1849526813880225"/>
    <n v="96.333333333333329"/>
    <n v="99.166666666666671"/>
    <n v="29.833333333333332"/>
    <n v="2.15"/>
    <x v="0"/>
    <n v="2.4116058983200106"/>
  </r>
  <r>
    <n v="2"/>
    <s v="HS"/>
    <d v="1899-12-30T09:52:00"/>
    <d v="1899-12-30T10:54:00"/>
    <n v="61.999999999999943"/>
    <n v="2"/>
    <x v="1"/>
    <n v="3.6097510373443962"/>
    <n v="97"/>
    <n v="99.600000000000009"/>
    <n v="25.7"/>
    <n v="1.75"/>
    <x v="1"/>
    <n v="2.0627148784825122"/>
  </r>
  <r>
    <n v="3"/>
    <s v="W H-P"/>
    <d v="1899-12-30T09:45:00"/>
    <d v="1899-12-30T11:00:00"/>
    <n v="74.999999999999972"/>
    <n v="3"/>
    <x v="2"/>
    <n v="3.9696885813148781"/>
    <n v="114.33333333333333"/>
    <n v="99.533333333333317"/>
    <n v="32.466666666666669"/>
    <n v="1.82"/>
    <x v="2"/>
    <n v="2.1811475721510321"/>
  </r>
  <r>
    <n v="4"/>
    <s v="R Du-P"/>
    <d v="1899-12-30T09:41:00"/>
    <d v="1899-12-30T11:16:00"/>
    <n v="95.000000000000057"/>
    <n v="4"/>
    <x v="0"/>
    <n v="3.9225068119890976"/>
    <n v="113"/>
    <n v="99.75"/>
    <n v="27.549999999999997"/>
    <n v="2.3199999999999998"/>
    <x v="3"/>
    <n v="1.6907356948228871"/>
  </r>
  <r>
    <n v="5"/>
    <s v="CS"/>
    <d v="1899-12-30T09:20:00"/>
    <d v="1899-12-30T10:32:00"/>
    <n v="71.999999999999986"/>
    <n v="5"/>
    <x v="1"/>
    <m/>
    <m/>
    <m/>
    <m/>
    <n v="1.9"/>
    <x v="4"/>
    <m/>
  </r>
  <r>
    <n v="6"/>
    <s v="CR"/>
    <d v="1899-12-30T09:37:00"/>
    <d v="1899-12-30T10:49:00"/>
    <n v="71.999999999999986"/>
    <n v="6"/>
    <x v="2"/>
    <n v="3.743393501805055"/>
    <n v="115"/>
    <n v="99.3"/>
    <n v="30.033333333333331"/>
    <n v="1.88"/>
    <x v="5"/>
    <n v="1.9911667562792847"/>
  </r>
  <r>
    <n v="7"/>
    <s v="TC"/>
    <d v="1899-12-30T15:24:00"/>
    <d v="1899-12-30T16:12:00"/>
    <n v="47.999999999999829"/>
    <n v="7"/>
    <x v="0"/>
    <n v="3.9264324324324305"/>
    <n v="96.5"/>
    <n v="99.15"/>
    <n v="36.650000000000006"/>
    <n v="1.86"/>
    <x v="6"/>
    <n v="2.110985178727113"/>
  </r>
  <r>
    <n v="8"/>
    <s v="JW"/>
    <d v="1899-12-30T09:54:00"/>
    <d v="1899-12-30T11:07:00"/>
    <n v="72.999999999999986"/>
    <n v="8"/>
    <x v="0"/>
    <n v="4.6924199288256219"/>
    <n v="108.33333333333333"/>
    <n v="100"/>
    <n v="29.433333333333334"/>
    <n v="2.0499999999999998"/>
    <x v="7"/>
    <n v="2.2889853311344499"/>
  </r>
  <r>
    <n v="9"/>
    <s v="NC"/>
    <d v="1899-12-30T14:30:00"/>
    <d v="1899-12-30T16:17:00"/>
    <n v="107.0000000000001"/>
    <n v="9"/>
    <x v="1"/>
    <n v="3.5583373493975903"/>
    <n v="93"/>
    <n v="100"/>
    <n v="29.74"/>
    <n v="1.96"/>
    <x v="8"/>
    <n v="1.8154782394885665"/>
  </r>
  <r>
    <n v="10"/>
    <s v="TR"/>
    <d v="1899-12-30T14:22:00"/>
    <d v="1899-12-30T15:49:00"/>
    <n v="87.000000000000014"/>
    <n v="10"/>
    <x v="2"/>
    <n v="4.5989910979228545"/>
    <n v="114"/>
    <n v="100"/>
    <n v="28.55"/>
    <n v="2.21"/>
    <x v="9"/>
    <n v="2.0809914470239161"/>
  </r>
  <r>
    <n v="11"/>
    <s v="NP"/>
    <d v="1899-12-30T10:48:00"/>
    <d v="1899-12-30T12:21:00"/>
    <n v="92.999999999999915"/>
    <n v="11"/>
    <x v="1"/>
    <n v="3.8551253481894099"/>
    <n v="109.75"/>
    <n v="99.050000000000011"/>
    <n v="31.35"/>
    <n v="2.0299999999999998"/>
    <x v="10"/>
    <n v="1.89907652620168"/>
  </r>
  <r>
    <n v="12"/>
    <s v="VE"/>
    <d v="1899-12-30T09:37:00"/>
    <d v="1899-12-30T10:19:00"/>
    <n v="41.999999999999929"/>
    <n v="12"/>
    <x v="2"/>
    <n v="3.8074390243902445"/>
    <n v="83"/>
    <n v="99.55"/>
    <n v="34.25"/>
    <n v="1.9"/>
    <x v="11"/>
    <n v="2.0039152759948657"/>
  </r>
  <r>
    <n v="25"/>
    <s v="RG"/>
    <d v="1899-12-30T09:58:00"/>
    <d v="1899-12-30T11:08:00"/>
    <n v="69.999999999999915"/>
    <n v="13"/>
    <x v="2"/>
    <n v="3.8500000000000019"/>
    <n v="85.666666666666671"/>
    <n v="99.933333333333337"/>
    <n v="29.466666666666669"/>
    <n v="1.72"/>
    <x v="12"/>
    <n v="2.2383720930232571"/>
  </r>
  <r>
    <n v="26"/>
    <s v="DC"/>
    <d v="1899-12-30T14:44:00"/>
    <d v="1899-12-30T16:09:00"/>
    <n v="85.000000000000014"/>
    <n v="14"/>
    <x v="0"/>
    <n v="4.1201510574018112"/>
    <n v="148.33333333333334"/>
    <n v="99.333333333333329"/>
    <n v="29.400000000000002"/>
    <n v="2.17"/>
    <x v="13"/>
    <n v="1.8986871232266411"/>
  </r>
  <r>
    <n v="27"/>
    <s v="DV"/>
    <d v="1899-12-30T15:33:00"/>
    <d v="1899-12-30T16:46:00"/>
    <n v="72.999999999999901"/>
    <n v="15"/>
    <x v="1"/>
    <n v="3.5397508896797163"/>
    <n v="94.333333333333329"/>
    <n v="99.766666666666652"/>
    <n v="27.533333333333331"/>
    <n v="1.77"/>
    <x v="14"/>
    <n v="1.9998592597060545"/>
  </r>
  <r>
    <n v="28"/>
    <s v="DV"/>
    <d v="1899-12-30T09:18:00"/>
    <d v="1899-12-30T11:05:00"/>
    <n v="107.00000000000001"/>
    <n v="16"/>
    <x v="0"/>
    <n v="3.4726034063260363"/>
    <n v="121.2"/>
    <n v="99.38"/>
    <n v="30.360000000000003"/>
    <n v="2.04"/>
    <x v="15"/>
    <n v="1.702256571728449"/>
  </r>
  <r>
    <n v="29"/>
    <s v="PC"/>
    <d v="1899-12-30T14:27:00"/>
    <d v="1899-12-30T16:16:00"/>
    <n v="108.99999999999993"/>
    <n v="17"/>
    <x v="2"/>
    <n v="4.0492086330935226"/>
    <n v="101.5"/>
    <n v="99.424999999999997"/>
    <n v="28.45"/>
    <n v="2.2599999999999998"/>
    <x v="16"/>
    <n v="1.7916852358820898"/>
  </r>
  <r>
    <n v="30"/>
    <s v="RB"/>
    <d v="1899-12-30T09:37:00"/>
    <d v="1899-12-30T10:35:00"/>
    <n v="58.000000000000036"/>
    <n v="18"/>
    <x v="1"/>
    <n v="4.72823529411765"/>
    <n v="127"/>
    <n v="99.666666666666671"/>
    <n v="31.900000000000002"/>
    <n v="2.19"/>
    <x v="17"/>
    <n v="2.159011549825411"/>
  </r>
  <r>
    <n v="31"/>
    <s v="PA"/>
    <d v="1899-12-30T14:35:00"/>
    <d v="1899-12-30T16:13:00"/>
    <n v="97.999999999999815"/>
    <n v="19"/>
    <x v="0"/>
    <n v="4.011007957559678"/>
    <n v="108.5"/>
    <n v="99.724999999999994"/>
    <n v="32.549999999999997"/>
    <n v="1.879"/>
    <x v="18"/>
    <n v="2.134650323342032"/>
  </r>
  <r>
    <n v="32"/>
    <s v="AR"/>
    <d v="1899-12-30T13:11:00"/>
    <d v="1899-12-30T14:27:00"/>
    <n v="75.999999999999886"/>
    <n v="20"/>
    <x v="1"/>
    <n v="4.8910763888888908"/>
    <n v="101.66666666666667"/>
    <n v="99.3"/>
    <n v="27.233333333333334"/>
    <n v="2.15"/>
    <x v="19"/>
    <n v="2.2749192506459956"/>
  </r>
  <r>
    <n v="33"/>
    <s v="JW"/>
    <d v="1899-12-30T09:08:00"/>
    <d v="1899-12-30T10:19:00"/>
    <n v="70.999999999999986"/>
    <n v="21"/>
    <x v="2"/>
    <n v="2.3935401459854031"/>
    <n v="100"/>
    <n v="99.3"/>
    <n v="29.200000000000003"/>
    <n v="1.54"/>
    <x v="20"/>
    <n v="1.5542468480424696"/>
  </r>
  <r>
    <n v="34"/>
    <s v="TB"/>
    <d v="1899-12-30T09:28:00"/>
    <d v="1899-12-30T10:48:00"/>
    <n v="80.000000000000028"/>
    <n v="22"/>
    <x v="1"/>
    <n v="3.8738205980066467"/>
    <n v="109"/>
    <n v="99.433333333333323"/>
    <n v="28.899999999999995"/>
    <n v="1.98"/>
    <x v="21"/>
    <n v="1.9564750494983065"/>
  </r>
  <r>
    <n v="35"/>
    <s v="AH"/>
    <d v="1899-12-30T13:53:00"/>
    <d v="1899-12-30T15:12:00"/>
    <n v="79.000000000000043"/>
    <n v="23"/>
    <x v="2"/>
    <n v="3.644518272425247"/>
    <n v="117.66666666666667"/>
    <n v="99.600000000000009"/>
    <n v="33.066666666666663"/>
    <n v="1.77"/>
    <x v="22"/>
    <n v="2.0590498714266934"/>
  </r>
  <r>
    <n v="36"/>
    <s v="MH"/>
    <d v="1899-12-30T15:17:00"/>
    <d v="1899-12-30T17:03:00"/>
    <n v="106.0000000000001"/>
    <n v="24"/>
    <x v="0"/>
    <m/>
    <m/>
    <m/>
    <m/>
    <n v="2.09"/>
    <x v="4"/>
    <m/>
  </r>
  <r>
    <n v="37"/>
    <s v="MB"/>
    <d v="1899-12-30T09:27:00"/>
    <d v="1899-12-30T11:09:00"/>
    <n v="102.00000000000004"/>
    <n v="25"/>
    <x v="2"/>
    <n v="4.1782262210796901"/>
    <n v="132"/>
    <n v="99.55"/>
    <n v="28.85"/>
    <n v="2.25"/>
    <x v="23"/>
    <n v="1.8569894315909734"/>
  </r>
  <r>
    <n v="38"/>
    <s v="BS"/>
    <d v="1899-12-30T09:34:00"/>
    <d v="1899-12-30T10:48:00"/>
    <n v="74.000000000000057"/>
    <n v="26"/>
    <x v="0"/>
    <n v="4.5962190812720856"/>
    <n v="89.666666666666671"/>
    <n v="99.866666666666674"/>
    <n v="31.866666666666664"/>
    <n v="1.84"/>
    <x v="24"/>
    <n v="2.4979451528652636"/>
  </r>
  <r>
    <n v="39"/>
    <s v="JT"/>
    <d v="1899-12-30T14:12:00"/>
    <d v="1899-12-30T15:45:00"/>
    <n v="92.999999999999986"/>
    <n v="27"/>
    <x v="2"/>
    <n v="3.9264788732394367"/>
    <n v="90.75"/>
    <n v="99.674999999999997"/>
    <n v="33.5"/>
    <n v="1.89"/>
    <x v="25"/>
    <n v="2.0775020493330354"/>
  </r>
  <r>
    <n v="40"/>
    <s v="A A-S"/>
    <d v="1899-12-30T09:17:00"/>
    <d v="1899-12-30T10:26:00"/>
    <n v="69"/>
    <n v="28"/>
    <x v="1"/>
    <n v="4.3257539682539745"/>
    <n v="105"/>
    <n v="98.566666666666663"/>
    <n v="34.699999999999996"/>
    <n v="2.17"/>
    <x v="26"/>
    <n v="1.9934350084119699"/>
  </r>
  <r>
    <n v="41"/>
    <s v="FT"/>
    <d v="1899-12-30T09:17:00"/>
    <d v="1899-12-30T10:34:00"/>
    <n v="76.999999999999972"/>
    <n v="29"/>
    <x v="1"/>
    <n v="3.3614864864864873"/>
    <n v="96.25"/>
    <n v="100"/>
    <n v="33.174999999999997"/>
    <n v="1.93"/>
    <x v="27"/>
    <n v="1.7417028427391126"/>
  </r>
  <r>
    <n v="42"/>
    <s v="VB"/>
    <d v="1899-12-30T09:14:00"/>
    <d v="1899-12-30T10:12:00"/>
    <n v="58.000000000000036"/>
    <n v="30"/>
    <x v="0"/>
    <m/>
    <n v="114.66666666666667"/>
    <n v="99.866666666666674"/>
    <n v="32.633333333333333"/>
    <n v="2.16"/>
    <x v="4"/>
    <m/>
  </r>
  <r>
    <n v="43"/>
    <s v="PH"/>
    <d v="1899-12-30T14:28:00"/>
    <d v="1899-12-30T15:40:00"/>
    <n v="72.000000000000057"/>
    <n v="31"/>
    <x v="2"/>
    <n v="3.475270758122746"/>
    <n v="104.33333333333333"/>
    <n v="99.8"/>
    <n v="29.599999999999998"/>
    <n v="1.76"/>
    <x v="28"/>
    <n v="1.9745856580242875"/>
  </r>
  <r>
    <n v="44"/>
    <s v="PC"/>
    <d v="1899-12-30T09:20:00"/>
    <d v="1899-12-30T10:28:00"/>
    <n v="68"/>
    <n v="32"/>
    <x v="0"/>
    <n v="5.1948648648648588"/>
    <n v="119"/>
    <n v="99.55"/>
    <n v="24"/>
    <n v="2.2599999999999998"/>
    <x v="29"/>
    <n v="2.298612772064097"/>
  </r>
  <r>
    <n v="45"/>
    <s v="WR"/>
    <d v="1899-12-30T09:45:00"/>
    <d v="1899-12-30T11:12:00"/>
    <n v="86.999999999999929"/>
    <n v="33"/>
    <x v="1"/>
    <n v="4.4207142857142729"/>
    <n v="105.75"/>
    <n v="100.2"/>
    <n v="33"/>
    <n v="2.04"/>
    <x v="30"/>
    <n v="2.1670168067226827"/>
  </r>
  <r>
    <n v="46"/>
    <s v="NS"/>
    <d v="1899-12-30T12:26:00"/>
    <d v="1899-12-30T13:31:00"/>
    <n v="64.999999999999929"/>
    <n v="34"/>
    <x v="0"/>
    <n v="4.9377600000000035"/>
    <n v="117.5"/>
    <n v="98.9"/>
    <n v="22.700000000000003"/>
    <n v="2.38"/>
    <x v="31"/>
    <n v="2.0746890756302538"/>
  </r>
  <r>
    <n v="47"/>
    <s v="LR"/>
    <d v="1899-12-30T09:00:00"/>
    <d v="1899-12-30T09:59:00"/>
    <n v="58.99999999999995"/>
    <n v="35"/>
    <x v="2"/>
    <n v="3.9030666666666649"/>
    <n v="87.333333333333329"/>
    <n v="98.633333333333326"/>
    <n v="30.266666666666666"/>
    <n v="1.87"/>
    <x v="32"/>
    <n v="2.0872014260249543"/>
  </r>
  <r>
    <n v="48"/>
    <s v="PD"/>
    <d v="1899-12-30T09:27:00"/>
    <d v="1899-12-30T10:45:00"/>
    <n v="78.000000000000043"/>
    <n v="36"/>
    <x v="1"/>
    <n v="4.0240000000000036"/>
    <n v="105.75"/>
    <n v="97.075000000000003"/>
    <n v="32.375"/>
    <n v="2.04"/>
    <x v="33"/>
    <n v="1.9725490196078448"/>
  </r>
  <r>
    <n v="49"/>
    <s v="CB"/>
    <d v="1899-12-30T09:30:00"/>
    <d v="1899-12-30T10:47:00"/>
    <n v="77.000000000000043"/>
    <n v="37"/>
    <x v="0"/>
    <n v="4.9680821917808204"/>
    <n v="97.666666666666671"/>
    <n v="99.100000000000009"/>
    <n v="32.9"/>
    <n v="2.14"/>
    <x v="34"/>
    <n v="2.3215337344770188"/>
  </r>
  <r>
    <n v="50"/>
    <s v="WP"/>
    <d v="1899-12-30T15:40:00"/>
    <d v="1899-12-30T17:10:00"/>
    <n v="90"/>
    <n v="38"/>
    <x v="0"/>
    <n v="3.6511940298507466"/>
    <n v="96.666666666666671"/>
    <n v="98.066666666666663"/>
    <n v="33.133333333333333"/>
    <n v="1.91"/>
    <x v="35"/>
    <n v="1.9116199109166214"/>
  </r>
  <r>
    <n v="51"/>
    <s v="MD"/>
    <d v="1899-12-30T09:58:00"/>
    <d v="1899-12-30T11:13:00"/>
    <n v="74.999999999999972"/>
    <n v="39"/>
    <x v="1"/>
    <n v="5.1719343065693479"/>
    <n v="99.333333333333329"/>
    <n v="98.899999999999991"/>
    <n v="25.266666666666666"/>
    <n v="2.14"/>
    <x v="36"/>
    <n v="2.4167917320417511"/>
  </r>
  <r>
    <n v="52"/>
    <s v="JR"/>
    <d v="1899-12-30T15:04:00"/>
    <d v="1899-12-30T16:21:00"/>
    <n v="77.000000000000043"/>
    <n v="40"/>
    <x v="1"/>
    <n v="4.7362244897959123"/>
    <n v="97"/>
    <n v="99.6"/>
    <n v="17.600000000000001"/>
    <n v="2.0099999999999998"/>
    <x v="37"/>
    <n v="2.3563305919382649"/>
  </r>
  <r>
    <n v="53"/>
    <s v="AO"/>
    <d v="1899-12-30T14:01:00"/>
    <d v="1899-12-30T15:47:00"/>
    <n v="105.99999999999994"/>
    <n v="41"/>
    <x v="2"/>
    <n v="3.817268170426062"/>
    <n v="91.5"/>
    <n v="98.65"/>
    <n v="26.375000000000004"/>
    <n v="1.88"/>
    <x v="38"/>
    <n v="2.0304617927798203"/>
  </r>
  <r>
    <n v="54"/>
    <s v="AC"/>
    <d v="1899-12-30T09:03:00"/>
    <d v="1899-12-30T10:42:00"/>
    <n v="98.999999999999886"/>
    <n v="42"/>
    <x v="2"/>
    <n v="4.3428457446808419"/>
    <n v="125"/>
    <n v="98.125"/>
    <n v="30.774999999999999"/>
    <n v="2.08"/>
    <x v="39"/>
    <n v="2.0879066080196353"/>
  </r>
  <r>
    <n v="55"/>
    <s v="DS"/>
    <d v="1899-12-30T13:53:00"/>
    <d v="1899-12-30T14:50:00"/>
    <n v="57.000000000000114"/>
    <n v="43"/>
    <x v="2"/>
    <n v="4.013886255924171"/>
    <n v="133.5"/>
    <n v="98.550000000000011"/>
    <n v="23.3"/>
    <n v="1.84"/>
    <x v="40"/>
    <n v="2.1814599216979191"/>
  </r>
  <r>
    <n v="56"/>
    <s v="GK"/>
    <d v="1899-12-30T09:31:00"/>
    <d v="1899-12-30T11:20:00"/>
    <n v="109.00000000000001"/>
    <n v="44"/>
    <x v="1"/>
    <n v="3.7655288461538468"/>
    <n v="98"/>
    <n v="98.325000000000003"/>
    <n v="25.8"/>
    <n v="2.27"/>
    <x v="41"/>
    <n v="1.6588232802439853"/>
  </r>
  <r>
    <n v="57"/>
    <s v="GB"/>
    <d v="1899-12-30T09:04:00"/>
    <d v="1899-12-30T10:16:00"/>
    <n v="72.000000000000057"/>
    <n v="45"/>
    <x v="0"/>
    <n v="3.5449454545454548"/>
    <n v="125"/>
    <n v="98.9"/>
    <n v="27.049999999999997"/>
    <n v="1.9"/>
    <x v="42"/>
    <n v="1.8657607655502395"/>
  </r>
  <r>
    <n v="58"/>
    <s v="EW"/>
    <d v="1899-12-30T11:16:00"/>
    <d v="1899-12-30T13:13:00"/>
    <n v="116.99999999999999"/>
    <n v="46"/>
    <x v="0"/>
    <n v="3.0171973094170395"/>
    <n v="87"/>
    <n v="98.533333333333346"/>
    <n v="38.733333333333327"/>
    <n v="1.81"/>
    <x v="43"/>
    <n v="1.6669598394569278"/>
  </r>
  <r>
    <n v="59"/>
    <s v="JH"/>
    <d v="1899-12-30T09:15:00"/>
    <d v="1899-12-30T10:15:00"/>
    <n v="59.999999999999943"/>
    <n v="47"/>
    <x v="1"/>
    <n v="4.0037004405286343"/>
    <n v="102.33333333333333"/>
    <n v="98.666666666666671"/>
    <n v="26.533333333333331"/>
    <n v="1.91"/>
    <x v="44"/>
    <n v="2.0961782411144685"/>
  </r>
  <r>
    <n v="60"/>
    <s v="FB"/>
    <d v="1899-12-30T08:49:00"/>
    <d v="1899-12-30T09:57:00"/>
    <n v="68"/>
    <n v="48"/>
    <x v="2"/>
    <n v="3.7910038610038619"/>
    <n v="111"/>
    <n v="98.833333333333329"/>
    <n v="31.533333333333335"/>
    <n v="2"/>
    <x v="45"/>
    <n v="1.8955019305019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" firstHeaderRow="0" firstDataRow="1" firstDataCol="1"/>
  <pivotFields count="14">
    <pivotField showAll="0"/>
    <pivotField showAll="0"/>
    <pivotField numFmtId="164" showAll="0"/>
    <pivotField numFmtId="164" showAll="0"/>
    <pivotField numFmtId="2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2" showAll="0"/>
    <pivotField dataField="1" showAll="0">
      <items count="47">
        <item x="43"/>
        <item x="20"/>
        <item x="41"/>
        <item x="11"/>
        <item x="27"/>
        <item x="8"/>
        <item x="32"/>
        <item x="16"/>
        <item x="35"/>
        <item x="38"/>
        <item x="25"/>
        <item x="14"/>
        <item x="3"/>
        <item x="12"/>
        <item x="1"/>
        <item x="6"/>
        <item x="33"/>
        <item x="15"/>
        <item x="28"/>
        <item x="26"/>
        <item x="10"/>
        <item x="45"/>
        <item x="44"/>
        <item x="21"/>
        <item x="24"/>
        <item x="34"/>
        <item x="5"/>
        <item x="37"/>
        <item x="30"/>
        <item x="19"/>
        <item x="0"/>
        <item x="42"/>
        <item x="18"/>
        <item x="9"/>
        <item x="36"/>
        <item x="31"/>
        <item x="22"/>
        <item x="23"/>
        <item x="7"/>
        <item x="2"/>
        <item x="39"/>
        <item x="29"/>
        <item x="17"/>
        <item x="13"/>
        <item x="40"/>
        <item x="4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O2I" fld="12" subtotal="average" baseField="0" baseItem="0" numFmtId="165"/>
    <dataField name="StdDev of DO2I" fld="12" subtotal="stdDev" baseField="0" baseItem="0" numFmtId="16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33203125" bestFit="1" customWidth="1"/>
    <col min="3" max="3" width="12.5" bestFit="1" customWidth="1"/>
  </cols>
  <sheetData>
    <row r="3" spans="1:3" x14ac:dyDescent="0.2">
      <c r="A3" s="7" t="s">
        <v>62</v>
      </c>
      <c r="B3" t="s">
        <v>64</v>
      </c>
      <c r="C3" t="s">
        <v>65</v>
      </c>
    </row>
    <row r="4" spans="1:3" x14ac:dyDescent="0.2">
      <c r="A4" s="8" t="s">
        <v>9</v>
      </c>
      <c r="B4" s="9">
        <v>301.64413916366937</v>
      </c>
      <c r="C4" s="9">
        <v>48.79391869641556</v>
      </c>
    </row>
    <row r="5" spans="1:3" x14ac:dyDescent="0.2">
      <c r="A5" s="8" t="s">
        <v>11</v>
      </c>
      <c r="B5" s="9">
        <v>283.09112924036384</v>
      </c>
      <c r="C5" s="9">
        <v>40.593585749296537</v>
      </c>
    </row>
    <row r="6" spans="1:3" x14ac:dyDescent="0.2">
      <c r="A6" s="8" t="s">
        <v>13</v>
      </c>
      <c r="B6" s="9">
        <v>289.02290534218889</v>
      </c>
      <c r="C6" s="9">
        <v>50.89347733773873</v>
      </c>
    </row>
    <row r="7" spans="1:3" x14ac:dyDescent="0.2">
      <c r="A7" s="8" t="s">
        <v>63</v>
      </c>
      <c r="B7" s="9">
        <v>290.97225271937435</v>
      </c>
      <c r="C7" s="9">
        <v>46.578348717736283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N31" sqref="N31"/>
    </sheetView>
  </sheetViews>
  <sheetFormatPr baseColWidth="10" defaultColWidth="8.83203125" defaultRowHeight="15" x14ac:dyDescent="0.2"/>
  <cols>
    <col min="6" max="6" width="6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t="s">
        <v>7</v>
      </c>
      <c r="I1" t="s">
        <v>56</v>
      </c>
      <c r="J1" t="s">
        <v>57</v>
      </c>
      <c r="K1" t="s">
        <v>58</v>
      </c>
      <c r="L1" s="3" t="s">
        <v>59</v>
      </c>
      <c r="M1" t="s">
        <v>60</v>
      </c>
      <c r="N1" t="s">
        <v>61</v>
      </c>
    </row>
    <row r="2" spans="1:14" x14ac:dyDescent="0.2">
      <c r="A2" s="1">
        <v>1</v>
      </c>
      <c r="B2" s="1" t="s">
        <v>8</v>
      </c>
      <c r="C2" s="4">
        <v>0.58611111111111114</v>
      </c>
      <c r="D2" s="4">
        <v>0.6430555555555556</v>
      </c>
      <c r="E2" s="5">
        <f>(D2-C2)*24*60</f>
        <v>82.000000000000028</v>
      </c>
      <c r="F2">
        <v>1</v>
      </c>
      <c r="G2" t="s">
        <v>9</v>
      </c>
      <c r="H2" s="6">
        <v>5.1849526813880225</v>
      </c>
      <c r="I2" s="6">
        <v>96.333333333333329</v>
      </c>
      <c r="J2" s="6">
        <v>99.166666666666671</v>
      </c>
      <c r="K2" s="6">
        <v>29.833333333333332</v>
      </c>
      <c r="L2" s="6">
        <v>2.15</v>
      </c>
      <c r="M2" s="6">
        <f>H2*((I2/100*1.36*J2)+(0.003*K2))/L2</f>
        <v>313.53542842458836</v>
      </c>
      <c r="N2" s="6">
        <f>H2/L2</f>
        <v>2.4116058983200106</v>
      </c>
    </row>
    <row r="3" spans="1:14" x14ac:dyDescent="0.2">
      <c r="A3" s="1">
        <v>2</v>
      </c>
      <c r="B3" s="1" t="s">
        <v>10</v>
      </c>
      <c r="C3" s="4">
        <v>0.41111111111111115</v>
      </c>
      <c r="D3" s="4">
        <v>0.45416666666666666</v>
      </c>
      <c r="E3" s="5">
        <f t="shared" ref="E3:E49" si="0">(D3-C3)*24*60</f>
        <v>61.999999999999943</v>
      </c>
      <c r="F3">
        <v>2</v>
      </c>
      <c r="G3" t="s">
        <v>11</v>
      </c>
      <c r="H3" s="6">
        <v>3.6097510373443962</v>
      </c>
      <c r="I3" s="6">
        <v>97</v>
      </c>
      <c r="J3" s="6">
        <v>99.600000000000009</v>
      </c>
      <c r="K3" s="6">
        <v>25.7</v>
      </c>
      <c r="L3" s="6">
        <v>1.75</v>
      </c>
      <c r="M3" s="6">
        <f t="shared" ref="M3:M49" si="1">H3*((I3/100*1.36*J3)+(0.003*K3))/L3</f>
        <v>271.18392869946638</v>
      </c>
      <c r="N3" s="6">
        <f t="shared" ref="N3:N49" si="2">H3/L3</f>
        <v>2.0627148784825122</v>
      </c>
    </row>
    <row r="4" spans="1:14" x14ac:dyDescent="0.2">
      <c r="A4" s="1">
        <v>3</v>
      </c>
      <c r="B4" s="1" t="s">
        <v>12</v>
      </c>
      <c r="C4" s="4">
        <v>0.40625</v>
      </c>
      <c r="D4" s="4">
        <v>0.45833333333333331</v>
      </c>
      <c r="E4" s="5">
        <f t="shared" si="0"/>
        <v>74.999999999999972</v>
      </c>
      <c r="F4">
        <v>3</v>
      </c>
      <c r="G4" t="s">
        <v>13</v>
      </c>
      <c r="H4" s="6">
        <v>3.9696885813148781</v>
      </c>
      <c r="I4" s="6">
        <v>114.33333333333333</v>
      </c>
      <c r="J4" s="6">
        <v>99.533333333333317</v>
      </c>
      <c r="K4" s="6">
        <v>32.466666666666669</v>
      </c>
      <c r="L4" s="6">
        <v>1.82</v>
      </c>
      <c r="M4" s="6">
        <f t="shared" si="1"/>
        <v>337.78363202893212</v>
      </c>
      <c r="N4" s="6">
        <f t="shared" si="2"/>
        <v>2.1811475721510321</v>
      </c>
    </row>
    <row r="5" spans="1:14" x14ac:dyDescent="0.2">
      <c r="A5" s="1">
        <v>4</v>
      </c>
      <c r="B5" s="1" t="s">
        <v>14</v>
      </c>
      <c r="C5" s="4">
        <v>0.40347222222222223</v>
      </c>
      <c r="D5" s="4">
        <v>0.4694444444444445</v>
      </c>
      <c r="E5" s="5">
        <f t="shared" si="0"/>
        <v>95.000000000000057</v>
      </c>
      <c r="F5">
        <v>4</v>
      </c>
      <c r="G5" t="s">
        <v>9</v>
      </c>
      <c r="H5" s="6">
        <v>3.9225068119890976</v>
      </c>
      <c r="I5" s="6">
        <v>113</v>
      </c>
      <c r="J5" s="6">
        <v>99.75</v>
      </c>
      <c r="K5" s="6">
        <v>27.549999999999997</v>
      </c>
      <c r="L5" s="6">
        <v>2.3199999999999998</v>
      </c>
      <c r="M5" s="6">
        <f t="shared" si="1"/>
        <v>259.3224202316074</v>
      </c>
      <c r="N5" s="6">
        <f t="shared" si="2"/>
        <v>1.6907356948228871</v>
      </c>
    </row>
    <row r="6" spans="1:14" x14ac:dyDescent="0.2">
      <c r="A6" s="1">
        <v>5</v>
      </c>
      <c r="B6" s="1" t="s">
        <v>15</v>
      </c>
      <c r="C6" s="4">
        <v>0.3888888888888889</v>
      </c>
      <c r="D6" s="4">
        <v>0.43888888888888888</v>
      </c>
      <c r="E6" s="5">
        <f t="shared" si="0"/>
        <v>71.999999999999986</v>
      </c>
      <c r="F6">
        <v>5</v>
      </c>
      <c r="G6" t="s">
        <v>11</v>
      </c>
      <c r="H6" s="6"/>
      <c r="I6" s="6"/>
      <c r="J6" s="6"/>
      <c r="K6" s="6"/>
      <c r="L6" s="6">
        <v>1.9</v>
      </c>
      <c r="M6" s="6"/>
      <c r="N6" s="6"/>
    </row>
    <row r="7" spans="1:14" x14ac:dyDescent="0.2">
      <c r="A7" s="1">
        <v>6</v>
      </c>
      <c r="B7" s="1" t="s">
        <v>16</v>
      </c>
      <c r="C7" s="4">
        <v>0.40069444444444446</v>
      </c>
      <c r="D7" s="4">
        <v>0.45069444444444445</v>
      </c>
      <c r="E7" s="5">
        <f t="shared" si="0"/>
        <v>71.999999999999986</v>
      </c>
      <c r="F7">
        <v>6</v>
      </c>
      <c r="G7" t="s">
        <v>13</v>
      </c>
      <c r="H7" s="6">
        <v>3.743393501805055</v>
      </c>
      <c r="I7" s="6">
        <v>115</v>
      </c>
      <c r="J7" s="6">
        <v>99.3</v>
      </c>
      <c r="K7" s="6">
        <v>30.033333333333331</v>
      </c>
      <c r="L7" s="6">
        <v>1.88</v>
      </c>
      <c r="M7" s="6">
        <f t="shared" si="1"/>
        <v>309.41795544204638</v>
      </c>
      <c r="N7" s="6">
        <f t="shared" si="2"/>
        <v>1.9911667562792847</v>
      </c>
    </row>
    <row r="8" spans="1:14" x14ac:dyDescent="0.2">
      <c r="A8" s="1">
        <v>7</v>
      </c>
      <c r="B8" s="1" t="s">
        <v>17</v>
      </c>
      <c r="C8" s="4">
        <v>0.64166666666666672</v>
      </c>
      <c r="D8" s="4">
        <v>0.67499999999999993</v>
      </c>
      <c r="E8" s="5">
        <f t="shared" si="0"/>
        <v>47.999999999999829</v>
      </c>
      <c r="F8">
        <v>7</v>
      </c>
      <c r="G8" t="s">
        <v>9</v>
      </c>
      <c r="H8" s="6">
        <v>3.9264324324324305</v>
      </c>
      <c r="I8" s="6">
        <v>96.5</v>
      </c>
      <c r="J8" s="6">
        <v>99.15</v>
      </c>
      <c r="K8" s="6">
        <v>36.650000000000006</v>
      </c>
      <c r="L8" s="6">
        <v>1.86</v>
      </c>
      <c r="M8" s="6">
        <f t="shared" si="1"/>
        <v>274.92290927027011</v>
      </c>
      <c r="N8" s="6">
        <f t="shared" si="2"/>
        <v>2.110985178727113</v>
      </c>
    </row>
    <row r="9" spans="1:14" x14ac:dyDescent="0.2">
      <c r="A9" s="1">
        <v>8</v>
      </c>
      <c r="B9" s="1" t="s">
        <v>18</v>
      </c>
      <c r="C9" s="4">
        <v>0.41250000000000003</v>
      </c>
      <c r="D9" s="4">
        <v>0.46319444444444446</v>
      </c>
      <c r="E9" s="5">
        <f t="shared" si="0"/>
        <v>72.999999999999986</v>
      </c>
      <c r="F9">
        <v>8</v>
      </c>
      <c r="G9" t="s">
        <v>9</v>
      </c>
      <c r="H9" s="6">
        <v>4.6924199288256219</v>
      </c>
      <c r="I9" s="6">
        <v>108.33333333333333</v>
      </c>
      <c r="J9" s="6">
        <v>100</v>
      </c>
      <c r="K9" s="6">
        <v>29.433333333333334</v>
      </c>
      <c r="L9" s="6">
        <v>2.0499999999999998</v>
      </c>
      <c r="M9" s="6">
        <f t="shared" si="1"/>
        <v>337.44595619188152</v>
      </c>
      <c r="N9" s="6">
        <f t="shared" si="2"/>
        <v>2.2889853311344499</v>
      </c>
    </row>
    <row r="10" spans="1:14" x14ac:dyDescent="0.2">
      <c r="A10" s="1">
        <v>9</v>
      </c>
      <c r="B10" s="1" t="s">
        <v>19</v>
      </c>
      <c r="C10" s="4">
        <v>0.60416666666666663</v>
      </c>
      <c r="D10" s="4">
        <v>0.67847222222222225</v>
      </c>
      <c r="E10" s="5">
        <f t="shared" si="0"/>
        <v>107.0000000000001</v>
      </c>
      <c r="F10">
        <v>9</v>
      </c>
      <c r="G10" t="s">
        <v>11</v>
      </c>
      <c r="H10" s="6">
        <v>3.5583373493975903</v>
      </c>
      <c r="I10" s="6">
        <v>93</v>
      </c>
      <c r="J10" s="6">
        <v>100</v>
      </c>
      <c r="K10" s="6">
        <v>29.74</v>
      </c>
      <c r="L10" s="6">
        <v>1.96</v>
      </c>
      <c r="M10" s="6">
        <f t="shared" si="1"/>
        <v>229.78366469904111</v>
      </c>
      <c r="N10" s="6">
        <f t="shared" si="2"/>
        <v>1.8154782394885665</v>
      </c>
    </row>
    <row r="11" spans="1:14" x14ac:dyDescent="0.2">
      <c r="A11" s="1">
        <v>10</v>
      </c>
      <c r="B11" s="1" t="s">
        <v>20</v>
      </c>
      <c r="C11" s="4">
        <v>0.59861111111111109</v>
      </c>
      <c r="D11" s="4">
        <v>0.65902777777777777</v>
      </c>
      <c r="E11" s="5">
        <f t="shared" si="0"/>
        <v>87.000000000000014</v>
      </c>
      <c r="F11">
        <v>10</v>
      </c>
      <c r="G11" t="s">
        <v>13</v>
      </c>
      <c r="H11" s="6">
        <v>4.5989910979228545</v>
      </c>
      <c r="I11" s="6">
        <v>114</v>
      </c>
      <c r="J11" s="6">
        <v>100</v>
      </c>
      <c r="K11" s="6">
        <v>28.55</v>
      </c>
      <c r="L11" s="6">
        <v>2.21</v>
      </c>
      <c r="M11" s="6">
        <f t="shared" si="1"/>
        <v>322.8151508640255</v>
      </c>
      <c r="N11" s="6">
        <f t="shared" si="2"/>
        <v>2.0809914470239161</v>
      </c>
    </row>
    <row r="12" spans="1:14" x14ac:dyDescent="0.2">
      <c r="A12" s="1">
        <v>11</v>
      </c>
      <c r="B12" s="1" t="s">
        <v>21</v>
      </c>
      <c r="C12" s="4">
        <v>0.45</v>
      </c>
      <c r="D12" s="4">
        <v>0.51458333333333328</v>
      </c>
      <c r="E12" s="5">
        <f t="shared" si="0"/>
        <v>92.999999999999915</v>
      </c>
      <c r="F12">
        <v>11</v>
      </c>
      <c r="G12" t="s">
        <v>11</v>
      </c>
      <c r="H12" s="6">
        <v>3.8551253481894099</v>
      </c>
      <c r="I12" s="6">
        <v>109.75</v>
      </c>
      <c r="J12" s="6">
        <v>99.050000000000011</v>
      </c>
      <c r="K12" s="6">
        <v>31.35</v>
      </c>
      <c r="L12" s="6">
        <v>2.0299999999999998</v>
      </c>
      <c r="M12" s="6">
        <f t="shared" si="1"/>
        <v>280.9419369062939</v>
      </c>
      <c r="N12" s="6">
        <f t="shared" si="2"/>
        <v>1.89907652620168</v>
      </c>
    </row>
    <row r="13" spans="1:14" x14ac:dyDescent="0.2">
      <c r="A13" s="1">
        <v>12</v>
      </c>
      <c r="B13" s="1" t="s">
        <v>22</v>
      </c>
      <c r="C13" s="4">
        <v>0.40069444444444446</v>
      </c>
      <c r="D13" s="4">
        <v>0.42986111111111108</v>
      </c>
      <c r="E13" s="5">
        <f t="shared" si="0"/>
        <v>41.999999999999929</v>
      </c>
      <c r="F13">
        <v>12</v>
      </c>
      <c r="G13" t="s">
        <v>13</v>
      </c>
      <c r="H13" s="6">
        <v>3.8074390243902445</v>
      </c>
      <c r="I13" s="6">
        <v>83</v>
      </c>
      <c r="J13" s="6">
        <v>99.55</v>
      </c>
      <c r="K13" s="6">
        <v>34.25</v>
      </c>
      <c r="L13" s="6">
        <v>1.9</v>
      </c>
      <c r="M13" s="6">
        <f t="shared" si="1"/>
        <v>225.38994984531456</v>
      </c>
      <c r="N13" s="6">
        <f t="shared" si="2"/>
        <v>2.0039152759948657</v>
      </c>
    </row>
    <row r="14" spans="1:14" x14ac:dyDescent="0.2">
      <c r="A14" s="1">
        <v>25</v>
      </c>
      <c r="B14" s="1" t="s">
        <v>23</v>
      </c>
      <c r="C14" s="4">
        <v>0.4152777777777778</v>
      </c>
      <c r="D14" s="4">
        <v>0.46388888888888885</v>
      </c>
      <c r="E14" s="5">
        <f t="shared" si="0"/>
        <v>69.999999999999915</v>
      </c>
      <c r="F14">
        <v>13</v>
      </c>
      <c r="G14" t="s">
        <v>13</v>
      </c>
      <c r="H14" s="6">
        <v>3.8500000000000019</v>
      </c>
      <c r="I14" s="6">
        <v>85.666666666666671</v>
      </c>
      <c r="J14" s="6">
        <v>99.933333333333337</v>
      </c>
      <c r="K14" s="6">
        <v>29.466666666666669</v>
      </c>
      <c r="L14" s="6">
        <v>1.72</v>
      </c>
      <c r="M14" s="6">
        <f t="shared" si="1"/>
        <v>260.80928656330758</v>
      </c>
      <c r="N14" s="6">
        <f t="shared" si="2"/>
        <v>2.2383720930232571</v>
      </c>
    </row>
    <row r="15" spans="1:14" x14ac:dyDescent="0.2">
      <c r="A15" s="1">
        <v>26</v>
      </c>
      <c r="B15" s="1" t="s">
        <v>24</v>
      </c>
      <c r="C15" s="4">
        <v>0.61388888888888882</v>
      </c>
      <c r="D15" s="4">
        <v>0.67291666666666661</v>
      </c>
      <c r="E15" s="5">
        <f t="shared" si="0"/>
        <v>85.000000000000014</v>
      </c>
      <c r="F15">
        <v>14</v>
      </c>
      <c r="G15" t="s">
        <v>9</v>
      </c>
      <c r="H15" s="6">
        <v>4.1201510574018112</v>
      </c>
      <c r="I15" s="6">
        <v>148.33333333333334</v>
      </c>
      <c r="J15" s="6">
        <v>99.333333333333329</v>
      </c>
      <c r="K15" s="6">
        <v>29.400000000000002</v>
      </c>
      <c r="L15" s="6">
        <v>2.17</v>
      </c>
      <c r="M15" s="6">
        <f t="shared" si="1"/>
        <v>380.64242331435247</v>
      </c>
      <c r="N15" s="6">
        <f t="shared" si="2"/>
        <v>1.8986871232266411</v>
      </c>
    </row>
    <row r="16" spans="1:14" x14ac:dyDescent="0.2">
      <c r="A16" s="1">
        <v>27</v>
      </c>
      <c r="B16" s="1" t="s">
        <v>25</v>
      </c>
      <c r="C16" s="4">
        <v>0.6479166666666667</v>
      </c>
      <c r="D16" s="4">
        <v>0.69861111111111107</v>
      </c>
      <c r="E16" s="5">
        <f t="shared" si="0"/>
        <v>72.999999999999901</v>
      </c>
      <c r="F16">
        <v>15</v>
      </c>
      <c r="G16" t="s">
        <v>11</v>
      </c>
      <c r="H16" s="6">
        <v>3.5397508896797163</v>
      </c>
      <c r="I16" s="6">
        <v>94.333333333333329</v>
      </c>
      <c r="J16" s="6">
        <v>99.766666666666652</v>
      </c>
      <c r="K16" s="6">
        <v>27.533333333333331</v>
      </c>
      <c r="L16" s="6">
        <v>1.77</v>
      </c>
      <c r="M16" s="6">
        <f t="shared" si="1"/>
        <v>256.13513890861492</v>
      </c>
      <c r="N16" s="6">
        <f t="shared" si="2"/>
        <v>1.9998592597060545</v>
      </c>
    </row>
    <row r="17" spans="1:14" x14ac:dyDescent="0.2">
      <c r="A17" s="1">
        <v>28</v>
      </c>
      <c r="B17" s="1" t="s">
        <v>25</v>
      </c>
      <c r="C17" s="4">
        <v>0.38750000000000001</v>
      </c>
      <c r="D17" s="4">
        <v>0.46180555555555558</v>
      </c>
      <c r="E17" s="5">
        <f t="shared" si="0"/>
        <v>107.00000000000001</v>
      </c>
      <c r="F17">
        <v>16</v>
      </c>
      <c r="G17" t="s">
        <v>9</v>
      </c>
      <c r="H17" s="6">
        <v>3.4726034063260363</v>
      </c>
      <c r="I17" s="6">
        <v>121.2</v>
      </c>
      <c r="J17" s="6">
        <v>99.38</v>
      </c>
      <c r="K17" s="6">
        <v>30.360000000000003</v>
      </c>
      <c r="L17" s="6">
        <v>2.04</v>
      </c>
      <c r="M17" s="6">
        <f t="shared" si="1"/>
        <v>279.00176135726366</v>
      </c>
      <c r="N17" s="6">
        <f t="shared" si="2"/>
        <v>1.702256571728449</v>
      </c>
    </row>
    <row r="18" spans="1:14" x14ac:dyDescent="0.2">
      <c r="A18" s="1">
        <v>29</v>
      </c>
      <c r="B18" s="1" t="s">
        <v>26</v>
      </c>
      <c r="C18" s="4">
        <v>0.6020833333333333</v>
      </c>
      <c r="D18" s="4">
        <v>0.6777777777777777</v>
      </c>
      <c r="E18" s="5">
        <f t="shared" si="0"/>
        <v>108.99999999999993</v>
      </c>
      <c r="F18">
        <v>17</v>
      </c>
      <c r="G18" t="s">
        <v>13</v>
      </c>
      <c r="H18" s="6">
        <v>4.0492086330935226</v>
      </c>
      <c r="I18" s="6">
        <v>101.5</v>
      </c>
      <c r="J18" s="6">
        <v>99.424999999999997</v>
      </c>
      <c r="K18" s="6">
        <v>28.45</v>
      </c>
      <c r="L18" s="6">
        <v>2.2599999999999998</v>
      </c>
      <c r="M18" s="6">
        <f t="shared" si="1"/>
        <v>246.05503597376952</v>
      </c>
      <c r="N18" s="6">
        <f t="shared" si="2"/>
        <v>1.7916852358820898</v>
      </c>
    </row>
    <row r="19" spans="1:14" x14ac:dyDescent="0.2">
      <c r="A19" s="1">
        <v>30</v>
      </c>
      <c r="B19" s="1" t="s">
        <v>27</v>
      </c>
      <c r="C19" s="4">
        <v>0.40069444444444446</v>
      </c>
      <c r="D19" s="4">
        <v>0.44097222222222227</v>
      </c>
      <c r="E19" s="5">
        <f t="shared" si="0"/>
        <v>58.000000000000036</v>
      </c>
      <c r="F19">
        <v>18</v>
      </c>
      <c r="G19" t="s">
        <v>11</v>
      </c>
      <c r="H19" s="6">
        <v>4.72823529411765</v>
      </c>
      <c r="I19" s="6">
        <v>127</v>
      </c>
      <c r="J19" s="6">
        <v>99.666666666666671</v>
      </c>
      <c r="K19" s="6">
        <v>31.900000000000002</v>
      </c>
      <c r="L19" s="6">
        <v>2.19</v>
      </c>
      <c r="M19" s="6">
        <f t="shared" si="1"/>
        <v>371.86807737487715</v>
      </c>
      <c r="N19" s="6">
        <f t="shared" si="2"/>
        <v>2.159011549825411</v>
      </c>
    </row>
    <row r="20" spans="1:14" x14ac:dyDescent="0.2">
      <c r="A20" s="1">
        <v>31</v>
      </c>
      <c r="B20" s="1" t="s">
        <v>28</v>
      </c>
      <c r="C20" s="4">
        <v>0.60763888888888895</v>
      </c>
      <c r="D20" s="4">
        <v>0.67569444444444438</v>
      </c>
      <c r="E20" s="5">
        <f t="shared" si="0"/>
        <v>97.999999999999815</v>
      </c>
      <c r="F20">
        <v>19</v>
      </c>
      <c r="G20" t="s">
        <v>9</v>
      </c>
      <c r="H20" s="6">
        <v>4.011007957559678</v>
      </c>
      <c r="I20" s="6">
        <v>108.5</v>
      </c>
      <c r="J20" s="6">
        <v>99.724999999999994</v>
      </c>
      <c r="K20" s="6">
        <v>32.549999999999997</v>
      </c>
      <c r="L20" s="6">
        <v>1.879</v>
      </c>
      <c r="M20" s="6">
        <f t="shared" si="1"/>
        <v>314.33123056171559</v>
      </c>
      <c r="N20" s="6">
        <f t="shared" si="2"/>
        <v>2.134650323342032</v>
      </c>
    </row>
    <row r="21" spans="1:14" x14ac:dyDescent="0.2">
      <c r="A21" s="1">
        <v>32</v>
      </c>
      <c r="B21" s="1" t="s">
        <v>29</v>
      </c>
      <c r="C21" s="4">
        <v>0.5493055555555556</v>
      </c>
      <c r="D21" s="4">
        <v>0.6020833333333333</v>
      </c>
      <c r="E21" s="5">
        <f t="shared" si="0"/>
        <v>75.999999999999886</v>
      </c>
      <c r="F21">
        <v>20</v>
      </c>
      <c r="G21" t="s">
        <v>11</v>
      </c>
      <c r="H21" s="6">
        <v>4.8910763888888908</v>
      </c>
      <c r="I21" s="6">
        <v>101.66666666666667</v>
      </c>
      <c r="J21" s="6">
        <v>99.3</v>
      </c>
      <c r="K21" s="6">
        <v>27.233333333333334</v>
      </c>
      <c r="L21" s="6">
        <v>2.15</v>
      </c>
      <c r="M21" s="6">
        <f t="shared" si="1"/>
        <v>312.52954411337225</v>
      </c>
      <c r="N21" s="6">
        <f t="shared" si="2"/>
        <v>2.2749192506459956</v>
      </c>
    </row>
    <row r="22" spans="1:14" x14ac:dyDescent="0.2">
      <c r="A22" s="1">
        <v>33</v>
      </c>
      <c r="B22" s="1" t="s">
        <v>18</v>
      </c>
      <c r="C22" s="4">
        <v>0.38055555555555554</v>
      </c>
      <c r="D22" s="4">
        <v>0.42986111111111108</v>
      </c>
      <c r="E22" s="5">
        <f t="shared" si="0"/>
        <v>70.999999999999986</v>
      </c>
      <c r="F22">
        <v>21</v>
      </c>
      <c r="G22" t="s">
        <v>13</v>
      </c>
      <c r="H22" s="6">
        <v>2.3935401459854031</v>
      </c>
      <c r="I22" s="6">
        <v>100</v>
      </c>
      <c r="J22" s="6">
        <v>99.3</v>
      </c>
      <c r="K22" s="6">
        <v>29.200000000000003</v>
      </c>
      <c r="L22" s="6">
        <v>1.54</v>
      </c>
      <c r="M22" s="6">
        <f t="shared" si="1"/>
        <v>210.03408035832797</v>
      </c>
      <c r="N22" s="6">
        <f t="shared" si="2"/>
        <v>1.5542468480424696</v>
      </c>
    </row>
    <row r="23" spans="1:14" x14ac:dyDescent="0.2">
      <c r="A23" s="1">
        <v>34</v>
      </c>
      <c r="B23" s="1" t="s">
        <v>30</v>
      </c>
      <c r="C23" s="4">
        <v>0.39444444444444443</v>
      </c>
      <c r="D23" s="4">
        <v>0.45</v>
      </c>
      <c r="E23" s="5">
        <f t="shared" si="0"/>
        <v>80.000000000000028</v>
      </c>
      <c r="F23">
        <v>22</v>
      </c>
      <c r="G23" t="s">
        <v>11</v>
      </c>
      <c r="H23" s="6">
        <v>3.8738205980066467</v>
      </c>
      <c r="I23" s="6">
        <v>109</v>
      </c>
      <c r="J23" s="6">
        <v>99.433333333333323</v>
      </c>
      <c r="K23" s="6">
        <v>28.899999999999995</v>
      </c>
      <c r="L23" s="6">
        <v>1.98</v>
      </c>
      <c r="M23" s="6">
        <f t="shared" si="1"/>
        <v>288.55399651017387</v>
      </c>
      <c r="N23" s="6">
        <f t="shared" si="2"/>
        <v>1.9564750494983065</v>
      </c>
    </row>
    <row r="24" spans="1:14" x14ac:dyDescent="0.2">
      <c r="A24" s="1">
        <v>35</v>
      </c>
      <c r="B24" s="1" t="s">
        <v>31</v>
      </c>
      <c r="C24" s="4">
        <v>0.57847222222222217</v>
      </c>
      <c r="D24" s="4">
        <v>0.6333333333333333</v>
      </c>
      <c r="E24" s="5">
        <f t="shared" si="0"/>
        <v>79.000000000000043</v>
      </c>
      <c r="F24">
        <v>23</v>
      </c>
      <c r="G24" t="s">
        <v>13</v>
      </c>
      <c r="H24" s="6">
        <v>3.644518272425247</v>
      </c>
      <c r="I24" s="6">
        <v>117.66666666666667</v>
      </c>
      <c r="J24" s="6">
        <v>99.600000000000009</v>
      </c>
      <c r="K24" s="6">
        <v>33.066666666666663</v>
      </c>
      <c r="L24" s="6">
        <v>1.77</v>
      </c>
      <c r="M24" s="6">
        <f t="shared" si="1"/>
        <v>328.3891336223885</v>
      </c>
      <c r="N24" s="6">
        <f t="shared" si="2"/>
        <v>2.0590498714266934</v>
      </c>
    </row>
    <row r="25" spans="1:14" x14ac:dyDescent="0.2">
      <c r="A25" s="1">
        <v>36</v>
      </c>
      <c r="B25" s="1" t="s">
        <v>32</v>
      </c>
      <c r="C25" s="4">
        <v>0.63680555555555551</v>
      </c>
      <c r="D25" s="4">
        <v>0.7104166666666667</v>
      </c>
      <c r="E25" s="5">
        <f t="shared" si="0"/>
        <v>106.0000000000001</v>
      </c>
      <c r="F25">
        <v>24</v>
      </c>
      <c r="G25" t="s">
        <v>9</v>
      </c>
      <c r="H25" s="6"/>
      <c r="I25" s="6"/>
      <c r="J25" s="6"/>
      <c r="K25" s="6"/>
      <c r="L25" s="6">
        <v>2.09</v>
      </c>
      <c r="M25" s="6"/>
      <c r="N25" s="6"/>
    </row>
    <row r="26" spans="1:14" x14ac:dyDescent="0.2">
      <c r="A26" s="1">
        <v>37</v>
      </c>
      <c r="B26" s="1" t="s">
        <v>33</v>
      </c>
      <c r="C26" s="4">
        <v>0.39374999999999999</v>
      </c>
      <c r="D26" s="4">
        <v>0.46458333333333335</v>
      </c>
      <c r="E26" s="5">
        <f t="shared" si="0"/>
        <v>102.00000000000004</v>
      </c>
      <c r="F26">
        <v>25</v>
      </c>
      <c r="G26" t="s">
        <v>13</v>
      </c>
      <c r="H26" s="6">
        <v>4.1782262210796901</v>
      </c>
      <c r="I26" s="6">
        <v>132</v>
      </c>
      <c r="J26" s="6">
        <v>99.55</v>
      </c>
      <c r="K26" s="6">
        <v>28.85</v>
      </c>
      <c r="L26" s="6">
        <v>2.25</v>
      </c>
      <c r="M26" s="6">
        <f t="shared" si="1"/>
        <v>332.02731485209932</v>
      </c>
      <c r="N26" s="6">
        <f t="shared" si="2"/>
        <v>1.8569894315909734</v>
      </c>
    </row>
    <row r="27" spans="1:14" x14ac:dyDescent="0.2">
      <c r="A27" s="1">
        <v>38</v>
      </c>
      <c r="B27" s="1" t="s">
        <v>34</v>
      </c>
      <c r="C27" s="4">
        <v>0.39861111111111108</v>
      </c>
      <c r="D27" s="4">
        <v>0.45</v>
      </c>
      <c r="E27" s="5">
        <f t="shared" si="0"/>
        <v>74.000000000000057</v>
      </c>
      <c r="F27">
        <v>26</v>
      </c>
      <c r="G27" t="s">
        <v>9</v>
      </c>
      <c r="H27" s="6">
        <v>4.5962190812720856</v>
      </c>
      <c r="I27" s="6">
        <v>89.666666666666671</v>
      </c>
      <c r="J27" s="6">
        <v>99.866666666666674</v>
      </c>
      <c r="K27" s="6">
        <v>31.866666666666664</v>
      </c>
      <c r="L27" s="6">
        <v>1.84</v>
      </c>
      <c r="M27" s="6">
        <f t="shared" si="1"/>
        <v>304.44873368481257</v>
      </c>
      <c r="N27" s="6">
        <f t="shared" si="2"/>
        <v>2.4979451528652636</v>
      </c>
    </row>
    <row r="28" spans="1:14" x14ac:dyDescent="0.2">
      <c r="A28" s="1">
        <v>39</v>
      </c>
      <c r="B28" s="1" t="s">
        <v>35</v>
      </c>
      <c r="C28" s="4">
        <v>0.59166666666666667</v>
      </c>
      <c r="D28" s="4">
        <v>0.65625</v>
      </c>
      <c r="E28" s="5">
        <f t="shared" si="0"/>
        <v>92.999999999999986</v>
      </c>
      <c r="F28">
        <v>27</v>
      </c>
      <c r="G28" t="s">
        <v>13</v>
      </c>
      <c r="H28" s="6">
        <v>3.9264788732394367</v>
      </c>
      <c r="I28" s="6">
        <v>90.75</v>
      </c>
      <c r="J28" s="6">
        <v>99.674999999999997</v>
      </c>
      <c r="K28" s="6">
        <v>33.5</v>
      </c>
      <c r="L28" s="6">
        <v>1.89</v>
      </c>
      <c r="M28" s="6">
        <f t="shared" si="1"/>
        <v>255.78077465012296</v>
      </c>
      <c r="N28" s="6">
        <f t="shared" si="2"/>
        <v>2.0775020493330354</v>
      </c>
    </row>
    <row r="29" spans="1:14" x14ac:dyDescent="0.2">
      <c r="A29" s="1">
        <v>40</v>
      </c>
      <c r="B29" s="1" t="s">
        <v>36</v>
      </c>
      <c r="C29" s="4">
        <v>0.38680555555555557</v>
      </c>
      <c r="D29" s="4">
        <v>0.43472222222222223</v>
      </c>
      <c r="E29" s="5">
        <f t="shared" si="0"/>
        <v>69</v>
      </c>
      <c r="F29">
        <v>28</v>
      </c>
      <c r="G29" t="s">
        <v>11</v>
      </c>
      <c r="H29" s="6">
        <v>4.3257539682539745</v>
      </c>
      <c r="I29" s="6">
        <v>105</v>
      </c>
      <c r="J29" s="6">
        <v>98.566666666666663</v>
      </c>
      <c r="K29" s="6">
        <v>34.699999999999996</v>
      </c>
      <c r="L29" s="6">
        <v>2.17</v>
      </c>
      <c r="M29" s="6">
        <f t="shared" si="1"/>
        <v>280.7898730103874</v>
      </c>
      <c r="N29" s="6">
        <f t="shared" si="2"/>
        <v>1.9934350084119699</v>
      </c>
    </row>
    <row r="30" spans="1:14" x14ac:dyDescent="0.2">
      <c r="A30" s="1">
        <v>41</v>
      </c>
      <c r="B30" s="1" t="s">
        <v>37</v>
      </c>
      <c r="C30" s="4">
        <v>0.38680555555555557</v>
      </c>
      <c r="D30" s="4">
        <v>0.44027777777777777</v>
      </c>
      <c r="E30" s="5">
        <f t="shared" si="0"/>
        <v>76.999999999999972</v>
      </c>
      <c r="F30">
        <v>29</v>
      </c>
      <c r="G30" t="s">
        <v>11</v>
      </c>
      <c r="H30" s="6">
        <v>3.3614864864864873</v>
      </c>
      <c r="I30" s="6">
        <v>96.25</v>
      </c>
      <c r="J30" s="6">
        <v>100</v>
      </c>
      <c r="K30" s="6">
        <v>33.174999999999997</v>
      </c>
      <c r="L30" s="6">
        <v>1.93</v>
      </c>
      <c r="M30" s="6">
        <f t="shared" si="1"/>
        <v>228.16224508997345</v>
      </c>
      <c r="N30" s="6">
        <f t="shared" si="2"/>
        <v>1.7417028427391126</v>
      </c>
    </row>
    <row r="31" spans="1:14" x14ac:dyDescent="0.2">
      <c r="A31" s="1">
        <v>42</v>
      </c>
      <c r="B31" s="1" t="s">
        <v>38</v>
      </c>
      <c r="C31" s="4">
        <v>0.38472222222222219</v>
      </c>
      <c r="D31" s="4">
        <v>0.42499999999999999</v>
      </c>
      <c r="E31" s="5">
        <f t="shared" si="0"/>
        <v>58.000000000000036</v>
      </c>
      <c r="F31">
        <v>30</v>
      </c>
      <c r="G31" t="s">
        <v>9</v>
      </c>
      <c r="H31" s="6"/>
      <c r="I31" s="6">
        <v>114.66666666666667</v>
      </c>
      <c r="J31" s="6">
        <v>99.866666666666674</v>
      </c>
      <c r="K31" s="6">
        <v>32.633333333333333</v>
      </c>
      <c r="L31" s="6">
        <v>2.16</v>
      </c>
      <c r="M31" s="6"/>
      <c r="N31" s="6"/>
    </row>
    <row r="32" spans="1:14" x14ac:dyDescent="0.2">
      <c r="A32" s="1">
        <v>43</v>
      </c>
      <c r="B32" s="1" t="s">
        <v>39</v>
      </c>
      <c r="C32" s="4">
        <v>0.60277777777777775</v>
      </c>
      <c r="D32" s="4">
        <v>0.65277777777777779</v>
      </c>
      <c r="E32" s="5">
        <f t="shared" si="0"/>
        <v>72.000000000000057</v>
      </c>
      <c r="F32">
        <v>31</v>
      </c>
      <c r="G32" t="s">
        <v>13</v>
      </c>
      <c r="H32" s="6">
        <v>3.475270758122746</v>
      </c>
      <c r="I32" s="6">
        <v>104.33333333333333</v>
      </c>
      <c r="J32" s="6">
        <v>99.8</v>
      </c>
      <c r="K32" s="6">
        <v>29.599999999999998</v>
      </c>
      <c r="L32" s="6">
        <v>1.76</v>
      </c>
      <c r="M32" s="6">
        <f t="shared" si="1"/>
        <v>279.79552309375356</v>
      </c>
      <c r="N32" s="6">
        <f t="shared" si="2"/>
        <v>1.9745856580242875</v>
      </c>
    </row>
    <row r="33" spans="1:14" x14ac:dyDescent="0.2">
      <c r="A33" s="1">
        <v>44</v>
      </c>
      <c r="B33" s="1" t="s">
        <v>26</v>
      </c>
      <c r="C33" s="4">
        <v>0.3888888888888889</v>
      </c>
      <c r="D33" s="4">
        <v>0.43611111111111112</v>
      </c>
      <c r="E33" s="5">
        <f t="shared" si="0"/>
        <v>68</v>
      </c>
      <c r="F33">
        <v>32</v>
      </c>
      <c r="G33" t="s">
        <v>9</v>
      </c>
      <c r="H33" s="6">
        <v>5.1948648648648588</v>
      </c>
      <c r="I33" s="6">
        <v>119</v>
      </c>
      <c r="J33" s="6">
        <v>99.55</v>
      </c>
      <c r="K33" s="6">
        <v>24</v>
      </c>
      <c r="L33" s="6">
        <v>2.2599999999999998</v>
      </c>
      <c r="M33" s="6">
        <f t="shared" si="1"/>
        <v>370.49895744080322</v>
      </c>
      <c r="N33" s="6">
        <f t="shared" si="2"/>
        <v>2.298612772064097</v>
      </c>
    </row>
    <row r="34" spans="1:14" x14ac:dyDescent="0.2">
      <c r="A34" s="1">
        <v>45</v>
      </c>
      <c r="B34" s="1" t="s">
        <v>40</v>
      </c>
      <c r="C34" s="4">
        <v>0.40625</v>
      </c>
      <c r="D34" s="4">
        <v>0.46666666666666662</v>
      </c>
      <c r="E34" s="5">
        <f t="shared" si="0"/>
        <v>86.999999999999929</v>
      </c>
      <c r="F34">
        <v>33</v>
      </c>
      <c r="G34" t="s">
        <v>11</v>
      </c>
      <c r="H34" s="6">
        <v>4.4207142857142729</v>
      </c>
      <c r="I34" s="6">
        <v>105.75</v>
      </c>
      <c r="J34" s="6">
        <v>100.2</v>
      </c>
      <c r="K34" s="6">
        <v>33</v>
      </c>
      <c r="L34" s="6">
        <v>2.04</v>
      </c>
      <c r="M34" s="6">
        <f t="shared" si="1"/>
        <v>312.49821252100759</v>
      </c>
      <c r="N34" s="6">
        <f t="shared" si="2"/>
        <v>2.1670168067226827</v>
      </c>
    </row>
    <row r="35" spans="1:14" x14ac:dyDescent="0.2">
      <c r="A35" s="1">
        <v>46</v>
      </c>
      <c r="B35" s="1" t="s">
        <v>41</v>
      </c>
      <c r="C35" s="4">
        <v>0.5180555555555556</v>
      </c>
      <c r="D35" s="4">
        <v>0.56319444444444444</v>
      </c>
      <c r="E35" s="5">
        <f t="shared" si="0"/>
        <v>64.999999999999929</v>
      </c>
      <c r="F35">
        <v>34</v>
      </c>
      <c r="G35" t="s">
        <v>9</v>
      </c>
      <c r="H35" s="6">
        <v>4.9377600000000035</v>
      </c>
      <c r="I35" s="6">
        <v>117.5</v>
      </c>
      <c r="J35" s="6">
        <v>98.9</v>
      </c>
      <c r="K35" s="6">
        <v>22.700000000000003</v>
      </c>
      <c r="L35" s="6">
        <v>2.38</v>
      </c>
      <c r="M35" s="6">
        <f t="shared" si="1"/>
        <v>328.02971215462208</v>
      </c>
      <c r="N35" s="6">
        <f t="shared" si="2"/>
        <v>2.0746890756302538</v>
      </c>
    </row>
    <row r="36" spans="1:14" x14ac:dyDescent="0.2">
      <c r="A36" s="1">
        <v>47</v>
      </c>
      <c r="B36" s="1" t="s">
        <v>42</v>
      </c>
      <c r="C36" s="4">
        <v>0.375</v>
      </c>
      <c r="D36" s="4">
        <v>0.41597222222222219</v>
      </c>
      <c r="E36" s="5">
        <f t="shared" si="0"/>
        <v>58.99999999999995</v>
      </c>
      <c r="F36">
        <v>35</v>
      </c>
      <c r="G36" t="s">
        <v>13</v>
      </c>
      <c r="H36" s="6">
        <v>3.9030666666666649</v>
      </c>
      <c r="I36" s="6">
        <v>87.333333333333329</v>
      </c>
      <c r="J36" s="6">
        <v>98.633333333333326</v>
      </c>
      <c r="K36" s="6">
        <v>30.266666666666666</v>
      </c>
      <c r="L36" s="6">
        <v>1.87</v>
      </c>
      <c r="M36" s="6">
        <f t="shared" si="1"/>
        <v>244.70536903022364</v>
      </c>
      <c r="N36" s="6">
        <f t="shared" si="2"/>
        <v>2.0872014260249543</v>
      </c>
    </row>
    <row r="37" spans="1:14" x14ac:dyDescent="0.2">
      <c r="A37" s="1">
        <v>48</v>
      </c>
      <c r="B37" s="1" t="s">
        <v>43</v>
      </c>
      <c r="C37" s="4">
        <v>0.39374999999999999</v>
      </c>
      <c r="D37" s="4">
        <v>0.44791666666666669</v>
      </c>
      <c r="E37" s="5">
        <f t="shared" si="0"/>
        <v>78.000000000000043</v>
      </c>
      <c r="F37">
        <v>36</v>
      </c>
      <c r="G37" t="s">
        <v>11</v>
      </c>
      <c r="H37" s="6">
        <v>4.0240000000000036</v>
      </c>
      <c r="I37" s="6">
        <v>105.75</v>
      </c>
      <c r="J37" s="6">
        <v>97.075000000000003</v>
      </c>
      <c r="K37" s="6">
        <v>32.375</v>
      </c>
      <c r="L37" s="6">
        <v>2.04</v>
      </c>
      <c r="M37" s="6">
        <f t="shared" si="1"/>
        <v>275.58559282352968</v>
      </c>
      <c r="N37" s="6">
        <f t="shared" si="2"/>
        <v>1.9725490196078448</v>
      </c>
    </row>
    <row r="38" spans="1:14" x14ac:dyDescent="0.2">
      <c r="A38" s="1">
        <v>49</v>
      </c>
      <c r="B38" s="1" t="s">
        <v>44</v>
      </c>
      <c r="C38" s="4">
        <v>0.39583333333333331</v>
      </c>
      <c r="D38" s="4">
        <v>0.44930555555555557</v>
      </c>
      <c r="E38" s="5">
        <f t="shared" si="0"/>
        <v>77.000000000000043</v>
      </c>
      <c r="F38">
        <v>37</v>
      </c>
      <c r="G38" t="s">
        <v>9</v>
      </c>
      <c r="H38" s="6">
        <v>4.9680821917808204</v>
      </c>
      <c r="I38" s="6">
        <v>97.666666666666671</v>
      </c>
      <c r="J38" s="6">
        <v>99.100000000000009</v>
      </c>
      <c r="K38" s="6">
        <v>32.9</v>
      </c>
      <c r="L38" s="6">
        <v>2.14</v>
      </c>
      <c r="M38" s="6">
        <f t="shared" si="1"/>
        <v>305.81546859685056</v>
      </c>
      <c r="N38" s="6">
        <f t="shared" si="2"/>
        <v>2.3215337344770188</v>
      </c>
    </row>
    <row r="39" spans="1:14" x14ac:dyDescent="0.2">
      <c r="A39" s="1">
        <v>50</v>
      </c>
      <c r="B39" s="1" t="s">
        <v>45</v>
      </c>
      <c r="C39" s="4">
        <v>0.65277777777777779</v>
      </c>
      <c r="D39" s="4">
        <v>0.71527777777777779</v>
      </c>
      <c r="E39" s="5">
        <f t="shared" si="0"/>
        <v>90</v>
      </c>
      <c r="F39">
        <v>38</v>
      </c>
      <c r="G39" t="s">
        <v>9</v>
      </c>
      <c r="H39" s="6">
        <v>3.6511940298507466</v>
      </c>
      <c r="I39" s="6">
        <v>96.666666666666671</v>
      </c>
      <c r="J39" s="6">
        <v>98.066666666666663</v>
      </c>
      <c r="K39" s="6">
        <v>33.133333333333333</v>
      </c>
      <c r="L39" s="6">
        <v>1.91</v>
      </c>
      <c r="M39" s="6">
        <f t="shared" si="1"/>
        <v>246.64556955362809</v>
      </c>
      <c r="N39" s="6">
        <f t="shared" si="2"/>
        <v>1.9116199109166214</v>
      </c>
    </row>
    <row r="40" spans="1:14" x14ac:dyDescent="0.2">
      <c r="A40" s="1">
        <v>51</v>
      </c>
      <c r="B40" s="1" t="s">
        <v>46</v>
      </c>
      <c r="C40" s="4">
        <v>0.4152777777777778</v>
      </c>
      <c r="D40" s="4">
        <v>0.46736111111111112</v>
      </c>
      <c r="E40" s="5">
        <f t="shared" si="0"/>
        <v>74.999999999999972</v>
      </c>
      <c r="F40">
        <v>39</v>
      </c>
      <c r="G40" t="s">
        <v>11</v>
      </c>
      <c r="H40" s="6">
        <v>5.1719343065693479</v>
      </c>
      <c r="I40" s="6">
        <v>99.333333333333329</v>
      </c>
      <c r="J40" s="6">
        <v>98.899999999999991</v>
      </c>
      <c r="K40" s="6">
        <v>25.266666666666666</v>
      </c>
      <c r="L40" s="6">
        <v>2.14</v>
      </c>
      <c r="M40" s="6">
        <f t="shared" si="1"/>
        <v>323.08422690565544</v>
      </c>
      <c r="N40" s="6">
        <f t="shared" si="2"/>
        <v>2.4167917320417511</v>
      </c>
    </row>
    <row r="41" spans="1:14" x14ac:dyDescent="0.2">
      <c r="A41" s="1">
        <v>52</v>
      </c>
      <c r="B41" s="1" t="s">
        <v>47</v>
      </c>
      <c r="C41" s="4">
        <v>0.62777777777777777</v>
      </c>
      <c r="D41" s="4">
        <v>0.68125000000000002</v>
      </c>
      <c r="E41" s="5">
        <f t="shared" si="0"/>
        <v>77.000000000000043</v>
      </c>
      <c r="F41">
        <v>40</v>
      </c>
      <c r="G41" t="s">
        <v>11</v>
      </c>
      <c r="H41" s="6">
        <v>4.7362244897959123</v>
      </c>
      <c r="I41" s="6">
        <v>97</v>
      </c>
      <c r="J41" s="6">
        <v>99.6</v>
      </c>
      <c r="K41" s="6">
        <v>17.600000000000001</v>
      </c>
      <c r="L41" s="6">
        <v>2.0099999999999998</v>
      </c>
      <c r="M41" s="6">
        <f t="shared" si="1"/>
        <v>309.72815741699628</v>
      </c>
      <c r="N41" s="6">
        <f t="shared" si="2"/>
        <v>2.3563305919382649</v>
      </c>
    </row>
    <row r="42" spans="1:14" x14ac:dyDescent="0.2">
      <c r="A42" s="1">
        <v>53</v>
      </c>
      <c r="B42" s="1" t="s">
        <v>48</v>
      </c>
      <c r="C42" s="4">
        <v>0.58402777777777781</v>
      </c>
      <c r="D42" s="4">
        <v>0.65763888888888888</v>
      </c>
      <c r="E42" s="5">
        <f t="shared" si="0"/>
        <v>105.99999999999994</v>
      </c>
      <c r="F42">
        <v>41</v>
      </c>
      <c r="G42" t="s">
        <v>13</v>
      </c>
      <c r="H42" s="6">
        <v>3.817268170426062</v>
      </c>
      <c r="I42" s="6">
        <v>91.5</v>
      </c>
      <c r="J42" s="6">
        <v>98.65</v>
      </c>
      <c r="K42" s="6">
        <v>26.375000000000004</v>
      </c>
      <c r="L42" s="6">
        <v>1.88</v>
      </c>
      <c r="M42" s="6">
        <f t="shared" si="1"/>
        <v>249.42027179871206</v>
      </c>
      <c r="N42" s="6">
        <f t="shared" si="2"/>
        <v>2.0304617927798203</v>
      </c>
    </row>
    <row r="43" spans="1:14" x14ac:dyDescent="0.2">
      <c r="A43" s="1">
        <v>54</v>
      </c>
      <c r="B43" s="1" t="s">
        <v>49</v>
      </c>
      <c r="C43" s="4">
        <v>0.37708333333333338</v>
      </c>
      <c r="D43" s="4">
        <v>0.4458333333333333</v>
      </c>
      <c r="E43" s="5">
        <f t="shared" si="0"/>
        <v>98.999999999999886</v>
      </c>
      <c r="F43">
        <v>42</v>
      </c>
      <c r="G43" t="s">
        <v>13</v>
      </c>
      <c r="H43" s="6">
        <v>4.3428457446808419</v>
      </c>
      <c r="I43" s="6">
        <v>125</v>
      </c>
      <c r="J43" s="6">
        <v>98.125</v>
      </c>
      <c r="K43" s="6">
        <v>30.774999999999999</v>
      </c>
      <c r="L43" s="6">
        <v>2.08</v>
      </c>
      <c r="M43" s="6">
        <f t="shared" si="1"/>
        <v>348.48168702786091</v>
      </c>
      <c r="N43" s="6">
        <f t="shared" si="2"/>
        <v>2.0879066080196353</v>
      </c>
    </row>
    <row r="44" spans="1:14" x14ac:dyDescent="0.2">
      <c r="A44" s="1">
        <v>55</v>
      </c>
      <c r="B44" s="1" t="s">
        <v>50</v>
      </c>
      <c r="C44" s="4">
        <v>0.57847222222222217</v>
      </c>
      <c r="D44" s="4">
        <v>0.61805555555555558</v>
      </c>
      <c r="E44" s="5">
        <f t="shared" si="0"/>
        <v>57.000000000000114</v>
      </c>
      <c r="F44">
        <v>43</v>
      </c>
      <c r="G44" t="s">
        <v>13</v>
      </c>
      <c r="H44" s="6">
        <v>4.013886255924171</v>
      </c>
      <c r="I44" s="6">
        <v>133.5</v>
      </c>
      <c r="J44" s="6">
        <v>98.550000000000011</v>
      </c>
      <c r="K44" s="6">
        <v>23.3</v>
      </c>
      <c r="L44" s="6">
        <v>1.84</v>
      </c>
      <c r="M44" s="6">
        <f t="shared" si="1"/>
        <v>390.47539241294049</v>
      </c>
      <c r="N44" s="6">
        <f t="shared" si="2"/>
        <v>2.1814599216979191</v>
      </c>
    </row>
    <row r="45" spans="1:14" x14ac:dyDescent="0.2">
      <c r="A45" s="1">
        <v>56</v>
      </c>
      <c r="B45" s="1" t="s">
        <v>51</v>
      </c>
      <c r="C45" s="4">
        <v>0.39652777777777781</v>
      </c>
      <c r="D45" s="4">
        <v>0.47222222222222227</v>
      </c>
      <c r="E45" s="5">
        <f t="shared" si="0"/>
        <v>109.00000000000001</v>
      </c>
      <c r="F45">
        <v>44</v>
      </c>
      <c r="G45" t="s">
        <v>11</v>
      </c>
      <c r="H45" s="6">
        <v>3.7655288461538468</v>
      </c>
      <c r="I45" s="6">
        <v>98</v>
      </c>
      <c r="J45" s="6">
        <v>98.325000000000003</v>
      </c>
      <c r="K45" s="6">
        <v>25.8</v>
      </c>
      <c r="L45" s="6">
        <v>2.27</v>
      </c>
      <c r="M45" s="6">
        <f t="shared" si="1"/>
        <v>217.51313626906139</v>
      </c>
      <c r="N45" s="6">
        <f t="shared" si="2"/>
        <v>1.6588232802439853</v>
      </c>
    </row>
    <row r="46" spans="1:14" x14ac:dyDescent="0.2">
      <c r="A46" s="1">
        <v>57</v>
      </c>
      <c r="B46" s="1" t="s">
        <v>52</v>
      </c>
      <c r="C46" s="4">
        <v>0.37777777777777777</v>
      </c>
      <c r="D46" s="4">
        <v>0.42777777777777781</v>
      </c>
      <c r="E46" s="5">
        <f t="shared" si="0"/>
        <v>72.000000000000057</v>
      </c>
      <c r="F46">
        <v>45</v>
      </c>
      <c r="G46" t="s">
        <v>9</v>
      </c>
      <c r="H46" s="6">
        <v>3.5449454545454548</v>
      </c>
      <c r="I46" s="6">
        <v>125</v>
      </c>
      <c r="J46" s="6">
        <v>98.9</v>
      </c>
      <c r="K46" s="6">
        <v>27.049999999999997</v>
      </c>
      <c r="L46" s="6">
        <v>1.9</v>
      </c>
      <c r="M46" s="6">
        <f t="shared" si="1"/>
        <v>313.84176399808621</v>
      </c>
      <c r="N46" s="6">
        <f t="shared" si="2"/>
        <v>1.8657607655502395</v>
      </c>
    </row>
    <row r="47" spans="1:14" x14ac:dyDescent="0.2">
      <c r="A47" s="1">
        <v>58</v>
      </c>
      <c r="B47" s="1" t="s">
        <v>53</v>
      </c>
      <c r="C47" s="4">
        <v>0.4694444444444445</v>
      </c>
      <c r="D47" s="4">
        <v>0.55069444444444449</v>
      </c>
      <c r="E47" s="5">
        <f t="shared" si="0"/>
        <v>116.99999999999999</v>
      </c>
      <c r="F47">
        <v>46</v>
      </c>
      <c r="G47" t="s">
        <v>9</v>
      </c>
      <c r="H47" s="6">
        <v>3.0171973094170395</v>
      </c>
      <c r="I47" s="6">
        <v>87</v>
      </c>
      <c r="J47" s="6">
        <v>98.533333333333346</v>
      </c>
      <c r="K47" s="6">
        <v>38.733333333333327</v>
      </c>
      <c r="L47" s="6">
        <v>1.81</v>
      </c>
      <c r="M47" s="6">
        <f t="shared" si="1"/>
        <v>194.53561351088865</v>
      </c>
      <c r="N47" s="6">
        <f t="shared" si="2"/>
        <v>1.6669598394569278</v>
      </c>
    </row>
    <row r="48" spans="1:14" x14ac:dyDescent="0.2">
      <c r="A48" s="1">
        <v>59</v>
      </c>
      <c r="B48" s="1" t="s">
        <v>54</v>
      </c>
      <c r="C48" s="4">
        <v>0.38541666666666669</v>
      </c>
      <c r="D48" s="4">
        <v>0.42708333333333331</v>
      </c>
      <c r="E48" s="5">
        <f t="shared" si="0"/>
        <v>59.999999999999943</v>
      </c>
      <c r="F48">
        <v>47</v>
      </c>
      <c r="G48" t="s">
        <v>11</v>
      </c>
      <c r="H48" s="6">
        <v>4.0037004405286343</v>
      </c>
      <c r="I48" s="6">
        <v>102.33333333333333</v>
      </c>
      <c r="J48" s="6">
        <v>98.666666666666671</v>
      </c>
      <c r="K48" s="6">
        <v>26.533333333333331</v>
      </c>
      <c r="L48" s="6">
        <v>1.91</v>
      </c>
      <c r="M48" s="6">
        <f t="shared" si="1"/>
        <v>288.0092073570076</v>
      </c>
      <c r="N48" s="6">
        <f t="shared" si="2"/>
        <v>2.0961782411144685</v>
      </c>
    </row>
    <row r="49" spans="1:14" x14ac:dyDescent="0.2">
      <c r="A49" s="1">
        <v>60</v>
      </c>
      <c r="B49" s="1" t="s">
        <v>55</v>
      </c>
      <c r="C49" s="4">
        <v>0.36736111111111108</v>
      </c>
      <c r="D49" s="4">
        <v>0.4145833333333333</v>
      </c>
      <c r="E49" s="5">
        <f t="shared" si="0"/>
        <v>68</v>
      </c>
      <c r="F49">
        <v>48</v>
      </c>
      <c r="G49" t="s">
        <v>13</v>
      </c>
      <c r="H49" s="6">
        <v>3.7910038610038619</v>
      </c>
      <c r="I49" s="6">
        <v>111</v>
      </c>
      <c r="J49" s="6">
        <v>98.833333333333329</v>
      </c>
      <c r="K49" s="6">
        <v>31.533333333333335</v>
      </c>
      <c r="L49" s="6">
        <v>2</v>
      </c>
      <c r="M49" s="6">
        <f t="shared" si="1"/>
        <v>282.98592791119705</v>
      </c>
      <c r="N49" s="6">
        <f t="shared" si="2"/>
        <v>1.8955019305019309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Jocap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2017-11-24T14:23:01Z</dcterms:created>
  <dcterms:modified xsi:type="dcterms:W3CDTF">2017-11-30T14:28:49Z</dcterms:modified>
</cp:coreProperties>
</file>