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JB/Desktop/MECC/Venous Cannula study/Venous cannula final data/"/>
    </mc:Choice>
  </mc:AlternateContent>
  <xr:revisionPtr revIDLastSave="0" documentId="10_ncr:100000_{9C85A859-047D-A343-8ED2-49B07BA97AA5}" xr6:coauthVersionLast="31" xr6:coauthVersionMax="31" xr10:uidLastSave="{00000000-0000-0000-0000-000000000000}"/>
  <bookViews>
    <workbookView xWindow="0" yWindow="540" windowWidth="25120" windowHeight="15460" activeTab="5" xr2:uid="{00000000-000D-0000-FFFF-FFFF00000000}"/>
  </bookViews>
  <sheets>
    <sheet name="Group" sheetId="1" r:id="rId1"/>
    <sheet name="Demographics" sheetId="50" r:id="rId2"/>
    <sheet name="Bloods" sheetId="4" r:id="rId3"/>
    <sheet name="Post bloods" sheetId="51" r:id="rId4"/>
    <sheet name="Renal" sheetId="5" r:id="rId5"/>
    <sheet name="AE" sheetId="52" r:id="rId6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41" i="4" l="1"/>
  <c r="AO9" i="4"/>
  <c r="AO42" i="4"/>
  <c r="AO10" i="4"/>
  <c r="AO43" i="4"/>
  <c r="AO26" i="4"/>
  <c r="AO27" i="4"/>
  <c r="AO11" i="4"/>
  <c r="AO44" i="4"/>
  <c r="AO12" i="4"/>
  <c r="AO28" i="4"/>
  <c r="AO13" i="4"/>
  <c r="AO45" i="4"/>
  <c r="AO29" i="4"/>
  <c r="AO14" i="4"/>
  <c r="AO15" i="4"/>
  <c r="AO30" i="4"/>
  <c r="AO31" i="4"/>
  <c r="AO46" i="4"/>
  <c r="AO47" i="4"/>
  <c r="AO48" i="4"/>
  <c r="AO32" i="4"/>
  <c r="AO16" i="4"/>
  <c r="AO17" i="4"/>
  <c r="AO33" i="4"/>
  <c r="AO49" i="4"/>
  <c r="AO25" i="4"/>
  <c r="AO38" i="4"/>
  <c r="AO6" i="4"/>
  <c r="AO22" i="4"/>
  <c r="AO7" i="4"/>
  <c r="AO39" i="4"/>
  <c r="AO23" i="4"/>
  <c r="AO8" i="4"/>
  <c r="AO24" i="4"/>
  <c r="AO37" i="4"/>
  <c r="AO18" i="4"/>
  <c r="AO34" i="4"/>
  <c r="AO3" i="4"/>
  <c r="AO19" i="4"/>
  <c r="AO35" i="4"/>
  <c r="AO4" i="4"/>
  <c r="AO5" i="4"/>
  <c r="AO20" i="4"/>
  <c r="AO36" i="4"/>
  <c r="AO2" i="4"/>
  <c r="J18" i="4"/>
  <c r="J34" i="4"/>
  <c r="J3" i="4"/>
  <c r="J19" i="4"/>
  <c r="J35" i="4"/>
  <c r="J4" i="4"/>
  <c r="J5" i="4"/>
  <c r="J20" i="4"/>
  <c r="J36" i="4"/>
  <c r="J21" i="4"/>
  <c r="J37" i="4"/>
  <c r="J38" i="4"/>
  <c r="J6" i="4"/>
  <c r="J22" i="4"/>
  <c r="J7" i="4"/>
  <c r="J39" i="4"/>
  <c r="J23" i="4"/>
  <c r="J8" i="4"/>
  <c r="J24" i="4"/>
  <c r="J40" i="4"/>
  <c r="J25" i="4"/>
  <c r="J41" i="4"/>
  <c r="J9" i="4"/>
  <c r="J42" i="4"/>
  <c r="J10" i="4"/>
  <c r="J43" i="4"/>
  <c r="J26" i="4"/>
  <c r="J27" i="4"/>
  <c r="J11" i="4"/>
  <c r="J44" i="4"/>
  <c r="J12" i="4"/>
  <c r="J28" i="4"/>
  <c r="J13" i="4"/>
  <c r="J45" i="4"/>
  <c r="J29" i="4"/>
  <c r="J14" i="4"/>
  <c r="J15" i="4"/>
  <c r="J30" i="4"/>
  <c r="J31" i="4"/>
  <c r="J46" i="4"/>
  <c r="J47" i="4"/>
  <c r="J48" i="4"/>
  <c r="J32" i="4"/>
  <c r="J16" i="4"/>
  <c r="J17" i="4"/>
  <c r="J33" i="4"/>
  <c r="J49" i="4"/>
  <c r="J2" i="4"/>
  <c r="F18" i="50"/>
  <c r="F34" i="50"/>
  <c r="F3" i="50"/>
  <c r="F19" i="50"/>
  <c r="F35" i="50"/>
  <c r="F4" i="50"/>
  <c r="F5" i="50"/>
  <c r="F20" i="50"/>
  <c r="F36" i="50"/>
  <c r="F21" i="50"/>
  <c r="F37" i="50"/>
  <c r="F38" i="50"/>
  <c r="F6" i="50"/>
  <c r="F22" i="50"/>
  <c r="F7" i="50"/>
  <c r="F39" i="50"/>
  <c r="F23" i="50"/>
  <c r="F8" i="50"/>
  <c r="F24" i="50"/>
  <c r="F40" i="50"/>
  <c r="F25" i="50"/>
  <c r="F41" i="50"/>
  <c r="F9" i="50"/>
  <c r="F42" i="50"/>
  <c r="F10" i="50"/>
  <c r="F43" i="50"/>
  <c r="F26" i="50"/>
  <c r="F27" i="50"/>
  <c r="F11" i="50"/>
  <c r="F44" i="50"/>
  <c r="F12" i="50"/>
  <c r="F28" i="50"/>
  <c r="F13" i="50"/>
  <c r="F45" i="50"/>
  <c r="F29" i="50"/>
  <c r="F14" i="50"/>
  <c r="F15" i="50"/>
  <c r="F30" i="50"/>
  <c r="F31" i="50"/>
  <c r="F46" i="50"/>
  <c r="F47" i="50"/>
  <c r="F48" i="50"/>
  <c r="F32" i="50"/>
  <c r="F16" i="50"/>
  <c r="F17" i="50"/>
  <c r="F33" i="50"/>
  <c r="F49" i="50"/>
  <c r="F2" i="50"/>
  <c r="AI41" i="4"/>
  <c r="AI9" i="4"/>
  <c r="AI42" i="4"/>
  <c r="AI10" i="4"/>
  <c r="AI43" i="4"/>
  <c r="AI26" i="4"/>
  <c r="AI27" i="4"/>
  <c r="AI11" i="4"/>
  <c r="AI44" i="4"/>
  <c r="AI12" i="4"/>
  <c r="AI28" i="4"/>
  <c r="AI13" i="4"/>
  <c r="AI45" i="4"/>
  <c r="AI29" i="4"/>
  <c r="AI14" i="4"/>
  <c r="AI15" i="4"/>
  <c r="AI30" i="4"/>
  <c r="AI31" i="4"/>
  <c r="AI46" i="4"/>
  <c r="AI47" i="4"/>
  <c r="AI48" i="4"/>
  <c r="AI32" i="4"/>
  <c r="AI16" i="4"/>
  <c r="AI17" i="4"/>
  <c r="AI33" i="4"/>
  <c r="AI49" i="4"/>
  <c r="AI38" i="4"/>
  <c r="AI6" i="4"/>
  <c r="AI22" i="4"/>
  <c r="AI7" i="4"/>
  <c r="AI39" i="4"/>
  <c r="AI23" i="4"/>
  <c r="AI8" i="4"/>
  <c r="AI24" i="4"/>
  <c r="AI25" i="4"/>
  <c r="AI37" i="4"/>
  <c r="AI18" i="4"/>
  <c r="AI34" i="4"/>
  <c r="AI3" i="4"/>
  <c r="AI19" i="4"/>
  <c r="AI35" i="4"/>
  <c r="AI4" i="4"/>
  <c r="AI5" i="4"/>
  <c r="AI20" i="4"/>
  <c r="AI36" i="4"/>
  <c r="AI2" i="4"/>
  <c r="AN41" i="4"/>
  <c r="AN9" i="4"/>
  <c r="AN42" i="4"/>
  <c r="AN10" i="4"/>
  <c r="AN43" i="4"/>
  <c r="AN26" i="4"/>
  <c r="AN27" i="4"/>
  <c r="AN11" i="4"/>
  <c r="AN44" i="4"/>
  <c r="AN12" i="4"/>
  <c r="AN28" i="4"/>
  <c r="AN13" i="4"/>
  <c r="AN45" i="4"/>
  <c r="AN29" i="4"/>
  <c r="AN14" i="4"/>
  <c r="AN15" i="4"/>
  <c r="AN30" i="4"/>
  <c r="AN31" i="4"/>
  <c r="AN46" i="4"/>
  <c r="AN47" i="4"/>
  <c r="AN48" i="4"/>
  <c r="AN32" i="4"/>
  <c r="AN16" i="4"/>
  <c r="AN17" i="4"/>
  <c r="AN33" i="4"/>
  <c r="AN49" i="4"/>
  <c r="AN25" i="4"/>
  <c r="AN38" i="4"/>
  <c r="AN6" i="4"/>
  <c r="AN22" i="4"/>
  <c r="AN7" i="4"/>
  <c r="AN39" i="4"/>
  <c r="AN23" i="4"/>
  <c r="AN8" i="4"/>
  <c r="AN24" i="4"/>
  <c r="AN37" i="4"/>
  <c r="AM41" i="4"/>
  <c r="AM9" i="4"/>
  <c r="AM42" i="4"/>
  <c r="AM10" i="4"/>
  <c r="AM43" i="4"/>
  <c r="AM26" i="4"/>
  <c r="AM27" i="4"/>
  <c r="AM11" i="4"/>
  <c r="AM44" i="4"/>
  <c r="AM12" i="4"/>
  <c r="AM28" i="4"/>
  <c r="AM13" i="4"/>
  <c r="AM45" i="4"/>
  <c r="AM29" i="4"/>
  <c r="AM14" i="4"/>
  <c r="AM15" i="4"/>
  <c r="AM30" i="4"/>
  <c r="AM31" i="4"/>
  <c r="AM46" i="4"/>
  <c r="AM47" i="4"/>
  <c r="AM48" i="4"/>
  <c r="AM32" i="4"/>
  <c r="AM16" i="4"/>
  <c r="AM17" i="4"/>
  <c r="AM33" i="4"/>
  <c r="AM49" i="4"/>
  <c r="AM25" i="4"/>
  <c r="AM38" i="4"/>
  <c r="AM6" i="4"/>
  <c r="AM22" i="4"/>
  <c r="AM7" i="4"/>
  <c r="AM39" i="4"/>
  <c r="AM23" i="4"/>
  <c r="AM8" i="4"/>
  <c r="AM24" i="4"/>
  <c r="AM37" i="4"/>
  <c r="AL41" i="4"/>
  <c r="AL9" i="4"/>
  <c r="AL42" i="4"/>
  <c r="AL10" i="4"/>
  <c r="AL43" i="4"/>
  <c r="AL26" i="4"/>
  <c r="AL27" i="4"/>
  <c r="AL11" i="4"/>
  <c r="AL44" i="4"/>
  <c r="AL12" i="4"/>
  <c r="AL28" i="4"/>
  <c r="AL13" i="4"/>
  <c r="AL45" i="4"/>
  <c r="AL29" i="4"/>
  <c r="AL14" i="4"/>
  <c r="AL15" i="4"/>
  <c r="AL30" i="4"/>
  <c r="AL31" i="4"/>
  <c r="AL46" i="4"/>
  <c r="AL47" i="4"/>
  <c r="AL48" i="4"/>
  <c r="AL32" i="4"/>
  <c r="AL16" i="4"/>
  <c r="AL17" i="4"/>
  <c r="AL33" i="4"/>
  <c r="AL49" i="4"/>
  <c r="AL25" i="4"/>
  <c r="AL38" i="4"/>
  <c r="AL6" i="4"/>
  <c r="AL22" i="4"/>
  <c r="AL7" i="4"/>
  <c r="AL39" i="4"/>
  <c r="AL23" i="4"/>
  <c r="AL8" i="4"/>
  <c r="AL24" i="4"/>
  <c r="AL37" i="4"/>
  <c r="AK41" i="4"/>
  <c r="AK9" i="4"/>
  <c r="AK42" i="4"/>
  <c r="AK10" i="4"/>
  <c r="AK43" i="4"/>
  <c r="AK26" i="4"/>
  <c r="AK27" i="4"/>
  <c r="AK11" i="4"/>
  <c r="AK44" i="4"/>
  <c r="AK12" i="4"/>
  <c r="AK28" i="4"/>
  <c r="AK13" i="4"/>
  <c r="AK45" i="4"/>
  <c r="AK29" i="4"/>
  <c r="AK14" i="4"/>
  <c r="AK15" i="4"/>
  <c r="AK30" i="4"/>
  <c r="AK31" i="4"/>
  <c r="AK46" i="4"/>
  <c r="AK47" i="4"/>
  <c r="AK48" i="4"/>
  <c r="AK32" i="4"/>
  <c r="AK16" i="4"/>
  <c r="AK17" i="4"/>
  <c r="AK33" i="4"/>
  <c r="AK49" i="4"/>
  <c r="AK25" i="4"/>
  <c r="AK38" i="4"/>
  <c r="AK6" i="4"/>
  <c r="AK22" i="4"/>
  <c r="AK7" i="4"/>
  <c r="AK39" i="4"/>
  <c r="AK23" i="4"/>
  <c r="AK8" i="4"/>
  <c r="AK24" i="4"/>
  <c r="AK37" i="4"/>
  <c r="AJ41" i="4"/>
  <c r="AJ9" i="4"/>
  <c r="AJ42" i="4"/>
  <c r="AJ10" i="4"/>
  <c r="AJ43" i="4"/>
  <c r="AJ26" i="4"/>
  <c r="AJ27" i="4"/>
  <c r="AJ11" i="4"/>
  <c r="AJ44" i="4"/>
  <c r="AJ12" i="4"/>
  <c r="AJ28" i="4"/>
  <c r="AJ13" i="4"/>
  <c r="AJ45" i="4"/>
  <c r="AJ29" i="4"/>
  <c r="AJ14" i="4"/>
  <c r="AJ15" i="4"/>
  <c r="AJ30" i="4"/>
  <c r="AJ31" i="4"/>
  <c r="AJ46" i="4"/>
  <c r="AJ47" i="4"/>
  <c r="AJ48" i="4"/>
  <c r="AJ32" i="4"/>
  <c r="AJ16" i="4"/>
  <c r="AJ17" i="4"/>
  <c r="AJ33" i="4"/>
  <c r="AJ49" i="4"/>
  <c r="AJ25" i="4"/>
  <c r="AJ38" i="4"/>
  <c r="AJ6" i="4"/>
  <c r="AJ22" i="4"/>
  <c r="AJ7" i="4"/>
  <c r="AJ39" i="4"/>
  <c r="AJ23" i="4"/>
  <c r="AJ8" i="4"/>
  <c r="AJ24" i="4"/>
  <c r="AJ37" i="4"/>
  <c r="AH41" i="4"/>
  <c r="AH9" i="4"/>
  <c r="AH42" i="4"/>
  <c r="AH10" i="4"/>
  <c r="AH43" i="4"/>
  <c r="AH26" i="4"/>
  <c r="AH27" i="4"/>
  <c r="AH11" i="4"/>
  <c r="AH44" i="4"/>
  <c r="AH12" i="4"/>
  <c r="AH28" i="4"/>
  <c r="AH13" i="4"/>
  <c r="AH45" i="4"/>
  <c r="AH29" i="4"/>
  <c r="AH14" i="4"/>
  <c r="AH15" i="4"/>
  <c r="AH30" i="4"/>
  <c r="AH31" i="4"/>
  <c r="AH46" i="4"/>
  <c r="AH47" i="4"/>
  <c r="AH48" i="4"/>
  <c r="AH32" i="4"/>
  <c r="AH16" i="4"/>
  <c r="AH17" i="4"/>
  <c r="AH33" i="4"/>
  <c r="AH49" i="4"/>
  <c r="AH25" i="4"/>
  <c r="AH38" i="4"/>
  <c r="AH6" i="4"/>
  <c r="AH22" i="4"/>
  <c r="AH7" i="4"/>
  <c r="AH39" i="4"/>
  <c r="AH23" i="4"/>
  <c r="AH8" i="4"/>
  <c r="AH24" i="4"/>
  <c r="AH37" i="4"/>
  <c r="AH18" i="4"/>
  <c r="AH34" i="4"/>
  <c r="AH3" i="4"/>
  <c r="AH19" i="4"/>
  <c r="AH35" i="4"/>
  <c r="AH4" i="4"/>
  <c r="AH5" i="4"/>
  <c r="AH20" i="4"/>
  <c r="AH36" i="4"/>
  <c r="AJ18" i="4"/>
  <c r="AK18" i="4"/>
  <c r="AL18" i="4"/>
  <c r="AM18" i="4"/>
  <c r="AN18" i="4"/>
  <c r="AJ34" i="4"/>
  <c r="AK34" i="4"/>
  <c r="AL34" i="4"/>
  <c r="AM34" i="4"/>
  <c r="AN34" i="4"/>
  <c r="AJ3" i="4"/>
  <c r="AK3" i="4"/>
  <c r="AL3" i="4"/>
  <c r="AM3" i="4"/>
  <c r="AN3" i="4"/>
  <c r="AJ19" i="4"/>
  <c r="AK19" i="4"/>
  <c r="AL19" i="4"/>
  <c r="AM19" i="4"/>
  <c r="AN19" i="4"/>
  <c r="AJ35" i="4"/>
  <c r="AK35" i="4"/>
  <c r="AL35" i="4"/>
  <c r="AM35" i="4"/>
  <c r="AN35" i="4"/>
  <c r="AJ4" i="4"/>
  <c r="AK4" i="4"/>
  <c r="AL4" i="4"/>
  <c r="AM4" i="4"/>
  <c r="AN4" i="4"/>
  <c r="AJ5" i="4"/>
  <c r="AK5" i="4"/>
  <c r="AL5" i="4"/>
  <c r="AM5" i="4"/>
  <c r="AN5" i="4"/>
  <c r="AJ20" i="4"/>
  <c r="AK20" i="4"/>
  <c r="AL20" i="4"/>
  <c r="AM20" i="4"/>
  <c r="AN20" i="4"/>
  <c r="AJ36" i="4"/>
  <c r="AK36" i="4"/>
  <c r="AL36" i="4"/>
  <c r="AM36" i="4"/>
  <c r="AN36" i="4"/>
  <c r="AN2" i="4"/>
  <c r="AM2" i="4"/>
  <c r="AL2" i="4"/>
  <c r="AK2" i="4"/>
  <c r="AJ2" i="4"/>
  <c r="AH2" i="4"/>
  <c r="N18" i="50"/>
  <c r="N34" i="50"/>
  <c r="N3" i="50"/>
  <c r="N19" i="50"/>
  <c r="N35" i="50"/>
  <c r="N4" i="50"/>
  <c r="N5" i="50"/>
  <c r="N20" i="50"/>
  <c r="N36" i="50"/>
  <c r="N21" i="50"/>
  <c r="N37" i="50"/>
  <c r="N38" i="50"/>
  <c r="N6" i="50"/>
  <c r="N22" i="50"/>
  <c r="N7" i="50"/>
  <c r="N39" i="50"/>
  <c r="N23" i="50"/>
  <c r="N8" i="50"/>
  <c r="N24" i="50"/>
  <c r="N40" i="50"/>
  <c r="N25" i="50"/>
  <c r="N41" i="50"/>
  <c r="N9" i="50"/>
  <c r="N42" i="50"/>
  <c r="N10" i="50"/>
  <c r="N43" i="50"/>
  <c r="N26" i="50"/>
  <c r="N27" i="50"/>
  <c r="N11" i="50"/>
  <c r="N44" i="50"/>
  <c r="N12" i="50"/>
  <c r="N28" i="50"/>
  <c r="N13" i="50"/>
  <c r="N45" i="50"/>
  <c r="N29" i="50"/>
  <c r="N14" i="50"/>
  <c r="N15" i="50"/>
  <c r="N30" i="50"/>
  <c r="N31" i="50"/>
  <c r="N46" i="50"/>
  <c r="N47" i="50"/>
  <c r="N48" i="50"/>
  <c r="N32" i="50"/>
  <c r="N16" i="50"/>
  <c r="N17" i="50"/>
  <c r="N33" i="50"/>
  <c r="N49" i="50"/>
  <c r="M18" i="50"/>
  <c r="M34" i="50"/>
  <c r="M3" i="50"/>
  <c r="M19" i="50"/>
  <c r="M35" i="50"/>
  <c r="M4" i="50"/>
  <c r="M5" i="50"/>
  <c r="M20" i="50"/>
  <c r="M36" i="50"/>
  <c r="M21" i="50"/>
  <c r="M37" i="50"/>
  <c r="M38" i="50"/>
  <c r="M6" i="50"/>
  <c r="M22" i="50"/>
  <c r="M7" i="50"/>
  <c r="M39" i="50"/>
  <c r="M23" i="50"/>
  <c r="M8" i="50"/>
  <c r="M24" i="50"/>
  <c r="M40" i="50"/>
  <c r="M25" i="50"/>
  <c r="M41" i="50"/>
  <c r="M9" i="50"/>
  <c r="M42" i="50"/>
  <c r="M10" i="50"/>
  <c r="M43" i="50"/>
  <c r="M26" i="50"/>
  <c r="M27" i="50"/>
  <c r="M11" i="50"/>
  <c r="M44" i="50"/>
  <c r="M12" i="50"/>
  <c r="M28" i="50"/>
  <c r="M13" i="50"/>
  <c r="M45" i="50"/>
  <c r="M29" i="50"/>
  <c r="M14" i="50"/>
  <c r="M15" i="50"/>
  <c r="M30" i="50"/>
  <c r="M31" i="50"/>
  <c r="M46" i="50"/>
  <c r="M47" i="50"/>
  <c r="M48" i="50"/>
  <c r="M32" i="50"/>
  <c r="M16" i="50"/>
  <c r="M17" i="50"/>
  <c r="M33" i="50"/>
  <c r="M49" i="50"/>
  <c r="N2" i="50"/>
  <c r="M2" i="50"/>
  <c r="H18" i="5"/>
  <c r="I18" i="5" s="1"/>
  <c r="K18" i="5" s="1"/>
  <c r="H34" i="5"/>
  <c r="L34" i="5" s="1"/>
  <c r="H3" i="5"/>
  <c r="L3" i="5" s="1"/>
  <c r="H19" i="5"/>
  <c r="I19" i="5" s="1"/>
  <c r="K19" i="5" s="1"/>
  <c r="H35" i="5"/>
  <c r="I35" i="5" s="1"/>
  <c r="K35" i="5" s="1"/>
  <c r="H4" i="5"/>
  <c r="L4" i="5" s="1"/>
  <c r="H5" i="5"/>
  <c r="L5" i="5" s="1"/>
  <c r="H20" i="5"/>
  <c r="I20" i="5" s="1"/>
  <c r="K20" i="5" s="1"/>
  <c r="H36" i="5"/>
  <c r="I36" i="5" s="1"/>
  <c r="K36" i="5" s="1"/>
  <c r="H21" i="5"/>
  <c r="L21" i="5" s="1"/>
  <c r="H37" i="5"/>
  <c r="L37" i="5" s="1"/>
  <c r="H38" i="5"/>
  <c r="I38" i="5" s="1"/>
  <c r="K38" i="5" s="1"/>
  <c r="H6" i="5"/>
  <c r="I6" i="5" s="1"/>
  <c r="K6" i="5" s="1"/>
  <c r="H22" i="5"/>
  <c r="L22" i="5" s="1"/>
  <c r="H7" i="5"/>
  <c r="L7" i="5" s="1"/>
  <c r="H39" i="5"/>
  <c r="J39" i="5" s="1"/>
  <c r="M39" i="5" s="1"/>
  <c r="I39" i="5"/>
  <c r="K39" i="5" s="1"/>
  <c r="H23" i="5"/>
  <c r="I23" i="5" s="1"/>
  <c r="K23" i="5" s="1"/>
  <c r="H8" i="5"/>
  <c r="L8" i="5" s="1"/>
  <c r="H24" i="5"/>
  <c r="L24" i="5" s="1"/>
  <c r="H40" i="5"/>
  <c r="I40" i="5" s="1"/>
  <c r="K40" i="5" s="1"/>
  <c r="H25" i="5"/>
  <c r="I25" i="5" s="1"/>
  <c r="K25" i="5" s="1"/>
  <c r="H41" i="5"/>
  <c r="L41" i="5" s="1"/>
  <c r="H9" i="5"/>
  <c r="L9" i="5" s="1"/>
  <c r="H42" i="5"/>
  <c r="I42" i="5" s="1"/>
  <c r="K42" i="5" s="1"/>
  <c r="H10" i="5"/>
  <c r="I10" i="5" s="1"/>
  <c r="K10" i="5" s="1"/>
  <c r="H43" i="5"/>
  <c r="L43" i="5" s="1"/>
  <c r="H26" i="5"/>
  <c r="L26" i="5" s="1"/>
  <c r="H27" i="5"/>
  <c r="I27" i="5" s="1"/>
  <c r="K27" i="5" s="1"/>
  <c r="J27" i="5"/>
  <c r="M27" i="5" s="1"/>
  <c r="H11" i="5"/>
  <c r="I11" i="5" s="1"/>
  <c r="K11" i="5" s="1"/>
  <c r="H44" i="5"/>
  <c r="L44" i="5" s="1"/>
  <c r="H12" i="5"/>
  <c r="L12" i="5" s="1"/>
  <c r="H28" i="5"/>
  <c r="J28" i="5" s="1"/>
  <c r="M28" i="5" s="1"/>
  <c r="H13" i="5"/>
  <c r="I13" i="5" s="1"/>
  <c r="K13" i="5" s="1"/>
  <c r="H45" i="5"/>
  <c r="L45" i="5" s="1"/>
  <c r="H29" i="5"/>
  <c r="L29" i="5" s="1"/>
  <c r="I29" i="5"/>
  <c r="K29" i="5" s="1"/>
  <c r="H14" i="5"/>
  <c r="I14" i="5" s="1"/>
  <c r="K14" i="5" s="1"/>
  <c r="H15" i="5"/>
  <c r="I15" i="5" s="1"/>
  <c r="K15" i="5" s="1"/>
  <c r="H30" i="5"/>
  <c r="L30" i="5" s="1"/>
  <c r="H31" i="5"/>
  <c r="L31" i="5" s="1"/>
  <c r="H46" i="5"/>
  <c r="L46" i="5" s="1"/>
  <c r="J46" i="5"/>
  <c r="M46" i="5" s="1"/>
  <c r="H47" i="5"/>
  <c r="I47" i="5" s="1"/>
  <c r="K47" i="5" s="1"/>
  <c r="J47" i="5"/>
  <c r="M47" i="5" s="1"/>
  <c r="H48" i="5"/>
  <c r="L48" i="5" s="1"/>
  <c r="H32" i="5"/>
  <c r="L32" i="5" s="1"/>
  <c r="H16" i="5"/>
  <c r="I16" i="5" s="1"/>
  <c r="K16" i="5" s="1"/>
  <c r="H17" i="5"/>
  <c r="I17" i="5" s="1"/>
  <c r="K17" i="5" s="1"/>
  <c r="H33" i="5"/>
  <c r="J33" i="5" s="1"/>
  <c r="M33" i="5" s="1"/>
  <c r="H49" i="5"/>
  <c r="L49" i="5" s="1"/>
  <c r="H2" i="5"/>
  <c r="I2" i="5" s="1"/>
  <c r="K2" i="5" s="1"/>
  <c r="I33" i="5" l="1"/>
  <c r="K33" i="5" s="1"/>
  <c r="I32" i="5"/>
  <c r="K32" i="5" s="1"/>
  <c r="I46" i="5"/>
  <c r="K46" i="5" s="1"/>
  <c r="N46" i="5" s="1"/>
  <c r="J15" i="5"/>
  <c r="M15" i="5" s="1"/>
  <c r="L27" i="5"/>
  <c r="J26" i="5"/>
  <c r="M26" i="5" s="1"/>
  <c r="L42" i="5"/>
  <c r="N42" i="5" s="1"/>
  <c r="J25" i="5"/>
  <c r="M25" i="5" s="1"/>
  <c r="I8" i="5"/>
  <c r="K8" i="5" s="1"/>
  <c r="J37" i="5"/>
  <c r="M37" i="5" s="1"/>
  <c r="L20" i="5"/>
  <c r="J35" i="5"/>
  <c r="M35" i="5" s="1"/>
  <c r="I34" i="5"/>
  <c r="K34" i="5" s="1"/>
  <c r="J38" i="5"/>
  <c r="M38" i="5" s="1"/>
  <c r="L38" i="5"/>
  <c r="I12" i="5"/>
  <c r="K12" i="5" s="1"/>
  <c r="I7" i="5"/>
  <c r="K7" i="5" s="1"/>
  <c r="I49" i="5"/>
  <c r="K49" i="5" s="1"/>
  <c r="J13" i="5"/>
  <c r="M13" i="5" s="1"/>
  <c r="J10" i="5"/>
  <c r="M10" i="5" s="1"/>
  <c r="J36" i="5"/>
  <c r="M36" i="5" s="1"/>
  <c r="J12" i="5"/>
  <c r="M12" i="5" s="1"/>
  <c r="J44" i="5"/>
  <c r="M44" i="5" s="1"/>
  <c r="J7" i="5"/>
  <c r="M7" i="5" s="1"/>
  <c r="J22" i="5"/>
  <c r="M22" i="5" s="1"/>
  <c r="I45" i="5"/>
  <c r="K45" i="5" s="1"/>
  <c r="I28" i="5"/>
  <c r="K28" i="5" s="1"/>
  <c r="I44" i="5"/>
  <c r="K44" i="5" s="1"/>
  <c r="J43" i="5"/>
  <c r="M43" i="5" s="1"/>
  <c r="J42" i="5"/>
  <c r="M42" i="5" s="1"/>
  <c r="I24" i="5"/>
  <c r="K24" i="5" s="1"/>
  <c r="I22" i="5"/>
  <c r="K22" i="5" s="1"/>
  <c r="J21" i="5"/>
  <c r="M21" i="5" s="1"/>
  <c r="J20" i="5"/>
  <c r="M20" i="5" s="1"/>
  <c r="I3" i="5"/>
  <c r="K3" i="5" s="1"/>
  <c r="J14" i="5"/>
  <c r="M14" i="5" s="1"/>
  <c r="L16" i="5"/>
  <c r="J31" i="5"/>
  <c r="M31" i="5" s="1"/>
  <c r="L14" i="5"/>
  <c r="J9" i="5"/>
  <c r="M9" i="5" s="1"/>
  <c r="N9" i="5" s="1"/>
  <c r="J16" i="5"/>
  <c r="M16" i="5" s="1"/>
  <c r="J19" i="5"/>
  <c r="M19" i="5" s="1"/>
  <c r="J5" i="5"/>
  <c r="M5" i="5" s="1"/>
  <c r="J32" i="5"/>
  <c r="M32" i="5" s="1"/>
  <c r="N32" i="5" s="1"/>
  <c r="I48" i="5"/>
  <c r="K48" i="5" s="1"/>
  <c r="J30" i="5"/>
  <c r="M30" i="5" s="1"/>
  <c r="J29" i="5"/>
  <c r="M29" i="5" s="1"/>
  <c r="N29" i="5" s="1"/>
  <c r="L28" i="5"/>
  <c r="I26" i="5"/>
  <c r="K26" i="5" s="1"/>
  <c r="I43" i="5"/>
  <c r="K43" i="5" s="1"/>
  <c r="J41" i="5"/>
  <c r="M41" i="5" s="1"/>
  <c r="J24" i="5"/>
  <c r="M24" i="5" s="1"/>
  <c r="J23" i="5"/>
  <c r="M23" i="5" s="1"/>
  <c r="L39" i="5"/>
  <c r="N39" i="5" s="1"/>
  <c r="I37" i="5"/>
  <c r="K37" i="5" s="1"/>
  <c r="N37" i="5" s="1"/>
  <c r="I21" i="5"/>
  <c r="K21" i="5" s="1"/>
  <c r="J4" i="5"/>
  <c r="M4" i="5" s="1"/>
  <c r="J3" i="5"/>
  <c r="M3" i="5" s="1"/>
  <c r="J18" i="5"/>
  <c r="M18" i="5" s="1"/>
  <c r="J2" i="5"/>
  <c r="M2" i="5" s="1"/>
  <c r="J40" i="5"/>
  <c r="M40" i="5" s="1"/>
  <c r="L2" i="5"/>
  <c r="N2" i="5" s="1"/>
  <c r="L40" i="5"/>
  <c r="L19" i="5"/>
  <c r="I31" i="5"/>
  <c r="K31" i="5" s="1"/>
  <c r="I30" i="5"/>
  <c r="K30" i="5" s="1"/>
  <c r="J45" i="5"/>
  <c r="M45" i="5" s="1"/>
  <c r="N45" i="5" s="1"/>
  <c r="J11" i="5"/>
  <c r="M11" i="5" s="1"/>
  <c r="N27" i="5"/>
  <c r="N26" i="5"/>
  <c r="I9" i="5"/>
  <c r="K9" i="5" s="1"/>
  <c r="I41" i="5"/>
  <c r="K41" i="5" s="1"/>
  <c r="J8" i="5"/>
  <c r="M8" i="5" s="1"/>
  <c r="N8" i="5" s="1"/>
  <c r="J6" i="5"/>
  <c r="M6" i="5" s="1"/>
  <c r="N38" i="5"/>
  <c r="I5" i="5"/>
  <c r="K5" i="5" s="1"/>
  <c r="I4" i="5"/>
  <c r="K4" i="5" s="1"/>
  <c r="N4" i="5" s="1"/>
  <c r="J34" i="5"/>
  <c r="M34" i="5" s="1"/>
  <c r="N34" i="5" s="1"/>
  <c r="L17" i="5"/>
  <c r="J48" i="5"/>
  <c r="M48" i="5" s="1"/>
  <c r="L47" i="5"/>
  <c r="N47" i="5" s="1"/>
  <c r="L15" i="5"/>
  <c r="L13" i="5"/>
  <c r="L11" i="5"/>
  <c r="L10" i="5"/>
  <c r="L25" i="5"/>
  <c r="L23" i="5"/>
  <c r="N23" i="5" s="1"/>
  <c r="L6" i="5"/>
  <c r="L36" i="5"/>
  <c r="N36" i="5" s="1"/>
  <c r="L35" i="5"/>
  <c r="L18" i="5"/>
  <c r="J17" i="5"/>
  <c r="M17" i="5" s="1"/>
  <c r="L33" i="5"/>
  <c r="N33" i="5" s="1"/>
  <c r="J49" i="5"/>
  <c r="M49" i="5" s="1"/>
  <c r="N15" i="5" l="1"/>
  <c r="N30" i="5"/>
  <c r="N20" i="5"/>
  <c r="N12" i="5"/>
  <c r="N44" i="5"/>
  <c r="N35" i="5"/>
  <c r="N25" i="5"/>
  <c r="N10" i="5"/>
  <c r="N31" i="5"/>
  <c r="N28" i="5"/>
  <c r="N18" i="5"/>
  <c r="N13" i="5"/>
  <c r="N41" i="5"/>
  <c r="N43" i="5"/>
  <c r="N3" i="5"/>
  <c r="N5" i="5"/>
  <c r="N49" i="5"/>
  <c r="N24" i="5"/>
  <c r="N22" i="5"/>
  <c r="N7" i="5"/>
  <c r="N21" i="5"/>
  <c r="N16" i="5"/>
  <c r="N19" i="5"/>
  <c r="N17" i="5"/>
  <c r="N6" i="5"/>
  <c r="N11" i="5"/>
  <c r="N48" i="5"/>
  <c r="N40" i="5"/>
  <c r="N14" i="5"/>
</calcChain>
</file>

<file path=xl/sharedStrings.xml><?xml version="1.0" encoding="utf-8"?>
<sst xmlns="http://schemas.openxmlformats.org/spreadsheetml/2006/main" count="547" uniqueCount="90">
  <si>
    <t>R&amp;D Study No.</t>
  </si>
  <si>
    <t>Date</t>
  </si>
  <si>
    <t>On CPB</t>
  </si>
  <si>
    <t>Off CPB</t>
  </si>
  <si>
    <t>LDH t0</t>
  </si>
  <si>
    <t>LDH t1</t>
  </si>
  <si>
    <t>LDH t2</t>
  </si>
  <si>
    <t>LDH t3</t>
  </si>
  <si>
    <t>ALT t0</t>
  </si>
  <si>
    <t>ALT t1</t>
  </si>
  <si>
    <t>ALT t2</t>
  </si>
  <si>
    <t>ALT t3</t>
  </si>
  <si>
    <t>AST t0</t>
  </si>
  <si>
    <t>AST t1</t>
  </si>
  <si>
    <t>AST t2</t>
  </si>
  <si>
    <t>AST t3</t>
  </si>
  <si>
    <t>WCC pre</t>
  </si>
  <si>
    <t>Hb pre</t>
  </si>
  <si>
    <t>Hb D1</t>
  </si>
  <si>
    <t>Hb D2</t>
  </si>
  <si>
    <t>Cr pre</t>
  </si>
  <si>
    <t>Cr D1</t>
  </si>
  <si>
    <t>Cr D2</t>
  </si>
  <si>
    <t>Cr D3</t>
  </si>
  <si>
    <t>Cr D4</t>
  </si>
  <si>
    <t>Peak Cr</t>
  </si>
  <si>
    <t>Change Cr</t>
  </si>
  <si>
    <t>delta Cr</t>
  </si>
  <si>
    <t>&gt;26.4</t>
  </si>
  <si>
    <t>&gt;354 and rise &gt;44</t>
  </si>
  <si>
    <t>AKIN</t>
  </si>
  <si>
    <t>Study No.</t>
  </si>
  <si>
    <t>Operation</t>
  </si>
  <si>
    <t>DOB</t>
  </si>
  <si>
    <t>Sex</t>
  </si>
  <si>
    <t>Height</t>
  </si>
  <si>
    <t>Weight</t>
  </si>
  <si>
    <t>BSA</t>
  </si>
  <si>
    <t>Preop date</t>
  </si>
  <si>
    <t>Plt pre</t>
  </si>
  <si>
    <t>Hb t0</t>
  </si>
  <si>
    <t>Plt t0</t>
  </si>
  <si>
    <t>WCC t0</t>
  </si>
  <si>
    <t>CRP t0</t>
  </si>
  <si>
    <t>CRP t3</t>
  </si>
  <si>
    <t>Hb t3</t>
  </si>
  <si>
    <t>WCC D1</t>
  </si>
  <si>
    <t>Plt D1</t>
  </si>
  <si>
    <t>WCC D2</t>
  </si>
  <si>
    <t>Plt D2</t>
  </si>
  <si>
    <t>Cr Pre</t>
  </si>
  <si>
    <t>CABG</t>
  </si>
  <si>
    <t>M</t>
  </si>
  <si>
    <t>Plt t3</t>
  </si>
  <si>
    <t>WCC t3</t>
  </si>
  <si>
    <t>Y</t>
  </si>
  <si>
    <t>N</t>
  </si>
  <si>
    <t>AF</t>
  </si>
  <si>
    <t>Wound Inf</t>
  </si>
  <si>
    <t>Any AE/SAE</t>
  </si>
  <si>
    <t>FitForDis CICU</t>
  </si>
  <si>
    <t>FitForDisHosp</t>
  </si>
  <si>
    <t>F</t>
  </si>
  <si>
    <t>AVR</t>
  </si>
  <si>
    <t>AVR/CABG</t>
  </si>
  <si>
    <t>Bleed</t>
  </si>
  <si>
    <t>Tamponade</t>
  </si>
  <si>
    <t>Pneumothorax</t>
  </si>
  <si>
    <t>Seizure</t>
  </si>
  <si>
    <t>Reintubation</t>
  </si>
  <si>
    <t>TropT t0</t>
  </si>
  <si>
    <t>TropT t3</t>
  </si>
  <si>
    <t>27/17/16</t>
  </si>
  <si>
    <t>Group</t>
  </si>
  <si>
    <t>A</t>
  </si>
  <si>
    <t>B</t>
  </si>
  <si>
    <t>C</t>
  </si>
  <si>
    <t>AKIN fold</t>
  </si>
  <si>
    <t>LOS CritCare</t>
  </si>
  <si>
    <t>LOS Hospital</t>
  </si>
  <si>
    <t>LDH t1-3</t>
  </si>
  <si>
    <t>ALT t1-3</t>
  </si>
  <si>
    <t>AST t1-3</t>
  </si>
  <si>
    <t>delta CRP</t>
  </si>
  <si>
    <t>delta TropT</t>
  </si>
  <si>
    <t>delta WCC d0</t>
  </si>
  <si>
    <t>delta WCC d0d1</t>
  </si>
  <si>
    <t>Age</t>
  </si>
  <si>
    <t>CPB durtn</t>
  </si>
  <si>
    <t>DilutionXS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</si>
</sst>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;@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14" fontId="0" fillId="0" borderId="1" xfId="0" applyNumberFormat="1" applyBorder="1"/>
    <xf numFmtId="20" fontId="0" fillId="0" borderId="1" xfId="0" applyNumberFormat="1" applyBorder="1"/>
    <xf numFmtId="22" fontId="0" fillId="0" borderId="0" xfId="0" applyNumberFormat="1"/>
    <xf numFmtId="0" fontId="0" fillId="0" borderId="2" xfId="0" applyFill="1" applyBorder="1"/>
    <xf numFmtId="14" fontId="0" fillId="0" borderId="0" xfId="0" applyNumberFormat="1"/>
    <xf numFmtId="0" fontId="3" fillId="0" borderId="1" xfId="0" applyFont="1" applyBorder="1"/>
    <xf numFmtId="0" fontId="3" fillId="0" borderId="3" xfId="0" applyFont="1" applyBorder="1"/>
    <xf numFmtId="20" fontId="3" fillId="0" borderId="4" xfId="0" applyNumberFormat="1" applyFont="1" applyBorder="1"/>
    <xf numFmtId="20" fontId="3" fillId="0" borderId="5" xfId="0" applyNumberFormat="1" applyFont="1" applyBorder="1"/>
    <xf numFmtId="1" fontId="0" fillId="0" borderId="0" xfId="0" applyNumberFormat="1"/>
    <xf numFmtId="164" fontId="0" fillId="0" borderId="0" xfId="0" applyNumberFormat="1"/>
    <xf numFmtId="164" fontId="0" fillId="0" borderId="2" xfId="0" applyNumberFormat="1" applyFill="1" applyBorder="1"/>
    <xf numFmtId="1" fontId="0" fillId="0" borderId="2" xfId="0" applyNumberFormat="1" applyFill="1" applyBorder="1"/>
    <xf numFmtId="0" fontId="0" fillId="0" borderId="2" xfId="0" applyBorder="1"/>
    <xf numFmtId="14" fontId="0" fillId="0" borderId="0" xfId="0" applyNumberFormat="1" applyBorder="1"/>
    <xf numFmtId="0" fontId="0" fillId="0" borderId="0" xfId="0" applyFill="1" applyBorder="1"/>
    <xf numFmtId="0" fontId="0" fillId="0" borderId="6" xfId="0" applyFill="1" applyBorder="1"/>
    <xf numFmtId="0" fontId="0" fillId="0" borderId="0" xfId="0" applyBorder="1"/>
    <xf numFmtId="0" fontId="0" fillId="2" borderId="0" xfId="0" applyFill="1"/>
    <xf numFmtId="1" fontId="0" fillId="2" borderId="0" xfId="0" applyNumberFormat="1" applyFill="1"/>
    <xf numFmtId="0" fontId="0" fillId="3" borderId="0" xfId="0" applyFill="1"/>
    <xf numFmtId="0" fontId="0" fillId="0" borderId="0" xfId="0" applyFill="1"/>
    <xf numFmtId="1" fontId="0" fillId="0" borderId="0" xfId="0" applyNumberFormat="1" applyFill="1"/>
    <xf numFmtId="165" fontId="0" fillId="0" borderId="0" xfId="0" applyNumberFormat="1" applyAlignment="1">
      <alignment horizontal="right"/>
    </xf>
    <xf numFmtId="0" fontId="3" fillId="0" borderId="2" xfId="0" applyFont="1" applyBorder="1"/>
    <xf numFmtId="0" fontId="3" fillId="0" borderId="0" xfId="0" applyFont="1"/>
    <xf numFmtId="0" fontId="0" fillId="0" borderId="6" xfId="0" applyBorder="1"/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workbookViewId="0">
      <selection activeCell="F10" sqref="F10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2</v>
      </c>
      <c r="C1" s="1" t="s">
        <v>3</v>
      </c>
      <c r="D1" s="5" t="s">
        <v>73</v>
      </c>
    </row>
    <row r="2" spans="1:4" x14ac:dyDescent="0.2">
      <c r="A2" s="1">
        <v>1</v>
      </c>
      <c r="B2" s="3">
        <v>0.58611111111111114</v>
      </c>
      <c r="C2" s="3">
        <v>0.6430555555555556</v>
      </c>
      <c r="D2" t="s">
        <v>74</v>
      </c>
    </row>
    <row r="3" spans="1:4" x14ac:dyDescent="0.2">
      <c r="A3" s="1">
        <v>4</v>
      </c>
      <c r="B3" s="3">
        <v>0.40347222222222223</v>
      </c>
      <c r="C3" s="3">
        <v>0.4694444444444445</v>
      </c>
      <c r="D3" t="s">
        <v>74</v>
      </c>
    </row>
    <row r="4" spans="1:4" x14ac:dyDescent="0.2">
      <c r="A4" s="1">
        <v>7</v>
      </c>
      <c r="B4" s="3">
        <v>0.64166666666666672</v>
      </c>
      <c r="C4" s="3">
        <v>0.67499999999999993</v>
      </c>
      <c r="D4" t="s">
        <v>74</v>
      </c>
    </row>
    <row r="5" spans="1:4" x14ac:dyDescent="0.2">
      <c r="A5" s="1">
        <v>8</v>
      </c>
      <c r="B5" s="3">
        <v>0.41250000000000003</v>
      </c>
      <c r="C5" s="3">
        <v>0.46319444444444446</v>
      </c>
      <c r="D5" t="s">
        <v>74</v>
      </c>
    </row>
    <row r="6" spans="1:4" x14ac:dyDescent="0.2">
      <c r="A6" s="1">
        <v>26</v>
      </c>
      <c r="B6" s="3">
        <v>0.61388888888888882</v>
      </c>
      <c r="C6" s="3">
        <v>0.67291666666666661</v>
      </c>
      <c r="D6" t="s">
        <v>74</v>
      </c>
    </row>
    <row r="7" spans="1:4" x14ac:dyDescent="0.2">
      <c r="A7" s="1">
        <v>28</v>
      </c>
      <c r="B7" s="3">
        <v>0.38750000000000001</v>
      </c>
      <c r="C7" s="3">
        <v>0.46180555555555558</v>
      </c>
      <c r="D7" t="s">
        <v>74</v>
      </c>
    </row>
    <row r="8" spans="1:4" x14ac:dyDescent="0.2">
      <c r="A8" s="1">
        <v>31</v>
      </c>
      <c r="B8" s="3">
        <v>0.60763888888888895</v>
      </c>
      <c r="C8" s="3">
        <v>0.67569444444444438</v>
      </c>
      <c r="D8" t="s">
        <v>74</v>
      </c>
    </row>
    <row r="9" spans="1:4" x14ac:dyDescent="0.2">
      <c r="A9" s="1">
        <v>36</v>
      </c>
      <c r="B9" s="3">
        <v>0.63680555555555551</v>
      </c>
      <c r="C9" s="3">
        <v>0.7104166666666667</v>
      </c>
      <c r="D9" t="s">
        <v>74</v>
      </c>
    </row>
    <row r="10" spans="1:4" x14ac:dyDescent="0.2">
      <c r="A10" s="1">
        <v>38</v>
      </c>
      <c r="B10" s="3">
        <v>0.39861111111111108</v>
      </c>
      <c r="C10" s="3">
        <v>0.45</v>
      </c>
      <c r="D10" t="s">
        <v>74</v>
      </c>
    </row>
    <row r="11" spans="1:4" x14ac:dyDescent="0.2">
      <c r="A11" s="1">
        <v>42</v>
      </c>
      <c r="B11" s="3">
        <v>0.38472222222222219</v>
      </c>
      <c r="C11" s="3">
        <v>0.42499999999999999</v>
      </c>
      <c r="D11" t="s">
        <v>74</v>
      </c>
    </row>
    <row r="12" spans="1:4" x14ac:dyDescent="0.2">
      <c r="A12" s="1">
        <v>44</v>
      </c>
      <c r="B12" s="3">
        <v>0.3888888888888889</v>
      </c>
      <c r="C12" s="3">
        <v>0.43611111111111112</v>
      </c>
      <c r="D12" t="s">
        <v>74</v>
      </c>
    </row>
    <row r="13" spans="1:4" x14ac:dyDescent="0.2">
      <c r="A13" s="1">
        <v>46</v>
      </c>
      <c r="B13" s="3">
        <v>0.5180555555555556</v>
      </c>
      <c r="C13" s="3">
        <v>0.56319444444444444</v>
      </c>
      <c r="D13" t="s">
        <v>74</v>
      </c>
    </row>
    <row r="14" spans="1:4" x14ac:dyDescent="0.2">
      <c r="A14" s="1">
        <v>49</v>
      </c>
      <c r="B14" s="3">
        <v>0.39583333333333331</v>
      </c>
      <c r="C14" s="3">
        <v>0.44930555555555557</v>
      </c>
      <c r="D14" t="s">
        <v>74</v>
      </c>
    </row>
    <row r="15" spans="1:4" x14ac:dyDescent="0.2">
      <c r="A15" s="1">
        <v>50</v>
      </c>
      <c r="B15" s="3">
        <v>0.65277777777777779</v>
      </c>
      <c r="C15" s="3">
        <v>0.71527777777777779</v>
      </c>
      <c r="D15" t="s">
        <v>74</v>
      </c>
    </row>
    <row r="16" spans="1:4" x14ac:dyDescent="0.2">
      <c r="A16" s="1">
        <v>57</v>
      </c>
      <c r="B16" s="3">
        <v>0.37777777777777777</v>
      </c>
      <c r="C16" s="3">
        <v>0.42777777777777781</v>
      </c>
      <c r="D16" t="s">
        <v>74</v>
      </c>
    </row>
    <row r="17" spans="1:4" x14ac:dyDescent="0.2">
      <c r="A17" s="1">
        <v>58</v>
      </c>
      <c r="B17" s="3">
        <v>0.4694444444444445</v>
      </c>
      <c r="C17" s="3">
        <v>0.55069444444444449</v>
      </c>
      <c r="D17" t="s">
        <v>74</v>
      </c>
    </row>
    <row r="18" spans="1:4" x14ac:dyDescent="0.2">
      <c r="A18" s="1">
        <v>2</v>
      </c>
      <c r="B18" s="3">
        <v>0.41111111111111115</v>
      </c>
      <c r="C18" s="3">
        <v>0.45416666666666666</v>
      </c>
      <c r="D18" t="s">
        <v>75</v>
      </c>
    </row>
    <row r="19" spans="1:4" x14ac:dyDescent="0.2">
      <c r="A19" s="1">
        <v>5</v>
      </c>
      <c r="B19" s="3">
        <v>0.3888888888888889</v>
      </c>
      <c r="C19" s="3">
        <v>0.43888888888888888</v>
      </c>
      <c r="D19" t="s">
        <v>75</v>
      </c>
    </row>
    <row r="20" spans="1:4" x14ac:dyDescent="0.2">
      <c r="A20" s="1">
        <v>9</v>
      </c>
      <c r="B20" s="3">
        <v>0.60416666666666663</v>
      </c>
      <c r="C20" s="3">
        <v>0.67847222222222225</v>
      </c>
      <c r="D20" t="s">
        <v>75</v>
      </c>
    </row>
    <row r="21" spans="1:4" x14ac:dyDescent="0.2">
      <c r="A21" s="1">
        <v>11</v>
      </c>
      <c r="B21" s="3">
        <v>0.45</v>
      </c>
      <c r="C21" s="3">
        <v>0.51458333333333328</v>
      </c>
      <c r="D21" t="s">
        <v>75</v>
      </c>
    </row>
    <row r="22" spans="1:4" x14ac:dyDescent="0.2">
      <c r="A22" s="1">
        <v>27</v>
      </c>
      <c r="B22" s="3">
        <v>0.6479166666666667</v>
      </c>
      <c r="C22" s="3">
        <v>0.69861111111111107</v>
      </c>
      <c r="D22" t="s">
        <v>75</v>
      </c>
    </row>
    <row r="23" spans="1:4" x14ac:dyDescent="0.2">
      <c r="A23" s="1">
        <v>30</v>
      </c>
      <c r="B23" s="3">
        <v>0.40069444444444446</v>
      </c>
      <c r="C23" s="3">
        <v>0.44097222222222227</v>
      </c>
      <c r="D23" t="s">
        <v>75</v>
      </c>
    </row>
    <row r="24" spans="1:4" x14ac:dyDescent="0.2">
      <c r="A24" s="1">
        <v>32</v>
      </c>
      <c r="B24" s="3">
        <v>0.5493055555555556</v>
      </c>
      <c r="C24" s="3">
        <v>0.6020833333333333</v>
      </c>
      <c r="D24" t="s">
        <v>75</v>
      </c>
    </row>
    <row r="25" spans="1:4" x14ac:dyDescent="0.2">
      <c r="A25" s="1">
        <v>34</v>
      </c>
      <c r="B25" s="3">
        <v>0.39444444444444443</v>
      </c>
      <c r="C25" s="3">
        <v>0.45</v>
      </c>
      <c r="D25" t="s">
        <v>75</v>
      </c>
    </row>
    <row r="26" spans="1:4" x14ac:dyDescent="0.2">
      <c r="A26" s="1">
        <v>40</v>
      </c>
      <c r="B26" s="3">
        <v>0.38680555555555557</v>
      </c>
      <c r="C26" s="3">
        <v>0.43472222222222223</v>
      </c>
      <c r="D26" t="s">
        <v>75</v>
      </c>
    </row>
    <row r="27" spans="1:4" x14ac:dyDescent="0.2">
      <c r="A27" s="1">
        <v>41</v>
      </c>
      <c r="B27" s="3">
        <v>0.38680555555555557</v>
      </c>
      <c r="C27" s="3">
        <v>0.44027777777777777</v>
      </c>
      <c r="D27" t="s">
        <v>75</v>
      </c>
    </row>
    <row r="28" spans="1:4" x14ac:dyDescent="0.2">
      <c r="A28" s="1">
        <v>45</v>
      </c>
      <c r="B28" s="3">
        <v>0.40625</v>
      </c>
      <c r="C28" s="3">
        <v>0.46666666666666662</v>
      </c>
      <c r="D28" t="s">
        <v>75</v>
      </c>
    </row>
    <row r="29" spans="1:4" x14ac:dyDescent="0.2">
      <c r="A29" s="1">
        <v>48</v>
      </c>
      <c r="B29" s="3">
        <v>0.39374999999999999</v>
      </c>
      <c r="C29" s="3">
        <v>0.44791666666666669</v>
      </c>
      <c r="D29" t="s">
        <v>75</v>
      </c>
    </row>
    <row r="30" spans="1:4" x14ac:dyDescent="0.2">
      <c r="A30" s="1">
        <v>51</v>
      </c>
      <c r="B30" s="3">
        <v>0.4152777777777778</v>
      </c>
      <c r="C30" s="3">
        <v>0.46736111111111112</v>
      </c>
      <c r="D30" t="s">
        <v>75</v>
      </c>
    </row>
    <row r="31" spans="1:4" x14ac:dyDescent="0.2">
      <c r="A31" s="1">
        <v>52</v>
      </c>
      <c r="B31" s="3">
        <v>0.62777777777777777</v>
      </c>
      <c r="C31" s="3">
        <v>0.68125000000000002</v>
      </c>
      <c r="D31" t="s">
        <v>75</v>
      </c>
    </row>
    <row r="32" spans="1:4" x14ac:dyDescent="0.2">
      <c r="A32" s="1">
        <v>56</v>
      </c>
      <c r="B32" s="3">
        <v>0.39652777777777781</v>
      </c>
      <c r="C32" s="3">
        <v>0.47222222222222227</v>
      </c>
      <c r="D32" t="s">
        <v>75</v>
      </c>
    </row>
    <row r="33" spans="1:4" x14ac:dyDescent="0.2">
      <c r="A33" s="1">
        <v>59</v>
      </c>
      <c r="B33" s="3">
        <v>0.38541666666666669</v>
      </c>
      <c r="C33" s="3">
        <v>0.42708333333333331</v>
      </c>
      <c r="D33" t="s">
        <v>75</v>
      </c>
    </row>
    <row r="34" spans="1:4" x14ac:dyDescent="0.2">
      <c r="A34" s="1">
        <v>3</v>
      </c>
      <c r="B34" s="3">
        <v>0.40625</v>
      </c>
      <c r="C34" s="3">
        <v>0.45833333333333331</v>
      </c>
      <c r="D34" t="s">
        <v>76</v>
      </c>
    </row>
    <row r="35" spans="1:4" x14ac:dyDescent="0.2">
      <c r="A35" s="1">
        <v>6</v>
      </c>
      <c r="B35" s="3">
        <v>0.40069444444444446</v>
      </c>
      <c r="C35" s="3">
        <v>0.45069444444444445</v>
      </c>
      <c r="D35" t="s">
        <v>76</v>
      </c>
    </row>
    <row r="36" spans="1:4" x14ac:dyDescent="0.2">
      <c r="A36" s="1">
        <v>10</v>
      </c>
      <c r="B36" s="3">
        <v>0.59861111111111109</v>
      </c>
      <c r="C36" s="3">
        <v>0.65902777777777777</v>
      </c>
      <c r="D36" t="s">
        <v>76</v>
      </c>
    </row>
    <row r="37" spans="1:4" x14ac:dyDescent="0.2">
      <c r="A37" s="1">
        <v>12</v>
      </c>
      <c r="B37" s="3">
        <v>0.40069444444444446</v>
      </c>
      <c r="C37" s="3">
        <v>0.42986111111111108</v>
      </c>
      <c r="D37" t="s">
        <v>76</v>
      </c>
    </row>
    <row r="38" spans="1:4" x14ac:dyDescent="0.2">
      <c r="A38" s="1">
        <v>25</v>
      </c>
      <c r="B38" s="3">
        <v>0.4152777777777778</v>
      </c>
      <c r="C38" s="3">
        <v>0.46388888888888885</v>
      </c>
      <c r="D38" t="s">
        <v>76</v>
      </c>
    </row>
    <row r="39" spans="1:4" x14ac:dyDescent="0.2">
      <c r="A39" s="1">
        <v>29</v>
      </c>
      <c r="B39" s="3">
        <v>0.6020833333333333</v>
      </c>
      <c r="C39" s="3">
        <v>0.6777777777777777</v>
      </c>
      <c r="D39" t="s">
        <v>76</v>
      </c>
    </row>
    <row r="40" spans="1:4" x14ac:dyDescent="0.2">
      <c r="A40" s="1">
        <v>33</v>
      </c>
      <c r="B40" s="3">
        <v>0.38055555555555554</v>
      </c>
      <c r="C40" s="3">
        <v>0.42986111111111108</v>
      </c>
      <c r="D40" t="s">
        <v>76</v>
      </c>
    </row>
    <row r="41" spans="1:4" x14ac:dyDescent="0.2">
      <c r="A41" s="1">
        <v>35</v>
      </c>
      <c r="B41" s="3">
        <v>0.57847222222222217</v>
      </c>
      <c r="C41" s="3">
        <v>0.6333333333333333</v>
      </c>
      <c r="D41" t="s">
        <v>76</v>
      </c>
    </row>
    <row r="42" spans="1:4" x14ac:dyDescent="0.2">
      <c r="A42" s="1">
        <v>37</v>
      </c>
      <c r="B42" s="3">
        <v>0.39374999999999999</v>
      </c>
      <c r="C42" s="3">
        <v>0.46458333333333335</v>
      </c>
      <c r="D42" t="s">
        <v>76</v>
      </c>
    </row>
    <row r="43" spans="1:4" x14ac:dyDescent="0.2">
      <c r="A43" s="1">
        <v>39</v>
      </c>
      <c r="B43" s="3">
        <v>0.59166666666666667</v>
      </c>
      <c r="C43" s="3">
        <v>0.65625</v>
      </c>
      <c r="D43" t="s">
        <v>76</v>
      </c>
    </row>
    <row r="44" spans="1:4" x14ac:dyDescent="0.2">
      <c r="A44" s="1">
        <v>43</v>
      </c>
      <c r="B44" s="3">
        <v>0.60277777777777775</v>
      </c>
      <c r="C44" s="3">
        <v>0.65277777777777779</v>
      </c>
      <c r="D44" t="s">
        <v>76</v>
      </c>
    </row>
    <row r="45" spans="1:4" x14ac:dyDescent="0.2">
      <c r="A45" s="1">
        <v>47</v>
      </c>
      <c r="B45" s="3">
        <v>0.375</v>
      </c>
      <c r="C45" s="3">
        <v>0.41597222222222219</v>
      </c>
      <c r="D45" t="s">
        <v>76</v>
      </c>
    </row>
    <row r="46" spans="1:4" x14ac:dyDescent="0.2">
      <c r="A46" s="1">
        <v>53</v>
      </c>
      <c r="B46" s="3">
        <v>0.58402777777777781</v>
      </c>
      <c r="C46" s="3">
        <v>0.65763888888888888</v>
      </c>
      <c r="D46" t="s">
        <v>76</v>
      </c>
    </row>
    <row r="47" spans="1:4" x14ac:dyDescent="0.2">
      <c r="A47" s="1">
        <v>54</v>
      </c>
      <c r="B47" s="3">
        <v>0.37708333333333338</v>
      </c>
      <c r="C47" s="3">
        <v>0.4458333333333333</v>
      </c>
      <c r="D47" t="s">
        <v>76</v>
      </c>
    </row>
    <row r="48" spans="1:4" x14ac:dyDescent="0.2">
      <c r="A48" s="1">
        <v>55</v>
      </c>
      <c r="B48" s="3">
        <v>0.57847222222222217</v>
      </c>
      <c r="C48" s="3">
        <v>0.61805555555555558</v>
      </c>
      <c r="D48" t="s">
        <v>76</v>
      </c>
    </row>
    <row r="49" spans="1:4" x14ac:dyDescent="0.2">
      <c r="A49" s="1">
        <v>60</v>
      </c>
      <c r="B49" s="3">
        <v>0.36736111111111108</v>
      </c>
      <c r="C49" s="3">
        <v>0.4145833333333333</v>
      </c>
      <c r="D49" t="s">
        <v>76</v>
      </c>
    </row>
  </sheetData>
  <sortState ref="A2:E49">
    <sortCondition ref="D2:D49"/>
  </sortState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49"/>
  <sheetViews>
    <sheetView workbookViewId="0">
      <selection activeCell="P8" sqref="P8"/>
    </sheetView>
  </sheetViews>
  <sheetFormatPr baseColWidth="10" defaultColWidth="11.5" defaultRowHeight="15" x14ac:dyDescent="0.2"/>
  <cols>
    <col min="3" max="3" width="7" customWidth="1"/>
    <col min="6" max="6" width="7.83203125" customWidth="1"/>
    <col min="7" max="7" width="7" customWidth="1"/>
    <col min="8" max="8" width="8.6640625" customWidth="1"/>
    <col min="9" max="9" width="9.1640625" customWidth="1"/>
    <col min="10" max="10" width="8.83203125" customWidth="1"/>
  </cols>
  <sheetData>
    <row r="1" spans="1:14" x14ac:dyDescent="0.2">
      <c r="A1" s="1" t="s">
        <v>0</v>
      </c>
      <c r="B1" s="1" t="s">
        <v>1</v>
      </c>
      <c r="C1" s="5" t="s">
        <v>73</v>
      </c>
      <c r="D1" s="5" t="s">
        <v>32</v>
      </c>
      <c r="E1" s="5" t="s">
        <v>33</v>
      </c>
      <c r="F1" s="5" t="s">
        <v>87</v>
      </c>
      <c r="G1" s="5" t="s">
        <v>34</v>
      </c>
      <c r="H1" s="5" t="s">
        <v>35</v>
      </c>
      <c r="I1" s="5" t="s">
        <v>36</v>
      </c>
      <c r="J1" s="5" t="s">
        <v>37</v>
      </c>
      <c r="K1" s="5" t="s">
        <v>60</v>
      </c>
      <c r="L1" s="5" t="s">
        <v>61</v>
      </c>
      <c r="M1" s="5" t="s">
        <v>78</v>
      </c>
      <c r="N1" s="5" t="s">
        <v>79</v>
      </c>
    </row>
    <row r="2" spans="1:14" x14ac:dyDescent="0.2">
      <c r="A2" s="1">
        <v>1</v>
      </c>
      <c r="B2" s="2">
        <v>42405</v>
      </c>
      <c r="C2" t="s">
        <v>74</v>
      </c>
      <c r="D2" t="s">
        <v>51</v>
      </c>
      <c r="E2" s="6">
        <v>17143</v>
      </c>
      <c r="F2" s="12">
        <f>(B2-E2)/360</f>
        <v>70.172222222222217</v>
      </c>
      <c r="G2" t="s">
        <v>52</v>
      </c>
      <c r="H2">
        <v>178</v>
      </c>
      <c r="I2">
        <v>97</v>
      </c>
      <c r="J2">
        <v>2.15</v>
      </c>
      <c r="K2" s="6">
        <v>42406</v>
      </c>
      <c r="L2" s="6">
        <v>42419</v>
      </c>
      <c r="M2">
        <f>K2-B2</f>
        <v>1</v>
      </c>
      <c r="N2">
        <f>L2-B2</f>
        <v>14</v>
      </c>
    </row>
    <row r="3" spans="1:14" x14ac:dyDescent="0.2">
      <c r="A3" s="1">
        <v>4</v>
      </c>
      <c r="B3" s="2">
        <v>42450</v>
      </c>
      <c r="C3" t="s">
        <v>74</v>
      </c>
      <c r="D3" t="s">
        <v>51</v>
      </c>
      <c r="E3" s="6">
        <v>15508</v>
      </c>
      <c r="F3" s="12">
        <f>(B3-E3)/360</f>
        <v>74.838888888888889</v>
      </c>
      <c r="G3" t="s">
        <v>52</v>
      </c>
      <c r="H3">
        <v>170</v>
      </c>
      <c r="I3">
        <v>106</v>
      </c>
      <c r="J3">
        <v>2.3199999999999998</v>
      </c>
      <c r="K3" s="6">
        <v>42451</v>
      </c>
      <c r="L3" s="6">
        <v>42455</v>
      </c>
      <c r="M3">
        <f>K3-B3</f>
        <v>1</v>
      </c>
      <c r="N3">
        <f>L3-B3</f>
        <v>5</v>
      </c>
    </row>
    <row r="4" spans="1:14" x14ac:dyDescent="0.2">
      <c r="A4" s="1">
        <v>7</v>
      </c>
      <c r="B4" s="2">
        <v>42538</v>
      </c>
      <c r="C4" t="s">
        <v>74</v>
      </c>
      <c r="D4" t="s">
        <v>51</v>
      </c>
      <c r="E4" s="6">
        <v>15066</v>
      </c>
      <c r="F4" s="12">
        <f>(B4-E4)/360</f>
        <v>76.311111111111117</v>
      </c>
      <c r="G4" t="s">
        <v>52</v>
      </c>
      <c r="H4">
        <v>170</v>
      </c>
      <c r="I4">
        <v>73</v>
      </c>
      <c r="J4">
        <v>1.86</v>
      </c>
      <c r="K4" s="6">
        <v>42540</v>
      </c>
      <c r="L4" s="6">
        <v>42543</v>
      </c>
      <c r="M4">
        <f>K4-B4</f>
        <v>2</v>
      </c>
      <c r="N4">
        <f>L4-B4</f>
        <v>5</v>
      </c>
    </row>
    <row r="5" spans="1:14" x14ac:dyDescent="0.2">
      <c r="A5" s="1">
        <v>8</v>
      </c>
      <c r="B5" s="2">
        <v>42565</v>
      </c>
      <c r="C5" t="s">
        <v>74</v>
      </c>
      <c r="D5" t="s">
        <v>51</v>
      </c>
      <c r="E5" s="6">
        <v>16606</v>
      </c>
      <c r="F5" s="12">
        <f>(B5-E5)/360</f>
        <v>72.108333333333334</v>
      </c>
      <c r="G5" t="s">
        <v>52</v>
      </c>
      <c r="H5">
        <v>180</v>
      </c>
      <c r="I5">
        <v>84</v>
      </c>
      <c r="J5">
        <v>2.0499999999999998</v>
      </c>
      <c r="K5" s="6">
        <v>42569</v>
      </c>
      <c r="L5" s="6">
        <v>42570</v>
      </c>
      <c r="M5">
        <f>K5-B5</f>
        <v>4</v>
      </c>
      <c r="N5">
        <f>L5-B5</f>
        <v>5</v>
      </c>
    </row>
    <row r="6" spans="1:14" x14ac:dyDescent="0.2">
      <c r="A6" s="1">
        <v>26</v>
      </c>
      <c r="B6" s="2">
        <v>42388</v>
      </c>
      <c r="C6" t="s">
        <v>74</v>
      </c>
      <c r="D6" t="s">
        <v>64</v>
      </c>
      <c r="E6" s="6">
        <v>18594</v>
      </c>
      <c r="F6" s="12">
        <f>(B6-E6)/360</f>
        <v>66.094444444444449</v>
      </c>
      <c r="G6" t="s">
        <v>52</v>
      </c>
      <c r="H6">
        <v>173</v>
      </c>
      <c r="I6">
        <v>104</v>
      </c>
      <c r="J6">
        <v>2.17</v>
      </c>
      <c r="K6" s="6">
        <v>42394</v>
      </c>
      <c r="L6" s="6">
        <v>42396</v>
      </c>
      <c r="M6">
        <f>K6-B6</f>
        <v>6</v>
      </c>
      <c r="N6">
        <f>L6-B6</f>
        <v>8</v>
      </c>
    </row>
    <row r="7" spans="1:14" x14ac:dyDescent="0.2">
      <c r="A7" s="1">
        <v>28</v>
      </c>
      <c r="B7" s="2">
        <v>42405</v>
      </c>
      <c r="C7" t="s">
        <v>74</v>
      </c>
      <c r="D7" t="s">
        <v>64</v>
      </c>
      <c r="E7" s="6">
        <v>15779</v>
      </c>
      <c r="F7" s="12">
        <f>(B7-E7)/360</f>
        <v>73.961111111111109</v>
      </c>
      <c r="G7" t="s">
        <v>52</v>
      </c>
      <c r="H7">
        <v>170</v>
      </c>
      <c r="I7">
        <v>93</v>
      </c>
      <c r="J7">
        <v>2.04</v>
      </c>
      <c r="K7" s="6">
        <v>42408</v>
      </c>
      <c r="L7" s="6">
        <v>42411</v>
      </c>
      <c r="M7">
        <f>K7-B7</f>
        <v>3</v>
      </c>
      <c r="N7">
        <f>L7-B7</f>
        <v>6</v>
      </c>
    </row>
    <row r="8" spans="1:14" x14ac:dyDescent="0.2">
      <c r="A8" s="1">
        <v>31</v>
      </c>
      <c r="B8" s="2">
        <v>42437</v>
      </c>
      <c r="C8" t="s">
        <v>74</v>
      </c>
      <c r="D8" t="s">
        <v>64</v>
      </c>
      <c r="E8" s="6">
        <v>12439</v>
      </c>
      <c r="F8" s="12">
        <f>(B8-E8)/360</f>
        <v>83.327777777777783</v>
      </c>
      <c r="G8" t="s">
        <v>52</v>
      </c>
      <c r="H8">
        <v>168</v>
      </c>
      <c r="I8">
        <v>78</v>
      </c>
      <c r="J8">
        <v>1.879</v>
      </c>
      <c r="K8" s="6">
        <v>42440</v>
      </c>
      <c r="L8" s="6">
        <v>42444</v>
      </c>
      <c r="M8">
        <f>K8-B8</f>
        <v>3</v>
      </c>
      <c r="N8">
        <f>L8-B8</f>
        <v>7</v>
      </c>
    </row>
    <row r="9" spans="1:14" x14ac:dyDescent="0.2">
      <c r="A9" s="1">
        <v>36</v>
      </c>
      <c r="B9" s="2">
        <v>42467</v>
      </c>
      <c r="C9" t="s">
        <v>74</v>
      </c>
      <c r="D9" t="s">
        <v>64</v>
      </c>
      <c r="E9" s="6">
        <v>15686</v>
      </c>
      <c r="F9" s="12">
        <f>(B9-E9)/360</f>
        <v>74.391666666666666</v>
      </c>
      <c r="G9" t="s">
        <v>52</v>
      </c>
      <c r="H9">
        <v>166</v>
      </c>
      <c r="I9">
        <v>95</v>
      </c>
      <c r="J9">
        <v>2.09</v>
      </c>
      <c r="K9" s="6">
        <v>42473</v>
      </c>
      <c r="L9" s="6">
        <v>42480</v>
      </c>
      <c r="M9">
        <f>K9-B9</f>
        <v>6</v>
      </c>
      <c r="N9">
        <f>L9-B9</f>
        <v>13</v>
      </c>
    </row>
    <row r="10" spans="1:14" x14ac:dyDescent="0.2">
      <c r="A10" s="1">
        <v>38</v>
      </c>
      <c r="B10" s="2">
        <v>42508</v>
      </c>
      <c r="C10" t="s">
        <v>74</v>
      </c>
      <c r="D10" t="s">
        <v>64</v>
      </c>
      <c r="E10" s="6">
        <v>17496</v>
      </c>
      <c r="F10" s="12">
        <f>(B10-E10)/360</f>
        <v>69.477777777777774</v>
      </c>
      <c r="G10" t="s">
        <v>52</v>
      </c>
      <c r="H10">
        <v>170</v>
      </c>
      <c r="I10">
        <v>71.8</v>
      </c>
      <c r="J10">
        <v>1.84</v>
      </c>
      <c r="K10" s="6">
        <v>42512</v>
      </c>
      <c r="L10" s="6">
        <v>42518</v>
      </c>
      <c r="M10">
        <f>K10-B10</f>
        <v>4</v>
      </c>
      <c r="N10">
        <f>L10-B10</f>
        <v>10</v>
      </c>
    </row>
    <row r="11" spans="1:14" x14ac:dyDescent="0.2">
      <c r="A11" s="1">
        <v>42</v>
      </c>
      <c r="B11" s="2">
        <v>42566</v>
      </c>
      <c r="C11" t="s">
        <v>74</v>
      </c>
      <c r="D11" t="s">
        <v>63</v>
      </c>
      <c r="E11" s="6">
        <v>16105</v>
      </c>
      <c r="F11" s="12">
        <f>(B11-E11)/360</f>
        <v>73.50277777777778</v>
      </c>
      <c r="G11" t="s">
        <v>62</v>
      </c>
      <c r="H11">
        <v>168</v>
      </c>
      <c r="I11">
        <v>100</v>
      </c>
      <c r="J11">
        <v>2.16</v>
      </c>
      <c r="K11" s="6">
        <v>42569</v>
      </c>
      <c r="L11" s="6">
        <v>42571</v>
      </c>
      <c r="M11">
        <f>K11-B11</f>
        <v>3</v>
      </c>
      <c r="N11">
        <f>L11-B11</f>
        <v>5</v>
      </c>
    </row>
    <row r="12" spans="1:14" x14ac:dyDescent="0.2">
      <c r="A12" s="1">
        <v>44</v>
      </c>
      <c r="B12" s="2">
        <v>42571</v>
      </c>
      <c r="C12" t="s">
        <v>74</v>
      </c>
      <c r="D12" t="s">
        <v>63</v>
      </c>
      <c r="E12" s="6">
        <v>20700</v>
      </c>
      <c r="F12" s="12">
        <f>(B12-E12)/360</f>
        <v>60.75277777777778</v>
      </c>
      <c r="G12" t="s">
        <v>52</v>
      </c>
      <c r="H12">
        <v>195</v>
      </c>
      <c r="I12">
        <v>94</v>
      </c>
      <c r="J12">
        <v>2.2599999999999998</v>
      </c>
      <c r="K12" s="6">
        <v>42572</v>
      </c>
      <c r="L12" s="6">
        <v>42580</v>
      </c>
      <c r="M12">
        <f>K12-B12</f>
        <v>1</v>
      </c>
      <c r="N12">
        <f>L12-B12</f>
        <v>9</v>
      </c>
    </row>
    <row r="13" spans="1:14" x14ac:dyDescent="0.2">
      <c r="A13" s="1">
        <v>46</v>
      </c>
      <c r="B13" s="2">
        <v>42574</v>
      </c>
      <c r="C13" t="s">
        <v>74</v>
      </c>
      <c r="D13" t="s">
        <v>63</v>
      </c>
      <c r="E13" s="6">
        <v>21007</v>
      </c>
      <c r="F13" s="12">
        <f>(B13-E13)/360</f>
        <v>59.908333333333331</v>
      </c>
      <c r="G13" t="s">
        <v>52</v>
      </c>
      <c r="H13">
        <v>175</v>
      </c>
      <c r="I13">
        <v>117</v>
      </c>
      <c r="J13">
        <v>2.38</v>
      </c>
      <c r="K13" s="6">
        <v>42576</v>
      </c>
      <c r="L13" s="6">
        <v>42579</v>
      </c>
      <c r="M13">
        <f>K13-B13</f>
        <v>2</v>
      </c>
      <c r="N13">
        <f>L13-B13</f>
        <v>5</v>
      </c>
    </row>
    <row r="14" spans="1:14" x14ac:dyDescent="0.2">
      <c r="A14" s="1">
        <v>49</v>
      </c>
      <c r="B14" s="2">
        <v>42578</v>
      </c>
      <c r="C14" t="s">
        <v>74</v>
      </c>
      <c r="D14" t="s">
        <v>64</v>
      </c>
      <c r="E14" s="6">
        <v>13343</v>
      </c>
      <c r="F14" s="12">
        <f>(B14-E14)/360</f>
        <v>81.208333333333329</v>
      </c>
      <c r="G14" t="s">
        <v>52</v>
      </c>
      <c r="H14">
        <v>168</v>
      </c>
      <c r="I14">
        <v>98</v>
      </c>
      <c r="J14">
        <v>2.14</v>
      </c>
      <c r="K14" s="6">
        <v>42583</v>
      </c>
      <c r="L14" s="6">
        <v>42586</v>
      </c>
      <c r="M14">
        <f>K14-B14</f>
        <v>5</v>
      </c>
      <c r="N14">
        <f>L14-B14</f>
        <v>8</v>
      </c>
    </row>
    <row r="15" spans="1:14" x14ac:dyDescent="0.2">
      <c r="A15" s="1">
        <v>50</v>
      </c>
      <c r="B15" s="2">
        <v>42578</v>
      </c>
      <c r="C15" t="s">
        <v>74</v>
      </c>
      <c r="D15" t="s">
        <v>64</v>
      </c>
      <c r="E15" s="6">
        <v>12261</v>
      </c>
      <c r="F15" s="12">
        <f>(B15-E15)/360</f>
        <v>84.213888888888889</v>
      </c>
      <c r="G15" t="s">
        <v>52</v>
      </c>
      <c r="H15">
        <v>172</v>
      </c>
      <c r="I15">
        <v>76</v>
      </c>
      <c r="J15">
        <v>1.91</v>
      </c>
      <c r="K15" s="6">
        <v>42580</v>
      </c>
      <c r="L15" s="6">
        <v>42584</v>
      </c>
      <c r="M15">
        <f>K15-B15</f>
        <v>2</v>
      </c>
      <c r="N15">
        <f>L15-B15</f>
        <v>6</v>
      </c>
    </row>
    <row r="16" spans="1:14" x14ac:dyDescent="0.2">
      <c r="A16" s="1">
        <v>57</v>
      </c>
      <c r="B16" s="2">
        <v>42634</v>
      </c>
      <c r="C16" t="s">
        <v>74</v>
      </c>
      <c r="D16" t="s">
        <v>63</v>
      </c>
      <c r="E16" s="6">
        <v>12866</v>
      </c>
      <c r="F16" s="12">
        <f>(B16-E16)/360</f>
        <v>82.688888888888883</v>
      </c>
      <c r="G16" t="s">
        <v>52</v>
      </c>
      <c r="H16">
        <v>178</v>
      </c>
      <c r="I16">
        <v>73</v>
      </c>
      <c r="J16">
        <v>1.9</v>
      </c>
      <c r="K16" s="6">
        <v>42636</v>
      </c>
      <c r="L16" s="6">
        <v>42639</v>
      </c>
      <c r="M16">
        <f>K16-B16</f>
        <v>2</v>
      </c>
      <c r="N16">
        <f>L16-B16</f>
        <v>5</v>
      </c>
    </row>
    <row r="17" spans="1:14" x14ac:dyDescent="0.2">
      <c r="A17" s="1">
        <v>58</v>
      </c>
      <c r="B17" s="2">
        <v>42649</v>
      </c>
      <c r="C17" t="s">
        <v>74</v>
      </c>
      <c r="D17" t="s">
        <v>64</v>
      </c>
      <c r="E17" s="6">
        <v>20040</v>
      </c>
      <c r="F17" s="12">
        <f>(B17-E17)/360</f>
        <v>62.802777777777777</v>
      </c>
      <c r="G17" t="s">
        <v>62</v>
      </c>
      <c r="H17">
        <v>161</v>
      </c>
      <c r="I17">
        <v>73</v>
      </c>
      <c r="J17">
        <v>1.81</v>
      </c>
      <c r="K17" s="6">
        <v>42650</v>
      </c>
      <c r="L17" s="6">
        <v>42654</v>
      </c>
      <c r="M17">
        <f>K17-B17</f>
        <v>1</v>
      </c>
      <c r="N17">
        <f>L17-B17</f>
        <v>5</v>
      </c>
    </row>
    <row r="18" spans="1:14" x14ac:dyDescent="0.2">
      <c r="A18" s="1">
        <v>2</v>
      </c>
      <c r="B18" s="2">
        <v>42412</v>
      </c>
      <c r="C18" t="s">
        <v>75</v>
      </c>
      <c r="D18" t="s">
        <v>51</v>
      </c>
      <c r="E18" s="6">
        <v>11545</v>
      </c>
      <c r="F18" s="12">
        <f>(B18-E18)/360</f>
        <v>85.74166666666666</v>
      </c>
      <c r="G18" t="s">
        <v>52</v>
      </c>
      <c r="H18">
        <v>164</v>
      </c>
      <c r="I18">
        <v>67</v>
      </c>
      <c r="J18">
        <v>1.75</v>
      </c>
      <c r="K18" s="6">
        <v>42416</v>
      </c>
      <c r="L18" s="6">
        <v>42421</v>
      </c>
      <c r="M18">
        <f>K18-B18</f>
        <v>4</v>
      </c>
      <c r="N18">
        <f>L18-B18</f>
        <v>9</v>
      </c>
    </row>
    <row r="19" spans="1:14" x14ac:dyDescent="0.2">
      <c r="A19" s="1">
        <v>5</v>
      </c>
      <c r="B19" s="2">
        <v>42507</v>
      </c>
      <c r="C19" t="s">
        <v>75</v>
      </c>
      <c r="D19" t="s">
        <v>51</v>
      </c>
      <c r="E19" s="6">
        <v>13418</v>
      </c>
      <c r="F19" s="12">
        <f>(B19-E19)/360</f>
        <v>80.802777777777777</v>
      </c>
      <c r="G19" t="s">
        <v>52</v>
      </c>
      <c r="H19">
        <v>175</v>
      </c>
      <c r="I19">
        <v>74</v>
      </c>
      <c r="J19">
        <v>1.9</v>
      </c>
      <c r="K19" s="6">
        <v>42508</v>
      </c>
      <c r="L19" s="6">
        <v>42513</v>
      </c>
      <c r="M19">
        <f>K19-B19</f>
        <v>1</v>
      </c>
      <c r="N19">
        <f>L19-B19</f>
        <v>6</v>
      </c>
    </row>
    <row r="20" spans="1:14" x14ac:dyDescent="0.2">
      <c r="A20" s="1">
        <v>9</v>
      </c>
      <c r="B20" s="2">
        <v>42565</v>
      </c>
      <c r="C20" t="s">
        <v>75</v>
      </c>
      <c r="D20" t="s">
        <v>51</v>
      </c>
      <c r="E20" s="6">
        <v>15462</v>
      </c>
      <c r="F20" s="12">
        <f>(B20-E20)/360</f>
        <v>75.286111111111111</v>
      </c>
      <c r="G20" t="s">
        <v>52</v>
      </c>
      <c r="H20">
        <v>166</v>
      </c>
      <c r="I20">
        <v>84</v>
      </c>
      <c r="J20">
        <v>1.96</v>
      </c>
      <c r="K20" s="6">
        <v>42569</v>
      </c>
      <c r="L20" s="6">
        <v>42572</v>
      </c>
      <c r="M20">
        <f>K20-B20</f>
        <v>4</v>
      </c>
      <c r="N20">
        <f>L20-B20</f>
        <v>7</v>
      </c>
    </row>
    <row r="21" spans="1:14" x14ac:dyDescent="0.2">
      <c r="A21" s="1">
        <v>11</v>
      </c>
      <c r="B21" s="2">
        <v>42614</v>
      </c>
      <c r="C21" t="s">
        <v>75</v>
      </c>
      <c r="D21" t="s">
        <v>51</v>
      </c>
      <c r="E21" s="6">
        <v>11485</v>
      </c>
      <c r="F21" s="12">
        <f>(B21-E21)/360</f>
        <v>86.469444444444449</v>
      </c>
      <c r="G21" t="s">
        <v>52</v>
      </c>
      <c r="H21">
        <v>165</v>
      </c>
      <c r="I21">
        <v>90</v>
      </c>
      <c r="J21">
        <v>2.0299999999999998</v>
      </c>
      <c r="K21" s="6">
        <v>42616</v>
      </c>
      <c r="L21" s="6">
        <v>42619</v>
      </c>
      <c r="M21">
        <f>K21-B21</f>
        <v>2</v>
      </c>
      <c r="N21">
        <f>L21-B21</f>
        <v>5</v>
      </c>
    </row>
    <row r="22" spans="1:14" x14ac:dyDescent="0.2">
      <c r="A22" s="1">
        <v>27</v>
      </c>
      <c r="B22" s="2">
        <v>42389</v>
      </c>
      <c r="C22" t="s">
        <v>75</v>
      </c>
      <c r="D22" t="s">
        <v>63</v>
      </c>
      <c r="E22" s="6">
        <v>17912</v>
      </c>
      <c r="F22" s="12">
        <f>(B22-E22)/360</f>
        <v>67.99166666666666</v>
      </c>
      <c r="G22" t="s">
        <v>52</v>
      </c>
      <c r="H22">
        <v>169</v>
      </c>
      <c r="I22">
        <v>67</v>
      </c>
      <c r="J22">
        <v>1.77</v>
      </c>
      <c r="K22" s="6">
        <v>42390</v>
      </c>
      <c r="L22" s="6">
        <v>42394</v>
      </c>
      <c r="M22">
        <f>K22-B22</f>
        <v>1</v>
      </c>
      <c r="N22">
        <f>L22-B22</f>
        <v>5</v>
      </c>
    </row>
    <row r="23" spans="1:14" x14ac:dyDescent="0.2">
      <c r="A23" s="1">
        <v>30</v>
      </c>
      <c r="B23" s="2">
        <v>42414</v>
      </c>
      <c r="C23" t="s">
        <v>75</v>
      </c>
      <c r="D23" t="s">
        <v>63</v>
      </c>
      <c r="E23" s="6">
        <v>18828</v>
      </c>
      <c r="F23" s="12">
        <f>(B23-E23)/360</f>
        <v>65.516666666666666</v>
      </c>
      <c r="G23" t="s">
        <v>52</v>
      </c>
      <c r="H23">
        <v>182</v>
      </c>
      <c r="I23">
        <v>94</v>
      </c>
      <c r="J23">
        <v>2.19</v>
      </c>
      <c r="K23" s="6">
        <v>42415</v>
      </c>
      <c r="L23" s="6">
        <v>42418</v>
      </c>
      <c r="M23">
        <f>K23-B23</f>
        <v>1</v>
      </c>
      <c r="N23">
        <f>L23-B23</f>
        <v>4</v>
      </c>
    </row>
    <row r="24" spans="1:14" x14ac:dyDescent="0.2">
      <c r="A24" s="1">
        <v>32</v>
      </c>
      <c r="B24" s="2">
        <v>42439</v>
      </c>
      <c r="C24" t="s">
        <v>75</v>
      </c>
      <c r="D24" t="s">
        <v>64</v>
      </c>
      <c r="E24" s="6">
        <v>13000</v>
      </c>
      <c r="F24" s="12">
        <f>(B24-E24)/360</f>
        <v>81.775000000000006</v>
      </c>
      <c r="G24" t="s">
        <v>52</v>
      </c>
      <c r="H24">
        <v>175</v>
      </c>
      <c r="I24">
        <v>95</v>
      </c>
      <c r="J24">
        <v>2.15</v>
      </c>
      <c r="K24" s="6">
        <v>42440</v>
      </c>
      <c r="L24" s="6">
        <v>42444</v>
      </c>
      <c r="M24">
        <f>K24-B24</f>
        <v>1</v>
      </c>
      <c r="N24">
        <f>L24-B24</f>
        <v>5</v>
      </c>
    </row>
    <row r="25" spans="1:14" x14ac:dyDescent="0.2">
      <c r="A25" s="1">
        <v>34</v>
      </c>
      <c r="B25" s="2">
        <v>42466</v>
      </c>
      <c r="C25" t="s">
        <v>75</v>
      </c>
      <c r="D25" t="s">
        <v>64</v>
      </c>
      <c r="E25" s="6">
        <v>14355</v>
      </c>
      <c r="F25" s="12">
        <f>(B25-E25)/360</f>
        <v>78.086111111111109</v>
      </c>
      <c r="G25" t="s">
        <v>52</v>
      </c>
      <c r="H25">
        <v>181</v>
      </c>
      <c r="I25">
        <v>78</v>
      </c>
      <c r="J25">
        <v>1.98</v>
      </c>
      <c r="K25" s="6">
        <v>42468</v>
      </c>
      <c r="L25" s="6">
        <v>42471</v>
      </c>
      <c r="M25">
        <f>K25-B25</f>
        <v>2</v>
      </c>
      <c r="N25">
        <f>L25-B25</f>
        <v>5</v>
      </c>
    </row>
    <row r="26" spans="1:14" x14ac:dyDescent="0.2">
      <c r="A26" s="1">
        <v>40</v>
      </c>
      <c r="B26" s="2">
        <v>42542</v>
      </c>
      <c r="C26" t="s">
        <v>75</v>
      </c>
      <c r="D26" t="s">
        <v>63</v>
      </c>
      <c r="E26" s="6">
        <v>20496</v>
      </c>
      <c r="F26" s="12">
        <f>(B26-E26)/360</f>
        <v>61.238888888888887</v>
      </c>
      <c r="G26" t="s">
        <v>62</v>
      </c>
      <c r="H26">
        <v>158</v>
      </c>
      <c r="I26">
        <v>122</v>
      </c>
      <c r="J26">
        <v>2.17</v>
      </c>
      <c r="K26" s="6">
        <v>42544</v>
      </c>
      <c r="L26" s="6">
        <v>42546</v>
      </c>
      <c r="M26">
        <f>K26-B26</f>
        <v>2</v>
      </c>
      <c r="N26">
        <f>L26-B26</f>
        <v>4</v>
      </c>
    </row>
    <row r="27" spans="1:14" x14ac:dyDescent="0.2">
      <c r="A27" s="1">
        <v>41</v>
      </c>
      <c r="B27" s="2">
        <v>42563</v>
      </c>
      <c r="C27" t="s">
        <v>75</v>
      </c>
      <c r="D27" t="s">
        <v>63</v>
      </c>
      <c r="E27" s="6">
        <v>11985</v>
      </c>
      <c r="F27" s="12">
        <f>(B27-E27)/360</f>
        <v>84.938888888888883</v>
      </c>
      <c r="G27" t="s">
        <v>52</v>
      </c>
      <c r="H27">
        <v>177</v>
      </c>
      <c r="I27">
        <v>76</v>
      </c>
      <c r="J27">
        <v>1.93</v>
      </c>
      <c r="K27" s="6">
        <v>42564</v>
      </c>
      <c r="L27" s="6">
        <v>42568</v>
      </c>
      <c r="M27">
        <f>K27-B27</f>
        <v>1</v>
      </c>
      <c r="N27">
        <f>L27-B27</f>
        <v>5</v>
      </c>
    </row>
    <row r="28" spans="1:14" x14ac:dyDescent="0.2">
      <c r="A28" s="1">
        <v>45</v>
      </c>
      <c r="B28" s="2">
        <v>42572</v>
      </c>
      <c r="C28" t="s">
        <v>75</v>
      </c>
      <c r="D28" t="s">
        <v>63</v>
      </c>
      <c r="E28" s="6">
        <v>13129</v>
      </c>
      <c r="F28" s="12">
        <f>(B28-E28)/360</f>
        <v>81.786111111111111</v>
      </c>
      <c r="G28" t="s">
        <v>52</v>
      </c>
      <c r="H28">
        <v>173</v>
      </c>
      <c r="I28">
        <v>90</v>
      </c>
      <c r="J28">
        <v>2.04</v>
      </c>
      <c r="K28" s="6">
        <v>42573</v>
      </c>
      <c r="L28" s="6">
        <v>42576</v>
      </c>
      <c r="M28">
        <f>K28-B28</f>
        <v>1</v>
      </c>
      <c r="N28">
        <f>L28-B28</f>
        <v>4</v>
      </c>
    </row>
    <row r="29" spans="1:14" x14ac:dyDescent="0.2">
      <c r="A29" s="1">
        <v>48</v>
      </c>
      <c r="B29" s="2">
        <v>42577</v>
      </c>
      <c r="C29" t="s">
        <v>75</v>
      </c>
      <c r="D29" t="s">
        <v>63</v>
      </c>
      <c r="E29" s="6">
        <v>18296</v>
      </c>
      <c r="F29" s="12">
        <f>(B29-E29)/360</f>
        <v>67.447222222222223</v>
      </c>
      <c r="G29" t="s">
        <v>62</v>
      </c>
      <c r="H29">
        <v>165</v>
      </c>
      <c r="I29">
        <v>91</v>
      </c>
      <c r="J29">
        <v>2.04</v>
      </c>
      <c r="K29" s="6">
        <v>42578</v>
      </c>
      <c r="L29" s="6">
        <v>42582</v>
      </c>
      <c r="M29">
        <f>K29-B29</f>
        <v>1</v>
      </c>
      <c r="N29">
        <f>L29-B29</f>
        <v>5</v>
      </c>
    </row>
    <row r="30" spans="1:14" x14ac:dyDescent="0.2">
      <c r="A30" s="1">
        <v>51</v>
      </c>
      <c r="B30" s="2">
        <v>42579</v>
      </c>
      <c r="C30" t="s">
        <v>75</v>
      </c>
      <c r="D30" t="s">
        <v>63</v>
      </c>
      <c r="E30" s="6">
        <v>22883</v>
      </c>
      <c r="F30" s="12">
        <f>(B30-E30)/360</f>
        <v>54.711111111111109</v>
      </c>
      <c r="G30" t="s">
        <v>52</v>
      </c>
      <c r="H30">
        <v>183</v>
      </c>
      <c r="I30">
        <v>90</v>
      </c>
      <c r="J30">
        <v>2.14</v>
      </c>
      <c r="K30" s="6">
        <v>42582</v>
      </c>
      <c r="L30" s="6">
        <v>42587</v>
      </c>
      <c r="M30">
        <f>K30-B30</f>
        <v>3</v>
      </c>
      <c r="N30">
        <f>L30-B30</f>
        <v>8</v>
      </c>
    </row>
    <row r="31" spans="1:14" x14ac:dyDescent="0.2">
      <c r="A31" s="1">
        <v>52</v>
      </c>
      <c r="B31" s="2">
        <v>42579</v>
      </c>
      <c r="C31" t="s">
        <v>75</v>
      </c>
      <c r="D31" t="s">
        <v>64</v>
      </c>
      <c r="E31" s="6">
        <v>16671</v>
      </c>
      <c r="F31" s="12">
        <f>(B31-E31)/360</f>
        <v>71.966666666666669</v>
      </c>
      <c r="G31" t="s">
        <v>52</v>
      </c>
      <c r="H31">
        <v>178</v>
      </c>
      <c r="I31">
        <v>81</v>
      </c>
      <c r="J31">
        <v>2.0099999999999998</v>
      </c>
      <c r="K31" s="6">
        <v>42580</v>
      </c>
      <c r="L31" s="6">
        <v>42585</v>
      </c>
      <c r="M31">
        <f>K31-B31</f>
        <v>1</v>
      </c>
      <c r="N31">
        <f>L31-B31</f>
        <v>6</v>
      </c>
    </row>
    <row r="32" spans="1:14" x14ac:dyDescent="0.2">
      <c r="A32" s="1">
        <v>56</v>
      </c>
      <c r="B32" s="2">
        <v>42622</v>
      </c>
      <c r="C32" t="s">
        <v>75</v>
      </c>
      <c r="D32" t="s">
        <v>63</v>
      </c>
      <c r="E32" s="6">
        <v>17789</v>
      </c>
      <c r="F32" s="12">
        <f>(B32-E32)/360</f>
        <v>68.980555555555554</v>
      </c>
      <c r="G32" t="s">
        <v>52</v>
      </c>
      <c r="H32">
        <v>170</v>
      </c>
      <c r="I32">
        <v>109</v>
      </c>
      <c r="J32">
        <v>2.27</v>
      </c>
      <c r="K32" s="6">
        <v>42625</v>
      </c>
      <c r="L32" s="6">
        <v>42627</v>
      </c>
      <c r="M32">
        <f>K32-B32</f>
        <v>3</v>
      </c>
      <c r="N32">
        <f>L32-B32</f>
        <v>5</v>
      </c>
    </row>
    <row r="33" spans="1:14" x14ac:dyDescent="0.2">
      <c r="A33" s="1">
        <v>59</v>
      </c>
      <c r="B33" s="2">
        <v>42650</v>
      </c>
      <c r="C33" t="s">
        <v>75</v>
      </c>
      <c r="D33" t="s">
        <v>63</v>
      </c>
      <c r="E33" s="6">
        <v>14206</v>
      </c>
      <c r="F33" s="12">
        <f>(B33-E33)/360</f>
        <v>79.011111111111106</v>
      </c>
      <c r="G33" t="s">
        <v>62</v>
      </c>
      <c r="H33">
        <v>164</v>
      </c>
      <c r="I33">
        <v>79</v>
      </c>
      <c r="J33">
        <v>1.91</v>
      </c>
      <c r="K33" s="6">
        <v>42651</v>
      </c>
      <c r="L33" s="6">
        <v>42655</v>
      </c>
      <c r="M33">
        <f>K33-B33</f>
        <v>1</v>
      </c>
      <c r="N33">
        <f>L33-B33</f>
        <v>5</v>
      </c>
    </row>
    <row r="34" spans="1:14" x14ac:dyDescent="0.2">
      <c r="A34" s="1">
        <v>3</v>
      </c>
      <c r="B34" s="2">
        <v>42449</v>
      </c>
      <c r="C34" t="s">
        <v>76</v>
      </c>
      <c r="D34" t="s">
        <v>51</v>
      </c>
      <c r="E34" s="6">
        <v>15313</v>
      </c>
      <c r="F34" s="12">
        <f>(B34-E34)/360</f>
        <v>75.37777777777778</v>
      </c>
      <c r="G34" t="s">
        <v>52</v>
      </c>
      <c r="H34">
        <v>167</v>
      </c>
      <c r="I34">
        <v>71</v>
      </c>
      <c r="J34">
        <v>1.82</v>
      </c>
      <c r="K34" s="6">
        <v>42452</v>
      </c>
      <c r="L34" s="6">
        <v>42456</v>
      </c>
      <c r="M34">
        <f>K34-B34</f>
        <v>3</v>
      </c>
      <c r="N34">
        <f>L34-B34</f>
        <v>7</v>
      </c>
    </row>
    <row r="35" spans="1:14" x14ac:dyDescent="0.2">
      <c r="A35" s="1">
        <v>6</v>
      </c>
      <c r="B35" s="2">
        <v>42536</v>
      </c>
      <c r="C35" t="s">
        <v>76</v>
      </c>
      <c r="D35" t="s">
        <v>51</v>
      </c>
      <c r="E35" s="6">
        <v>15992</v>
      </c>
      <c r="F35" s="12">
        <f>(B35-E35)/360</f>
        <v>73.733333333333334</v>
      </c>
      <c r="G35" t="s">
        <v>52</v>
      </c>
      <c r="H35">
        <v>175</v>
      </c>
      <c r="I35">
        <v>73</v>
      </c>
      <c r="J35">
        <v>1.88</v>
      </c>
      <c r="K35" s="6">
        <v>42540</v>
      </c>
      <c r="L35" s="6">
        <v>42542</v>
      </c>
      <c r="M35">
        <f>K35-B35</f>
        <v>4</v>
      </c>
      <c r="N35">
        <f>L35-B35</f>
        <v>6</v>
      </c>
    </row>
    <row r="36" spans="1:14" x14ac:dyDescent="0.2">
      <c r="A36" s="1">
        <v>10</v>
      </c>
      <c r="B36" s="2">
        <v>42571</v>
      </c>
      <c r="C36" t="s">
        <v>76</v>
      </c>
      <c r="D36" t="s">
        <v>51</v>
      </c>
      <c r="E36" s="6">
        <v>21152</v>
      </c>
      <c r="F36" s="12">
        <f>(B36-E36)/360</f>
        <v>59.49722222222222</v>
      </c>
      <c r="G36" t="s">
        <v>52</v>
      </c>
      <c r="H36">
        <v>168</v>
      </c>
      <c r="I36">
        <v>105</v>
      </c>
      <c r="J36">
        <v>2.21</v>
      </c>
      <c r="K36" s="6">
        <v>42573</v>
      </c>
      <c r="L36" s="6">
        <v>42576</v>
      </c>
      <c r="M36">
        <f>K36-B36</f>
        <v>2</v>
      </c>
      <c r="N36">
        <f>L36-B36</f>
        <v>5</v>
      </c>
    </row>
    <row r="37" spans="1:14" x14ac:dyDescent="0.2">
      <c r="A37" s="1">
        <v>12</v>
      </c>
      <c r="B37" s="2">
        <v>42574</v>
      </c>
      <c r="C37" t="s">
        <v>76</v>
      </c>
      <c r="D37" t="s">
        <v>51</v>
      </c>
      <c r="E37" s="6">
        <v>13065</v>
      </c>
      <c r="F37" s="12">
        <f>(B37-E37)/360</f>
        <v>81.969444444444449</v>
      </c>
      <c r="G37" t="s">
        <v>62</v>
      </c>
      <c r="H37">
        <v>171</v>
      </c>
      <c r="I37">
        <v>76</v>
      </c>
      <c r="J37">
        <v>1.9</v>
      </c>
      <c r="K37" s="6">
        <v>42576</v>
      </c>
      <c r="L37" s="6">
        <v>42583</v>
      </c>
      <c r="M37">
        <f>K37-B37</f>
        <v>2</v>
      </c>
      <c r="N37">
        <f>L37-B37</f>
        <v>9</v>
      </c>
    </row>
    <row r="38" spans="1:14" x14ac:dyDescent="0.2">
      <c r="A38" s="1">
        <v>25</v>
      </c>
      <c r="B38" s="2">
        <v>42388</v>
      </c>
      <c r="C38" t="s">
        <v>76</v>
      </c>
      <c r="D38" t="s">
        <v>63</v>
      </c>
      <c r="E38" s="6">
        <v>12504</v>
      </c>
      <c r="F38" s="12">
        <f>(B38-E38)/360</f>
        <v>83.011111111111106</v>
      </c>
      <c r="G38" t="s">
        <v>62</v>
      </c>
      <c r="H38">
        <v>164</v>
      </c>
      <c r="I38">
        <v>65.8</v>
      </c>
      <c r="J38">
        <v>1.72</v>
      </c>
      <c r="K38" s="6">
        <v>42389</v>
      </c>
      <c r="L38" s="6">
        <v>42397</v>
      </c>
      <c r="M38">
        <f>K38-B38</f>
        <v>1</v>
      </c>
      <c r="N38">
        <f>L38-B38</f>
        <v>9</v>
      </c>
    </row>
    <row r="39" spans="1:14" x14ac:dyDescent="0.2">
      <c r="A39" s="1">
        <v>29</v>
      </c>
      <c r="B39" s="2">
        <v>42412</v>
      </c>
      <c r="C39" t="s">
        <v>76</v>
      </c>
      <c r="D39" t="s">
        <v>63</v>
      </c>
      <c r="E39" s="6">
        <v>15596</v>
      </c>
      <c r="F39" s="12">
        <f>(B39-E39)/360</f>
        <v>74.488888888888894</v>
      </c>
      <c r="G39" t="s">
        <v>52</v>
      </c>
      <c r="H39">
        <v>172</v>
      </c>
      <c r="I39">
        <v>107</v>
      </c>
      <c r="J39">
        <v>2.2599999999999998</v>
      </c>
      <c r="K39" s="6">
        <v>42414</v>
      </c>
      <c r="L39" s="6">
        <v>42417</v>
      </c>
      <c r="M39">
        <f>K39-B39</f>
        <v>2</v>
      </c>
      <c r="N39">
        <f>L39-B39</f>
        <v>5</v>
      </c>
    </row>
    <row r="40" spans="1:14" x14ac:dyDescent="0.2">
      <c r="A40" s="1">
        <v>33</v>
      </c>
      <c r="B40" s="2">
        <v>42451</v>
      </c>
      <c r="C40" t="s">
        <v>76</v>
      </c>
      <c r="D40" t="s">
        <v>63</v>
      </c>
      <c r="E40" s="6">
        <v>10991</v>
      </c>
      <c r="F40" s="12">
        <f>(B40-E40)/360</f>
        <v>87.388888888888886</v>
      </c>
      <c r="G40" t="s">
        <v>62</v>
      </c>
      <c r="H40">
        <v>156</v>
      </c>
      <c r="I40">
        <v>55</v>
      </c>
      <c r="J40">
        <v>1.54</v>
      </c>
      <c r="K40" s="6">
        <v>42456</v>
      </c>
      <c r="L40" s="6">
        <v>42466</v>
      </c>
      <c r="M40">
        <f>K40-B40</f>
        <v>5</v>
      </c>
      <c r="N40">
        <f>L40-B40</f>
        <v>15</v>
      </c>
    </row>
    <row r="41" spans="1:14" x14ac:dyDescent="0.2">
      <c r="A41" s="1">
        <v>35</v>
      </c>
      <c r="B41" s="2">
        <v>42466</v>
      </c>
      <c r="C41" t="s">
        <v>76</v>
      </c>
      <c r="D41" t="s">
        <v>64</v>
      </c>
      <c r="E41" s="6">
        <v>13704</v>
      </c>
      <c r="F41" s="12">
        <f>(B41-E41)/360</f>
        <v>79.894444444444446</v>
      </c>
      <c r="G41" t="s">
        <v>52</v>
      </c>
      <c r="H41">
        <v>171</v>
      </c>
      <c r="I41">
        <v>66</v>
      </c>
      <c r="J41">
        <v>1.77</v>
      </c>
      <c r="K41" s="6">
        <v>42468</v>
      </c>
      <c r="L41" s="6">
        <v>42471</v>
      </c>
      <c r="M41">
        <f>K41-B41</f>
        <v>2</v>
      </c>
      <c r="N41">
        <f>L41-B41</f>
        <v>5</v>
      </c>
    </row>
    <row r="42" spans="1:14" x14ac:dyDescent="0.2">
      <c r="A42" s="1">
        <v>37</v>
      </c>
      <c r="B42" s="2">
        <v>42479</v>
      </c>
      <c r="C42" t="s">
        <v>76</v>
      </c>
      <c r="D42" t="s">
        <v>64</v>
      </c>
      <c r="E42" s="6">
        <v>16740</v>
      </c>
      <c r="F42" s="12">
        <f>(B42-E42)/360</f>
        <v>71.49722222222222</v>
      </c>
      <c r="G42" t="s">
        <v>52</v>
      </c>
      <c r="H42">
        <v>178</v>
      </c>
      <c r="I42">
        <v>102</v>
      </c>
      <c r="J42">
        <v>2.25</v>
      </c>
      <c r="K42" s="6">
        <v>42485</v>
      </c>
      <c r="L42" s="6">
        <v>42487</v>
      </c>
      <c r="M42">
        <f>K42-B42</f>
        <v>6</v>
      </c>
      <c r="N42">
        <f>L42-B42</f>
        <v>8</v>
      </c>
    </row>
    <row r="43" spans="1:14" x14ac:dyDescent="0.2">
      <c r="A43" s="1">
        <v>39</v>
      </c>
      <c r="B43" s="2">
        <v>42508</v>
      </c>
      <c r="C43" t="s">
        <v>76</v>
      </c>
      <c r="D43" t="s">
        <v>64</v>
      </c>
      <c r="E43" s="6">
        <v>14256</v>
      </c>
      <c r="F43" s="12">
        <f>(B43-E43)/360</f>
        <v>78.477777777777774</v>
      </c>
      <c r="G43" t="s">
        <v>52</v>
      </c>
      <c r="H43">
        <v>170</v>
      </c>
      <c r="I43">
        <v>75.8</v>
      </c>
      <c r="J43">
        <v>1.89</v>
      </c>
      <c r="K43" s="6">
        <v>42513</v>
      </c>
      <c r="L43" s="6">
        <v>42517</v>
      </c>
      <c r="M43">
        <f>K43-B43</f>
        <v>5</v>
      </c>
      <c r="N43">
        <f>L43-B43</f>
        <v>9</v>
      </c>
    </row>
    <row r="44" spans="1:14" x14ac:dyDescent="0.2">
      <c r="A44" s="1">
        <v>43</v>
      </c>
      <c r="B44" s="2">
        <v>42570</v>
      </c>
      <c r="C44" t="s">
        <v>76</v>
      </c>
      <c r="D44" t="s">
        <v>64</v>
      </c>
      <c r="E44" s="6">
        <v>12551</v>
      </c>
      <c r="F44" s="12">
        <f>(B44-E44)/360</f>
        <v>83.386111111111106</v>
      </c>
      <c r="G44" t="s">
        <v>62</v>
      </c>
      <c r="H44">
        <v>155</v>
      </c>
      <c r="I44">
        <v>72</v>
      </c>
      <c r="J44">
        <v>1.76</v>
      </c>
      <c r="K44" s="6">
        <v>42572</v>
      </c>
      <c r="L44" s="6">
        <v>42575</v>
      </c>
      <c r="M44">
        <f>K44-B44</f>
        <v>2</v>
      </c>
      <c r="N44">
        <f>L44-B44</f>
        <v>5</v>
      </c>
    </row>
    <row r="45" spans="1:14" x14ac:dyDescent="0.2">
      <c r="A45" s="1">
        <v>47</v>
      </c>
      <c r="B45" s="2">
        <v>42575</v>
      </c>
      <c r="C45" t="s">
        <v>76</v>
      </c>
      <c r="D45" t="s">
        <v>63</v>
      </c>
      <c r="E45" s="6">
        <v>10731</v>
      </c>
      <c r="F45" s="12">
        <f>(B45-E45)/360</f>
        <v>88.455555555555549</v>
      </c>
      <c r="G45" t="s">
        <v>52</v>
      </c>
      <c r="H45">
        <v>173</v>
      </c>
      <c r="I45">
        <v>73</v>
      </c>
      <c r="J45">
        <v>1.87</v>
      </c>
      <c r="K45" s="6">
        <v>42579</v>
      </c>
      <c r="L45" s="6">
        <v>42608</v>
      </c>
      <c r="M45">
        <f>K45-B45</f>
        <v>4</v>
      </c>
      <c r="N45">
        <f>L45-B45</f>
        <v>33</v>
      </c>
    </row>
    <row r="46" spans="1:14" x14ac:dyDescent="0.2">
      <c r="A46" s="1">
        <v>53</v>
      </c>
      <c r="B46" s="2">
        <v>42585</v>
      </c>
      <c r="C46" t="s">
        <v>76</v>
      </c>
      <c r="D46" t="s">
        <v>64</v>
      </c>
      <c r="E46" s="6">
        <v>14008</v>
      </c>
      <c r="F46" s="12">
        <f>(B46-E46)/360</f>
        <v>79.38055555555556</v>
      </c>
      <c r="G46" t="s">
        <v>52</v>
      </c>
      <c r="H46">
        <v>167.5</v>
      </c>
      <c r="I46">
        <v>76</v>
      </c>
      <c r="J46">
        <v>1.88</v>
      </c>
      <c r="K46" s="6">
        <v>42590</v>
      </c>
      <c r="L46" s="6">
        <v>42592</v>
      </c>
      <c r="M46">
        <f>K46-B46</f>
        <v>5</v>
      </c>
      <c r="N46">
        <f>L46-B46</f>
        <v>7</v>
      </c>
    </row>
    <row r="47" spans="1:14" x14ac:dyDescent="0.2">
      <c r="A47" s="1">
        <v>54</v>
      </c>
      <c r="B47" s="2">
        <v>42621</v>
      </c>
      <c r="C47" t="s">
        <v>76</v>
      </c>
      <c r="D47" t="s">
        <v>63</v>
      </c>
      <c r="E47" s="6">
        <v>21960</v>
      </c>
      <c r="F47" s="12">
        <f>(B47-E47)/360</f>
        <v>57.391666666666666</v>
      </c>
      <c r="G47" t="s">
        <v>52</v>
      </c>
      <c r="H47">
        <v>173</v>
      </c>
      <c r="I47">
        <v>90</v>
      </c>
      <c r="J47">
        <v>2.08</v>
      </c>
      <c r="K47" s="6">
        <v>42622</v>
      </c>
      <c r="L47" s="6">
        <v>42626</v>
      </c>
      <c r="M47">
        <f>K47-B47</f>
        <v>1</v>
      </c>
      <c r="N47">
        <f>L47-B47</f>
        <v>5</v>
      </c>
    </row>
    <row r="48" spans="1:14" x14ac:dyDescent="0.2">
      <c r="A48" s="1">
        <v>55</v>
      </c>
      <c r="B48" s="2">
        <v>42621</v>
      </c>
      <c r="C48" t="s">
        <v>76</v>
      </c>
      <c r="D48" t="s">
        <v>63</v>
      </c>
      <c r="E48" s="6">
        <v>18216</v>
      </c>
      <c r="F48" s="12">
        <f>(B48-E48)/360</f>
        <v>67.791666666666671</v>
      </c>
      <c r="G48" t="s">
        <v>52</v>
      </c>
      <c r="H48">
        <v>172</v>
      </c>
      <c r="I48">
        <v>71</v>
      </c>
      <c r="J48">
        <v>1.84</v>
      </c>
      <c r="K48" s="6">
        <v>42622</v>
      </c>
      <c r="L48" s="6">
        <v>42626</v>
      </c>
      <c r="M48">
        <f>K48-B48</f>
        <v>1</v>
      </c>
      <c r="N48">
        <f>L48-B48</f>
        <v>5</v>
      </c>
    </row>
    <row r="49" spans="1:14" x14ac:dyDescent="0.2">
      <c r="A49" s="1">
        <v>60</v>
      </c>
      <c r="B49" s="2">
        <v>42651</v>
      </c>
      <c r="C49" t="s">
        <v>76</v>
      </c>
      <c r="D49" t="s">
        <v>63</v>
      </c>
      <c r="E49" s="6">
        <v>18682</v>
      </c>
      <c r="F49" s="12">
        <f>(B49-E49)/360</f>
        <v>66.580555555555549</v>
      </c>
      <c r="G49" t="s">
        <v>52</v>
      </c>
      <c r="H49">
        <v>167</v>
      </c>
      <c r="I49">
        <v>86</v>
      </c>
      <c r="J49">
        <v>2</v>
      </c>
      <c r="K49" s="6">
        <v>42653</v>
      </c>
      <c r="L49" s="6">
        <v>42656</v>
      </c>
      <c r="M49">
        <f>K49-B49</f>
        <v>2</v>
      </c>
      <c r="N49">
        <f>L49-B49</f>
        <v>5</v>
      </c>
    </row>
  </sheetData>
  <sortState ref="A2:N49">
    <sortCondition ref="C2:C49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J49"/>
  <sheetViews>
    <sheetView workbookViewId="0">
      <pane xSplit="5" ySplit="1" topLeftCell="F2" activePane="bottomRight" state="frozen"/>
      <selection pane="topRight" activeCell="H1" sqref="H1"/>
      <selection pane="bottomLeft" activeCell="A2" sqref="A2"/>
      <selection pane="bottomRight" activeCell="G22" sqref="G22"/>
    </sheetView>
  </sheetViews>
  <sheetFormatPr baseColWidth="10" defaultColWidth="8.83203125" defaultRowHeight="15" x14ac:dyDescent="0.2"/>
  <cols>
    <col min="5" max="5" width="11.6640625" customWidth="1"/>
    <col min="10" max="10" width="9.5" customWidth="1"/>
    <col min="14" max="18" width="9.5" style="11" customWidth="1"/>
    <col min="19" max="32" width="8.83203125" style="11"/>
    <col min="33" max="33" width="8.83203125" style="12"/>
    <col min="140" max="141" width="23.33203125" customWidth="1"/>
  </cols>
  <sheetData>
    <row r="1" spans="1:140" x14ac:dyDescent="0.2">
      <c r="A1" t="s">
        <v>31</v>
      </c>
      <c r="B1" s="5" t="s">
        <v>73</v>
      </c>
      <c r="C1" s="7" t="s">
        <v>2</v>
      </c>
      <c r="D1" s="8" t="s">
        <v>3</v>
      </c>
      <c r="E1" t="s">
        <v>38</v>
      </c>
      <c r="F1" t="s">
        <v>20</v>
      </c>
      <c r="G1" t="s">
        <v>17</v>
      </c>
      <c r="H1" t="s">
        <v>16</v>
      </c>
      <c r="I1" t="s">
        <v>39</v>
      </c>
      <c r="J1" t="s">
        <v>88</v>
      </c>
      <c r="K1" t="s">
        <v>40</v>
      </c>
      <c r="L1" t="s">
        <v>42</v>
      </c>
      <c r="M1" t="s">
        <v>41</v>
      </c>
      <c r="N1" s="11" t="s">
        <v>4</v>
      </c>
      <c r="O1" s="11" t="s">
        <v>8</v>
      </c>
      <c r="P1" s="11" t="s">
        <v>12</v>
      </c>
      <c r="Q1" s="11" t="s">
        <v>43</v>
      </c>
      <c r="R1" s="11" t="s">
        <v>70</v>
      </c>
      <c r="S1" s="11" t="s">
        <v>5</v>
      </c>
      <c r="T1" s="11" t="s">
        <v>9</v>
      </c>
      <c r="U1" s="11" t="s">
        <v>13</v>
      </c>
      <c r="V1" s="11" t="s">
        <v>6</v>
      </c>
      <c r="W1" s="11" t="s">
        <v>10</v>
      </c>
      <c r="X1" s="11" t="s">
        <v>14</v>
      </c>
      <c r="Y1" s="11" t="s">
        <v>7</v>
      </c>
      <c r="Z1" s="11" t="s">
        <v>11</v>
      </c>
      <c r="AA1" s="11" t="s">
        <v>15</v>
      </c>
      <c r="AB1" s="11" t="s">
        <v>44</v>
      </c>
      <c r="AC1" s="11" t="s">
        <v>45</v>
      </c>
      <c r="AD1" s="12" t="s">
        <v>54</v>
      </c>
      <c r="AE1" s="11" t="s">
        <v>53</v>
      </c>
      <c r="AF1" s="11" t="s">
        <v>71</v>
      </c>
      <c r="AG1" s="13" t="s">
        <v>46</v>
      </c>
      <c r="AH1" s="11" t="s">
        <v>85</v>
      </c>
      <c r="AI1" s="11" t="s">
        <v>86</v>
      </c>
      <c r="AJ1" s="11" t="s">
        <v>80</v>
      </c>
      <c r="AK1" s="11" t="s">
        <v>81</v>
      </c>
      <c r="AL1" s="11" t="s">
        <v>82</v>
      </c>
      <c r="AM1" s="11" t="s">
        <v>83</v>
      </c>
      <c r="AN1" s="11" t="s">
        <v>84</v>
      </c>
      <c r="AO1" s="11" t="s">
        <v>89</v>
      </c>
    </row>
    <row r="2" spans="1:140" x14ac:dyDescent="0.2">
      <c r="A2">
        <v>1</v>
      </c>
      <c r="B2" t="s">
        <v>74</v>
      </c>
      <c r="C2" s="9">
        <v>0.58611111111111114</v>
      </c>
      <c r="D2" s="10">
        <v>0.6430555555555556</v>
      </c>
      <c r="E2" s="6">
        <v>42394</v>
      </c>
      <c r="F2">
        <v>95</v>
      </c>
      <c r="G2">
        <v>125</v>
      </c>
      <c r="H2">
        <v>8.5</v>
      </c>
      <c r="I2">
        <v>218</v>
      </c>
      <c r="J2" s="12">
        <f>(D2-C2)*1440</f>
        <v>82.000000000000028</v>
      </c>
      <c r="K2">
        <v>125</v>
      </c>
      <c r="L2">
        <v>6.4</v>
      </c>
      <c r="M2">
        <v>190</v>
      </c>
      <c r="N2" s="11">
        <v>265</v>
      </c>
      <c r="O2" s="11">
        <v>23</v>
      </c>
      <c r="P2" s="11">
        <v>14</v>
      </c>
      <c r="Q2" s="11">
        <v>1</v>
      </c>
      <c r="R2" s="11">
        <v>9</v>
      </c>
      <c r="S2" s="11">
        <v>207</v>
      </c>
      <c r="T2" s="11">
        <v>16</v>
      </c>
      <c r="U2" s="11">
        <v>10</v>
      </c>
      <c r="V2" s="11">
        <v>219</v>
      </c>
      <c r="W2" s="11">
        <v>17</v>
      </c>
      <c r="X2" s="11">
        <v>12</v>
      </c>
      <c r="Y2" s="11">
        <v>211</v>
      </c>
      <c r="Z2" s="11">
        <v>18</v>
      </c>
      <c r="AA2" s="11">
        <v>15</v>
      </c>
      <c r="AB2" s="11">
        <v>1</v>
      </c>
      <c r="AC2" s="11">
        <v>89</v>
      </c>
      <c r="AD2" s="12">
        <v>11.2</v>
      </c>
      <c r="AE2" s="11">
        <v>130</v>
      </c>
      <c r="AF2" s="11">
        <v>60</v>
      </c>
      <c r="AG2" s="12">
        <v>10.1</v>
      </c>
      <c r="AH2" s="12">
        <f>AD2-L2</f>
        <v>4.7999999999999989</v>
      </c>
      <c r="AI2" s="12">
        <f>AG2-L2</f>
        <v>3.6999999999999993</v>
      </c>
      <c r="AJ2" s="11">
        <f>Y2-S2</f>
        <v>4</v>
      </c>
      <c r="AK2" s="11">
        <f>Z2-T2</f>
        <v>2</v>
      </c>
      <c r="AL2" s="11">
        <f>AA2-U2</f>
        <v>5</v>
      </c>
      <c r="AM2" s="11">
        <f>AB2-Q2</f>
        <v>0</v>
      </c>
      <c r="AN2" s="11">
        <f>AF2-R2</f>
        <v>51</v>
      </c>
      <c r="AO2">
        <f>(G2-AC2)/G2</f>
        <v>0.28799999999999998</v>
      </c>
      <c r="EJ2" s="4"/>
    </row>
    <row r="3" spans="1:140" x14ac:dyDescent="0.2">
      <c r="A3">
        <v>4</v>
      </c>
      <c r="B3" t="s">
        <v>74</v>
      </c>
      <c r="C3" s="9">
        <v>0.40347222222222223</v>
      </c>
      <c r="D3" s="10">
        <v>0.4694444444444445</v>
      </c>
      <c r="E3" s="6">
        <v>42408</v>
      </c>
      <c r="F3">
        <v>77</v>
      </c>
      <c r="G3">
        <v>156</v>
      </c>
      <c r="H3">
        <v>7.2</v>
      </c>
      <c r="I3">
        <v>212</v>
      </c>
      <c r="J3" s="12">
        <f>(D3-C3)*1440</f>
        <v>95.000000000000057</v>
      </c>
      <c r="K3">
        <v>131</v>
      </c>
      <c r="L3">
        <v>5.7</v>
      </c>
      <c r="M3">
        <v>184</v>
      </c>
      <c r="N3" s="11">
        <v>365</v>
      </c>
      <c r="O3" s="11">
        <v>12</v>
      </c>
      <c r="P3" s="11">
        <v>12</v>
      </c>
      <c r="Q3" s="11">
        <v>4</v>
      </c>
      <c r="R3" s="11">
        <v>10</v>
      </c>
      <c r="S3" s="21"/>
      <c r="T3" s="11">
        <v>11</v>
      </c>
      <c r="U3" s="11">
        <v>11</v>
      </c>
      <c r="V3" s="21"/>
      <c r="W3" s="11">
        <v>10</v>
      </c>
      <c r="X3" s="11">
        <v>12</v>
      </c>
      <c r="Y3" s="11">
        <v>285</v>
      </c>
      <c r="Z3" s="11">
        <v>9</v>
      </c>
      <c r="AA3" s="11">
        <v>14</v>
      </c>
      <c r="AB3" s="11">
        <v>3</v>
      </c>
      <c r="AC3" s="11">
        <v>105</v>
      </c>
      <c r="AD3" s="12">
        <v>7.5</v>
      </c>
      <c r="AE3" s="11">
        <v>145</v>
      </c>
      <c r="AF3" s="11">
        <v>103</v>
      </c>
      <c r="AG3" s="12">
        <v>10.4</v>
      </c>
      <c r="AH3" s="12">
        <f>AD3-L3</f>
        <v>1.7999999999999998</v>
      </c>
      <c r="AI3" s="12">
        <f>AG3-L3</f>
        <v>4.7</v>
      </c>
      <c r="AJ3" s="11">
        <f>Y3-S3</f>
        <v>285</v>
      </c>
      <c r="AK3" s="11">
        <f>Z3-T3</f>
        <v>-2</v>
      </c>
      <c r="AL3" s="11">
        <f>AA3-U3</f>
        <v>3</v>
      </c>
      <c r="AM3" s="11">
        <f>AB3-Q3</f>
        <v>-1</v>
      </c>
      <c r="AN3" s="11">
        <f>AF3-R3</f>
        <v>93</v>
      </c>
      <c r="AO3">
        <f>(G3-AC3)/G3</f>
        <v>0.32692307692307693</v>
      </c>
    </row>
    <row r="4" spans="1:140" x14ac:dyDescent="0.2">
      <c r="A4">
        <v>7</v>
      </c>
      <c r="B4" t="s">
        <v>74</v>
      </c>
      <c r="C4" s="9">
        <v>0.64166666666666672</v>
      </c>
      <c r="D4" s="10">
        <v>0.67499999999999993</v>
      </c>
      <c r="E4" s="6">
        <v>42513</v>
      </c>
      <c r="F4">
        <v>129</v>
      </c>
      <c r="G4">
        <v>125</v>
      </c>
      <c r="H4">
        <v>7</v>
      </c>
      <c r="I4">
        <v>149</v>
      </c>
      <c r="J4" s="12">
        <f>(D4-C4)*1440</f>
        <v>47.999999999999829</v>
      </c>
      <c r="K4">
        <v>118</v>
      </c>
      <c r="L4">
        <v>5.4</v>
      </c>
      <c r="M4">
        <v>157</v>
      </c>
      <c r="N4" s="11">
        <v>300</v>
      </c>
      <c r="O4" s="11">
        <v>16</v>
      </c>
      <c r="P4" s="11">
        <v>20</v>
      </c>
      <c r="Q4" s="11">
        <v>2</v>
      </c>
      <c r="R4" s="11">
        <v>14</v>
      </c>
      <c r="S4" s="11">
        <v>239</v>
      </c>
      <c r="T4" s="11">
        <v>13</v>
      </c>
      <c r="U4" s="11">
        <v>16</v>
      </c>
      <c r="V4" s="11">
        <v>251</v>
      </c>
      <c r="W4" s="11">
        <v>13</v>
      </c>
      <c r="X4" s="11">
        <v>18</v>
      </c>
      <c r="Y4" s="11">
        <v>309</v>
      </c>
      <c r="Z4" s="11">
        <v>14</v>
      </c>
      <c r="AA4" s="11">
        <v>30</v>
      </c>
      <c r="AB4" s="11">
        <v>1</v>
      </c>
      <c r="AC4" s="11">
        <v>102</v>
      </c>
      <c r="AD4" s="12">
        <v>10.9</v>
      </c>
      <c r="AE4" s="11">
        <v>139</v>
      </c>
      <c r="AF4" s="11">
        <v>382</v>
      </c>
      <c r="AG4" s="12">
        <v>10.199999999999999</v>
      </c>
      <c r="AH4" s="12">
        <f>AD4-L4</f>
        <v>5.5</v>
      </c>
      <c r="AI4" s="12">
        <f>AG4-L4</f>
        <v>4.7999999999999989</v>
      </c>
      <c r="AJ4" s="11">
        <f>Y4-S4</f>
        <v>70</v>
      </c>
      <c r="AK4" s="11">
        <f>Z4-T4</f>
        <v>1</v>
      </c>
      <c r="AL4" s="11">
        <f>AA4-U4</f>
        <v>14</v>
      </c>
      <c r="AM4" s="11">
        <f>AB4-Q4</f>
        <v>-1</v>
      </c>
      <c r="AN4" s="11">
        <f>AF4-R4</f>
        <v>368</v>
      </c>
      <c r="AO4">
        <f>(G4-AC4)/G4</f>
        <v>0.184</v>
      </c>
    </row>
    <row r="5" spans="1:140" x14ac:dyDescent="0.2">
      <c r="A5">
        <v>8</v>
      </c>
      <c r="B5" t="s">
        <v>74</v>
      </c>
      <c r="C5" s="9">
        <v>0.41250000000000003</v>
      </c>
      <c r="D5" s="10">
        <v>0.46319444444444446</v>
      </c>
      <c r="E5" s="6">
        <v>42564</v>
      </c>
      <c r="F5">
        <v>109</v>
      </c>
      <c r="G5">
        <v>128</v>
      </c>
      <c r="H5">
        <v>6.6</v>
      </c>
      <c r="I5">
        <v>292</v>
      </c>
      <c r="J5" s="12">
        <f>(D5-C5)*1440</f>
        <v>72.999999999999986</v>
      </c>
      <c r="K5">
        <v>114</v>
      </c>
      <c r="L5">
        <v>6.9</v>
      </c>
      <c r="M5">
        <v>272</v>
      </c>
      <c r="N5" s="21"/>
      <c r="O5" s="11">
        <v>37</v>
      </c>
      <c r="P5" s="11">
        <v>35</v>
      </c>
      <c r="Q5" s="11">
        <v>4</v>
      </c>
      <c r="R5" s="11">
        <v>132</v>
      </c>
      <c r="S5" s="11">
        <v>376</v>
      </c>
      <c r="T5" s="11">
        <v>32</v>
      </c>
      <c r="U5" s="11">
        <v>31</v>
      </c>
      <c r="V5" s="11">
        <v>282</v>
      </c>
      <c r="W5" s="11">
        <v>35</v>
      </c>
      <c r="X5" s="11">
        <v>34</v>
      </c>
      <c r="Y5" s="21"/>
      <c r="Z5" s="11">
        <v>35</v>
      </c>
      <c r="AA5" s="11">
        <v>43</v>
      </c>
      <c r="AB5" s="11">
        <v>3</v>
      </c>
      <c r="AC5" s="11">
        <v>103</v>
      </c>
      <c r="AD5" s="12">
        <v>13.9</v>
      </c>
      <c r="AE5" s="11">
        <v>264</v>
      </c>
      <c r="AF5" s="11">
        <v>425</v>
      </c>
      <c r="AG5" s="12">
        <v>14.4</v>
      </c>
      <c r="AH5" s="12">
        <f>AD5-L5</f>
        <v>7</v>
      </c>
      <c r="AI5" s="12">
        <f>AG5-L5</f>
        <v>7.5</v>
      </c>
      <c r="AJ5" s="11">
        <f>Y5-S5</f>
        <v>-376</v>
      </c>
      <c r="AK5" s="11">
        <f>Z5-T5</f>
        <v>3</v>
      </c>
      <c r="AL5" s="11">
        <f>AA5-U5</f>
        <v>12</v>
      </c>
      <c r="AM5" s="11">
        <f>AB5-Q5</f>
        <v>-1</v>
      </c>
      <c r="AN5" s="11">
        <f>AF5-R5</f>
        <v>293</v>
      </c>
      <c r="AO5">
        <f>(G5-AC5)/G5</f>
        <v>0.1953125</v>
      </c>
    </row>
    <row r="6" spans="1:140" x14ac:dyDescent="0.2">
      <c r="A6">
        <v>26</v>
      </c>
      <c r="B6" t="s">
        <v>74</v>
      </c>
      <c r="C6" s="9">
        <v>0.61388888888888882</v>
      </c>
      <c r="D6" s="10">
        <v>0.67291666666666661</v>
      </c>
      <c r="E6" s="6">
        <v>42380</v>
      </c>
      <c r="F6">
        <v>80</v>
      </c>
      <c r="G6">
        <v>168</v>
      </c>
      <c r="H6">
        <v>9.8000000000000007</v>
      </c>
      <c r="I6">
        <v>260</v>
      </c>
      <c r="J6" s="12">
        <f>(D6-C6)*1440</f>
        <v>85.000000000000014</v>
      </c>
      <c r="K6">
        <v>168</v>
      </c>
      <c r="L6">
        <v>10.3</v>
      </c>
      <c r="M6">
        <v>280</v>
      </c>
      <c r="N6" s="21"/>
      <c r="O6" s="21"/>
      <c r="P6" s="21"/>
      <c r="Q6" s="11">
        <v>14</v>
      </c>
      <c r="R6" s="21"/>
      <c r="S6" s="11">
        <v>309</v>
      </c>
      <c r="T6" s="11">
        <v>25</v>
      </c>
      <c r="U6" s="11">
        <v>26</v>
      </c>
      <c r="V6" s="21"/>
      <c r="W6" s="21"/>
      <c r="X6" s="21"/>
      <c r="Y6" s="11">
        <v>300</v>
      </c>
      <c r="Z6" s="11">
        <v>16</v>
      </c>
      <c r="AA6" s="11">
        <v>20</v>
      </c>
      <c r="AB6" s="11">
        <v>11</v>
      </c>
      <c r="AC6" s="11">
        <v>135</v>
      </c>
      <c r="AD6" s="12">
        <v>21</v>
      </c>
      <c r="AE6" s="11">
        <v>249</v>
      </c>
      <c r="AF6" s="11">
        <v>116</v>
      </c>
      <c r="AG6" s="12">
        <v>17.3</v>
      </c>
      <c r="AH6" s="12">
        <f>AD6-L6</f>
        <v>10.7</v>
      </c>
      <c r="AI6" s="12">
        <f>AG6-L6</f>
        <v>7</v>
      </c>
      <c r="AJ6" s="11">
        <f>Y6-S6</f>
        <v>-9</v>
      </c>
      <c r="AK6" s="11">
        <f>Z6-T6</f>
        <v>-9</v>
      </c>
      <c r="AL6" s="11">
        <f>AA6-U6</f>
        <v>-6</v>
      </c>
      <c r="AM6" s="11">
        <f>AB6-Q6</f>
        <v>-3</v>
      </c>
      <c r="AN6" s="11">
        <f>AF6-R6</f>
        <v>116</v>
      </c>
      <c r="AO6">
        <f>(G6-AC6)/G6</f>
        <v>0.19642857142857142</v>
      </c>
    </row>
    <row r="7" spans="1:140" x14ac:dyDescent="0.2">
      <c r="A7">
        <v>28</v>
      </c>
      <c r="B7" t="s">
        <v>74</v>
      </c>
      <c r="C7" s="9">
        <v>0.38750000000000001</v>
      </c>
      <c r="D7" s="10">
        <v>0.46180555555555558</v>
      </c>
      <c r="E7" s="6">
        <v>42404</v>
      </c>
      <c r="F7">
        <v>122</v>
      </c>
      <c r="G7">
        <v>168</v>
      </c>
      <c r="H7">
        <v>7.4</v>
      </c>
      <c r="I7">
        <v>211</v>
      </c>
      <c r="J7" s="12">
        <f>(D7-C7)*1440</f>
        <v>107.00000000000001</v>
      </c>
      <c r="K7">
        <v>151</v>
      </c>
      <c r="L7">
        <v>5.6</v>
      </c>
      <c r="M7">
        <v>177</v>
      </c>
      <c r="N7" s="11">
        <v>287</v>
      </c>
      <c r="O7" s="11">
        <v>29</v>
      </c>
      <c r="P7" s="11">
        <v>21</v>
      </c>
      <c r="Q7" s="11">
        <v>1</v>
      </c>
      <c r="R7" s="11">
        <v>8</v>
      </c>
      <c r="S7" s="11">
        <v>213</v>
      </c>
      <c r="T7" s="11">
        <v>18</v>
      </c>
      <c r="U7" s="11">
        <v>17</v>
      </c>
      <c r="V7" s="11">
        <v>18</v>
      </c>
      <c r="W7" s="11">
        <v>16</v>
      </c>
      <c r="X7" s="11">
        <v>1.7</v>
      </c>
      <c r="Y7" s="21"/>
      <c r="Z7" s="11">
        <v>20</v>
      </c>
      <c r="AA7" s="11">
        <v>25</v>
      </c>
      <c r="AB7" s="11">
        <v>1</v>
      </c>
      <c r="AC7" s="11">
        <v>134</v>
      </c>
      <c r="AD7" s="12">
        <v>8</v>
      </c>
      <c r="AE7" s="11">
        <v>107</v>
      </c>
      <c r="AF7" s="11">
        <v>196</v>
      </c>
      <c r="AG7" s="12">
        <v>8</v>
      </c>
      <c r="AH7" s="12">
        <f>AD7-L7</f>
        <v>2.4000000000000004</v>
      </c>
      <c r="AI7" s="12">
        <f>AG7-L7</f>
        <v>2.4000000000000004</v>
      </c>
      <c r="AJ7" s="11">
        <f>Y7-S7</f>
        <v>-213</v>
      </c>
      <c r="AK7" s="11">
        <f>Z7-T7</f>
        <v>2</v>
      </c>
      <c r="AL7" s="11">
        <f>AA7-U7</f>
        <v>8</v>
      </c>
      <c r="AM7" s="11">
        <f>AB7-Q7</f>
        <v>0</v>
      </c>
      <c r="AN7" s="11">
        <f>AF7-R7</f>
        <v>188</v>
      </c>
      <c r="AO7">
        <f>(G7-AC7)/G7</f>
        <v>0.20238095238095238</v>
      </c>
    </row>
    <row r="8" spans="1:140" x14ac:dyDescent="0.2">
      <c r="A8">
        <v>31</v>
      </c>
      <c r="B8" t="s">
        <v>74</v>
      </c>
      <c r="C8" s="9">
        <v>0.60763888888888895</v>
      </c>
      <c r="D8" s="10">
        <v>0.67569444444444438</v>
      </c>
      <c r="E8" s="6">
        <v>42422</v>
      </c>
      <c r="F8">
        <v>99</v>
      </c>
      <c r="G8">
        <v>150</v>
      </c>
      <c r="H8">
        <v>9.8000000000000007</v>
      </c>
      <c r="I8">
        <v>227</v>
      </c>
      <c r="J8" s="12">
        <f>(D8-C8)*1440</f>
        <v>97.999999999999815</v>
      </c>
      <c r="K8">
        <v>133</v>
      </c>
      <c r="L8">
        <v>7.9</v>
      </c>
      <c r="M8">
        <v>232</v>
      </c>
      <c r="N8" s="11">
        <v>314</v>
      </c>
      <c r="O8" s="11">
        <v>11</v>
      </c>
      <c r="P8" s="11">
        <v>23</v>
      </c>
      <c r="Q8" s="11">
        <v>1</v>
      </c>
      <c r="R8" s="11">
        <v>24</v>
      </c>
      <c r="S8" s="11">
        <v>239</v>
      </c>
      <c r="T8" s="11">
        <v>8</v>
      </c>
      <c r="U8" s="11">
        <v>7</v>
      </c>
      <c r="V8" s="11">
        <v>224</v>
      </c>
      <c r="W8" s="11">
        <v>7</v>
      </c>
      <c r="X8" s="11">
        <v>15</v>
      </c>
      <c r="Y8" s="11">
        <v>256</v>
      </c>
      <c r="Z8" s="11">
        <v>7</v>
      </c>
      <c r="AA8" s="11">
        <v>22</v>
      </c>
      <c r="AB8" s="11">
        <v>1</v>
      </c>
      <c r="AC8" s="11">
        <v>101</v>
      </c>
      <c r="AD8" s="12">
        <v>13.2</v>
      </c>
      <c r="AE8" s="11">
        <v>148</v>
      </c>
      <c r="AF8" s="11">
        <v>333</v>
      </c>
      <c r="AG8" s="12">
        <v>17.2</v>
      </c>
      <c r="AH8" s="12">
        <f>AD8-L8</f>
        <v>5.2999999999999989</v>
      </c>
      <c r="AI8" s="12">
        <f>AG8-L8</f>
        <v>9.2999999999999989</v>
      </c>
      <c r="AJ8" s="11">
        <f>Y8-S8</f>
        <v>17</v>
      </c>
      <c r="AK8" s="11">
        <f>Z8-T8</f>
        <v>-1</v>
      </c>
      <c r="AL8" s="11">
        <f>AA8-U8</f>
        <v>15</v>
      </c>
      <c r="AM8" s="11">
        <f>AB8-Q8</f>
        <v>0</v>
      </c>
      <c r="AN8" s="11">
        <f>AF8-R8</f>
        <v>309</v>
      </c>
      <c r="AO8">
        <f>(G8-AC8)/G8</f>
        <v>0.32666666666666666</v>
      </c>
    </row>
    <row r="9" spans="1:140" x14ac:dyDescent="0.2">
      <c r="A9">
        <v>36</v>
      </c>
      <c r="B9" t="s">
        <v>74</v>
      </c>
      <c r="C9" s="9">
        <v>0.63680555555555551</v>
      </c>
      <c r="D9" s="10">
        <v>0.7104166666666667</v>
      </c>
      <c r="E9" s="6">
        <v>42443</v>
      </c>
      <c r="F9">
        <v>71</v>
      </c>
      <c r="G9">
        <v>137</v>
      </c>
      <c r="H9">
        <v>7.9</v>
      </c>
      <c r="I9">
        <v>258</v>
      </c>
      <c r="J9" s="12">
        <f>(D9-C9)*1440</f>
        <v>106.0000000000001</v>
      </c>
      <c r="K9">
        <v>130</v>
      </c>
      <c r="L9">
        <v>7.2</v>
      </c>
      <c r="M9">
        <v>223</v>
      </c>
      <c r="N9" s="11">
        <v>277</v>
      </c>
      <c r="O9" s="11">
        <v>22</v>
      </c>
      <c r="P9" s="11">
        <v>19</v>
      </c>
      <c r="Q9" s="11">
        <v>1</v>
      </c>
      <c r="R9" s="11">
        <v>8</v>
      </c>
      <c r="S9" s="11">
        <v>224</v>
      </c>
      <c r="T9" s="11">
        <v>17</v>
      </c>
      <c r="U9" s="11">
        <v>16</v>
      </c>
      <c r="V9" s="11">
        <v>243</v>
      </c>
      <c r="W9" s="11">
        <v>20</v>
      </c>
      <c r="X9" s="11">
        <v>17</v>
      </c>
      <c r="Y9" s="11">
        <v>278</v>
      </c>
      <c r="Z9" s="11">
        <v>19</v>
      </c>
      <c r="AA9" s="11">
        <v>24</v>
      </c>
      <c r="AB9" s="11">
        <v>1</v>
      </c>
      <c r="AC9" s="11">
        <v>115</v>
      </c>
      <c r="AD9" s="11">
        <v>10.6</v>
      </c>
      <c r="AE9" s="11">
        <v>158</v>
      </c>
      <c r="AF9" s="11">
        <v>273</v>
      </c>
      <c r="AG9" s="12">
        <v>11.6</v>
      </c>
      <c r="AH9" s="12">
        <f>AD9-L9</f>
        <v>3.3999999999999995</v>
      </c>
      <c r="AI9" s="12">
        <f>AG9-L9</f>
        <v>4.3999999999999995</v>
      </c>
      <c r="AJ9" s="11">
        <f>Y9-S9</f>
        <v>54</v>
      </c>
      <c r="AK9" s="11">
        <f>Z9-T9</f>
        <v>2</v>
      </c>
      <c r="AL9" s="11">
        <f>AA9-U9</f>
        <v>8</v>
      </c>
      <c r="AM9" s="11">
        <f>AB9-Q9</f>
        <v>0</v>
      </c>
      <c r="AN9" s="11">
        <f>AF9-R9</f>
        <v>265</v>
      </c>
      <c r="AO9">
        <f>(G9-AC9)/G9</f>
        <v>0.16058394160583941</v>
      </c>
    </row>
    <row r="10" spans="1:140" x14ac:dyDescent="0.2">
      <c r="A10">
        <v>38</v>
      </c>
      <c r="B10" t="s">
        <v>74</v>
      </c>
      <c r="C10" s="9">
        <v>0.39861111111111108</v>
      </c>
      <c r="D10" s="10">
        <v>0.45</v>
      </c>
      <c r="E10" s="6">
        <v>42507</v>
      </c>
      <c r="F10">
        <v>90</v>
      </c>
      <c r="G10">
        <v>104</v>
      </c>
      <c r="H10">
        <v>12.6</v>
      </c>
      <c r="I10">
        <v>217</v>
      </c>
      <c r="J10" s="12">
        <f>(D10-C10)*1440</f>
        <v>74.000000000000057</v>
      </c>
      <c r="K10">
        <v>90</v>
      </c>
      <c r="L10">
        <v>9.3000000000000007</v>
      </c>
      <c r="M10">
        <v>179</v>
      </c>
      <c r="N10" s="11">
        <v>390</v>
      </c>
      <c r="O10" s="11">
        <v>11</v>
      </c>
      <c r="P10" s="11">
        <v>18</v>
      </c>
      <c r="Q10" s="11">
        <v>28</v>
      </c>
      <c r="R10" s="11">
        <v>21</v>
      </c>
      <c r="S10" s="11">
        <v>374</v>
      </c>
      <c r="T10" s="11">
        <v>13</v>
      </c>
      <c r="U10" s="11">
        <v>17</v>
      </c>
      <c r="V10" s="11">
        <v>404</v>
      </c>
      <c r="W10" s="11">
        <v>13</v>
      </c>
      <c r="X10" s="11">
        <v>19</v>
      </c>
      <c r="Y10" s="11">
        <v>453</v>
      </c>
      <c r="Z10" s="11">
        <v>12</v>
      </c>
      <c r="AA10" s="11">
        <v>28</v>
      </c>
      <c r="AB10" s="11">
        <v>30</v>
      </c>
      <c r="AC10" s="11">
        <v>89</v>
      </c>
      <c r="AD10" s="11">
        <v>21</v>
      </c>
      <c r="AE10" s="11">
        <v>219</v>
      </c>
      <c r="AF10" s="11">
        <v>305</v>
      </c>
      <c r="AG10" s="12">
        <v>20.9</v>
      </c>
      <c r="AH10" s="12">
        <f>AD10-L10</f>
        <v>11.7</v>
      </c>
      <c r="AI10" s="12">
        <f>AG10-L10</f>
        <v>11.599999999999998</v>
      </c>
      <c r="AJ10" s="11">
        <f>Y10-S10</f>
        <v>79</v>
      </c>
      <c r="AK10" s="11">
        <f>Z10-T10</f>
        <v>-1</v>
      </c>
      <c r="AL10" s="11">
        <f>AA10-U10</f>
        <v>11</v>
      </c>
      <c r="AM10" s="11">
        <f>AB10-Q10</f>
        <v>2</v>
      </c>
      <c r="AN10" s="11">
        <f>AF10-R10</f>
        <v>284</v>
      </c>
      <c r="AO10">
        <f>(G10-AC10)/G10</f>
        <v>0.14423076923076922</v>
      </c>
    </row>
    <row r="11" spans="1:140" x14ac:dyDescent="0.2">
      <c r="A11">
        <v>42</v>
      </c>
      <c r="B11" t="s">
        <v>74</v>
      </c>
      <c r="C11" s="9">
        <v>0.38472222222222219</v>
      </c>
      <c r="D11" s="10">
        <v>0.42499999999999999</v>
      </c>
      <c r="E11" s="6">
        <v>42562</v>
      </c>
      <c r="F11">
        <v>83</v>
      </c>
      <c r="G11">
        <v>151</v>
      </c>
      <c r="H11">
        <v>9.9</v>
      </c>
      <c r="I11">
        <v>273</v>
      </c>
      <c r="J11" s="12">
        <f>(D11-C11)*1440</f>
        <v>58.000000000000036</v>
      </c>
      <c r="K11">
        <v>136</v>
      </c>
      <c r="L11">
        <v>7</v>
      </c>
      <c r="M11">
        <v>228</v>
      </c>
      <c r="N11" s="11">
        <v>336</v>
      </c>
      <c r="O11" s="11">
        <v>12</v>
      </c>
      <c r="P11" s="11">
        <v>18</v>
      </c>
      <c r="Q11" s="11">
        <v>3</v>
      </c>
      <c r="R11" s="11">
        <v>11</v>
      </c>
      <c r="S11" s="11">
        <v>288</v>
      </c>
      <c r="T11" s="11">
        <v>11</v>
      </c>
      <c r="U11" s="11">
        <v>17</v>
      </c>
      <c r="V11" s="11">
        <v>265</v>
      </c>
      <c r="W11" s="11">
        <v>10</v>
      </c>
      <c r="X11" s="11">
        <v>16</v>
      </c>
      <c r="Y11" s="11">
        <v>340</v>
      </c>
      <c r="Z11" s="11">
        <v>12</v>
      </c>
      <c r="AA11" s="11">
        <v>26</v>
      </c>
      <c r="AB11" s="11">
        <v>3</v>
      </c>
      <c r="AC11" s="11">
        <v>123</v>
      </c>
      <c r="AD11" s="11">
        <v>16.100000000000001</v>
      </c>
      <c r="AE11" s="11">
        <v>170</v>
      </c>
      <c r="AF11" s="11">
        <v>481</v>
      </c>
      <c r="AG11" s="12">
        <v>20.3</v>
      </c>
      <c r="AH11" s="12">
        <f>AD11-L11</f>
        <v>9.1000000000000014</v>
      </c>
      <c r="AI11" s="12">
        <f>AG11-L11</f>
        <v>13.3</v>
      </c>
      <c r="AJ11" s="11">
        <f>Y11-S11</f>
        <v>52</v>
      </c>
      <c r="AK11" s="11">
        <f>Z11-T11</f>
        <v>1</v>
      </c>
      <c r="AL11" s="11">
        <f>AA11-U11</f>
        <v>9</v>
      </c>
      <c r="AM11" s="11">
        <f>AB11-Q11</f>
        <v>0</v>
      </c>
      <c r="AN11" s="11">
        <f>AF11-R11</f>
        <v>470</v>
      </c>
      <c r="AO11">
        <f>(G11-AC11)/G11</f>
        <v>0.18543046357615894</v>
      </c>
    </row>
    <row r="12" spans="1:140" x14ac:dyDescent="0.2">
      <c r="A12">
        <v>44</v>
      </c>
      <c r="B12" t="s">
        <v>74</v>
      </c>
      <c r="C12" s="9">
        <v>0.3888888888888889</v>
      </c>
      <c r="D12" s="10">
        <v>0.43611111111111112</v>
      </c>
      <c r="E12" s="6">
        <v>42548</v>
      </c>
      <c r="F12">
        <v>72</v>
      </c>
      <c r="G12">
        <v>136</v>
      </c>
      <c r="H12">
        <v>5.7</v>
      </c>
      <c r="I12">
        <v>190</v>
      </c>
      <c r="J12" s="12">
        <f>(D12-C12)*1440</f>
        <v>68</v>
      </c>
      <c r="K12">
        <v>119</v>
      </c>
      <c r="L12">
        <v>4.7</v>
      </c>
      <c r="M12">
        <v>153</v>
      </c>
      <c r="N12" s="11">
        <v>301</v>
      </c>
      <c r="O12" s="11">
        <v>8</v>
      </c>
      <c r="P12" s="11">
        <v>14</v>
      </c>
      <c r="Q12" s="11">
        <v>1</v>
      </c>
      <c r="R12" s="11">
        <v>10</v>
      </c>
      <c r="S12" s="11">
        <v>255</v>
      </c>
      <c r="T12" s="11">
        <v>8</v>
      </c>
      <c r="U12" s="11">
        <v>13</v>
      </c>
      <c r="V12" s="11">
        <v>242</v>
      </c>
      <c r="W12" s="11">
        <v>7</v>
      </c>
      <c r="X12" s="11">
        <v>13</v>
      </c>
      <c r="Y12" s="11">
        <v>268</v>
      </c>
      <c r="Z12" s="11">
        <v>9</v>
      </c>
      <c r="AA12" s="11">
        <v>17</v>
      </c>
      <c r="AB12" s="11">
        <v>1</v>
      </c>
      <c r="AC12" s="11">
        <v>116</v>
      </c>
      <c r="AD12" s="11">
        <v>8</v>
      </c>
      <c r="AE12" s="11">
        <v>154</v>
      </c>
      <c r="AF12" s="11">
        <v>106</v>
      </c>
      <c r="AG12" s="12">
        <v>8.1</v>
      </c>
      <c r="AH12" s="12">
        <f>AD12-L12</f>
        <v>3.3</v>
      </c>
      <c r="AI12" s="12">
        <f>AG12-L12</f>
        <v>3.3999999999999995</v>
      </c>
      <c r="AJ12" s="11">
        <f>Y12-S12</f>
        <v>13</v>
      </c>
      <c r="AK12" s="11">
        <f>Z12-T12</f>
        <v>1</v>
      </c>
      <c r="AL12" s="11">
        <f>AA12-U12</f>
        <v>4</v>
      </c>
      <c r="AM12" s="11">
        <f>AB12-Q12</f>
        <v>0</v>
      </c>
      <c r="AN12" s="11">
        <f>AF12-R12</f>
        <v>96</v>
      </c>
      <c r="AO12">
        <f>(G12-AC12)/G12</f>
        <v>0.14705882352941177</v>
      </c>
    </row>
    <row r="13" spans="1:140" x14ac:dyDescent="0.2">
      <c r="A13">
        <v>46</v>
      </c>
      <c r="B13" t="s">
        <v>74</v>
      </c>
      <c r="C13" s="9">
        <v>0.5180555555555556</v>
      </c>
      <c r="D13" s="10">
        <v>0.56319444444444444</v>
      </c>
      <c r="E13" s="6">
        <v>42573</v>
      </c>
      <c r="F13">
        <v>81</v>
      </c>
      <c r="G13">
        <v>133</v>
      </c>
      <c r="H13">
        <v>7.7</v>
      </c>
      <c r="I13">
        <v>231</v>
      </c>
      <c r="J13" s="12">
        <f>(D13-C13)*1440</f>
        <v>64.999999999999929</v>
      </c>
      <c r="K13">
        <v>124</v>
      </c>
      <c r="L13">
        <v>6.1</v>
      </c>
      <c r="M13">
        <v>180</v>
      </c>
      <c r="N13" s="11">
        <v>349</v>
      </c>
      <c r="O13" s="11">
        <v>34</v>
      </c>
      <c r="P13" s="11">
        <v>18</v>
      </c>
      <c r="Q13" s="11">
        <v>1</v>
      </c>
      <c r="R13" s="11">
        <v>12</v>
      </c>
      <c r="S13" s="11">
        <v>293</v>
      </c>
      <c r="T13" s="11">
        <v>32</v>
      </c>
      <c r="U13" s="11">
        <v>19</v>
      </c>
      <c r="V13" s="11">
        <v>307</v>
      </c>
      <c r="W13" s="11">
        <v>30</v>
      </c>
      <c r="X13" s="11">
        <v>18</v>
      </c>
      <c r="Y13" s="11">
        <v>302</v>
      </c>
      <c r="Z13" s="11">
        <v>30</v>
      </c>
      <c r="AA13" s="11">
        <v>21</v>
      </c>
      <c r="AB13" s="11">
        <v>1</v>
      </c>
      <c r="AC13" s="11">
        <v>109</v>
      </c>
      <c r="AD13" s="11">
        <v>9.9</v>
      </c>
      <c r="AE13" s="11">
        <v>163</v>
      </c>
      <c r="AF13" s="11">
        <v>98</v>
      </c>
      <c r="AG13" s="12">
        <v>15.5</v>
      </c>
      <c r="AH13" s="12">
        <f>AD13-L13</f>
        <v>3.8000000000000007</v>
      </c>
      <c r="AI13" s="12">
        <f>AG13-L13</f>
        <v>9.4</v>
      </c>
      <c r="AJ13" s="11">
        <f>Y13-S13</f>
        <v>9</v>
      </c>
      <c r="AK13" s="11">
        <f>Z13-T13</f>
        <v>-2</v>
      </c>
      <c r="AL13" s="11">
        <f>AA13-U13</f>
        <v>2</v>
      </c>
      <c r="AM13" s="11">
        <f>AB13-Q13</f>
        <v>0</v>
      </c>
      <c r="AN13" s="11">
        <f>AF13-R13</f>
        <v>86</v>
      </c>
      <c r="AO13">
        <f>(G13-AC13)/G13</f>
        <v>0.18045112781954886</v>
      </c>
    </row>
    <row r="14" spans="1:140" x14ac:dyDescent="0.2">
      <c r="A14">
        <v>49</v>
      </c>
      <c r="B14" t="s">
        <v>74</v>
      </c>
      <c r="C14" s="9">
        <v>0.39583333333333331</v>
      </c>
      <c r="D14" s="10">
        <v>0.44930555555555557</v>
      </c>
      <c r="E14" s="6">
        <v>42534</v>
      </c>
      <c r="F14">
        <v>79</v>
      </c>
      <c r="G14">
        <v>121</v>
      </c>
      <c r="H14">
        <v>6.4</v>
      </c>
      <c r="I14">
        <v>259</v>
      </c>
      <c r="J14" s="12">
        <f>(D14-C14)*1440</f>
        <v>77.000000000000043</v>
      </c>
      <c r="K14" s="20"/>
      <c r="L14" s="20"/>
      <c r="M14" s="20"/>
      <c r="N14" s="11">
        <v>283</v>
      </c>
      <c r="O14" s="11">
        <v>11</v>
      </c>
      <c r="P14" s="11">
        <v>16</v>
      </c>
      <c r="Q14" s="11">
        <v>13</v>
      </c>
      <c r="R14" s="11">
        <v>13</v>
      </c>
      <c r="S14" s="11">
        <v>233</v>
      </c>
      <c r="T14" s="11">
        <v>11</v>
      </c>
      <c r="U14" s="11">
        <v>14</v>
      </c>
      <c r="V14" s="11">
        <v>232</v>
      </c>
      <c r="W14" s="11">
        <v>8</v>
      </c>
      <c r="X14" s="11">
        <v>13</v>
      </c>
      <c r="Y14" s="11">
        <v>225</v>
      </c>
      <c r="Z14" s="11">
        <v>8</v>
      </c>
      <c r="AA14" s="11">
        <v>17</v>
      </c>
      <c r="AB14" s="11">
        <v>10</v>
      </c>
      <c r="AC14" s="11">
        <v>91</v>
      </c>
      <c r="AD14" s="11">
        <v>6.2</v>
      </c>
      <c r="AE14" s="11">
        <v>177</v>
      </c>
      <c r="AF14" s="11">
        <v>60</v>
      </c>
      <c r="AG14" s="12">
        <v>8.4</v>
      </c>
      <c r="AH14" s="12">
        <f>AD14-L14</f>
        <v>6.2</v>
      </c>
      <c r="AI14" s="12">
        <f>AG14-L14</f>
        <v>8.4</v>
      </c>
      <c r="AJ14" s="11">
        <f>Y14-S14</f>
        <v>-8</v>
      </c>
      <c r="AK14" s="11">
        <f>Z14-T14</f>
        <v>-3</v>
      </c>
      <c r="AL14" s="11">
        <f>AA14-U14</f>
        <v>3</v>
      </c>
      <c r="AM14" s="11">
        <f>AB14-Q14</f>
        <v>-3</v>
      </c>
      <c r="AN14" s="11">
        <f>AF14-R14</f>
        <v>47</v>
      </c>
      <c r="AO14">
        <f>(G14-AC14)/G14</f>
        <v>0.24793388429752067</v>
      </c>
    </row>
    <row r="15" spans="1:140" x14ac:dyDescent="0.2">
      <c r="A15">
        <v>50</v>
      </c>
      <c r="B15" t="s">
        <v>74</v>
      </c>
      <c r="C15" s="9">
        <v>0.65277777777777779</v>
      </c>
      <c r="D15" s="10">
        <v>0.71527777777777779</v>
      </c>
      <c r="E15" s="6">
        <v>42562</v>
      </c>
      <c r="F15">
        <v>121</v>
      </c>
      <c r="G15">
        <v>135</v>
      </c>
      <c r="H15">
        <v>6.4</v>
      </c>
      <c r="I15">
        <v>199</v>
      </c>
      <c r="J15" s="12">
        <f>(D15-C15)*1440</f>
        <v>90</v>
      </c>
      <c r="K15">
        <v>130</v>
      </c>
      <c r="L15">
        <v>5.3</v>
      </c>
      <c r="M15">
        <v>177</v>
      </c>
      <c r="N15" s="21"/>
      <c r="O15" s="21"/>
      <c r="P15" s="21"/>
      <c r="Q15" s="11">
        <v>1</v>
      </c>
      <c r="R15" s="11">
        <v>10</v>
      </c>
      <c r="S15" s="11">
        <v>248</v>
      </c>
      <c r="T15" s="11">
        <v>6</v>
      </c>
      <c r="U15" s="11">
        <v>15</v>
      </c>
      <c r="V15" s="11">
        <v>228</v>
      </c>
      <c r="W15" s="11">
        <v>7</v>
      </c>
      <c r="X15" s="11">
        <v>14</v>
      </c>
      <c r="Y15" s="11">
        <v>232</v>
      </c>
      <c r="Z15" s="11">
        <v>7</v>
      </c>
      <c r="AA15" s="11">
        <v>21</v>
      </c>
      <c r="AB15" s="11">
        <v>1</v>
      </c>
      <c r="AC15" s="11">
        <v>80</v>
      </c>
      <c r="AD15" s="11">
        <v>5.2</v>
      </c>
      <c r="AE15" s="11">
        <v>76</v>
      </c>
      <c r="AF15" s="11">
        <v>272</v>
      </c>
      <c r="AG15" s="12">
        <v>6.8</v>
      </c>
      <c r="AH15" s="12">
        <f>AD15-L15</f>
        <v>-9.9999999999999645E-2</v>
      </c>
      <c r="AI15" s="12">
        <f>AG15-L15</f>
        <v>1.5</v>
      </c>
      <c r="AJ15" s="11">
        <f>Y15-S15</f>
        <v>-16</v>
      </c>
      <c r="AK15" s="11">
        <f>Z15-T15</f>
        <v>1</v>
      </c>
      <c r="AL15" s="11">
        <f>AA15-U15</f>
        <v>6</v>
      </c>
      <c r="AM15" s="11">
        <f>AB15-Q15</f>
        <v>0</v>
      </c>
      <c r="AN15" s="11">
        <f>AF15-R15</f>
        <v>262</v>
      </c>
      <c r="AO15">
        <f>(G15-AC15)/G15</f>
        <v>0.40740740740740738</v>
      </c>
    </row>
    <row r="16" spans="1:140" x14ac:dyDescent="0.2">
      <c r="A16">
        <v>57</v>
      </c>
      <c r="B16" t="s">
        <v>74</v>
      </c>
      <c r="C16" s="9">
        <v>0.37777777777777777</v>
      </c>
      <c r="D16" s="10">
        <v>0.42777777777777781</v>
      </c>
      <c r="E16" s="6">
        <v>42633</v>
      </c>
      <c r="F16">
        <v>82</v>
      </c>
      <c r="G16">
        <v>144</v>
      </c>
      <c r="H16">
        <v>7.2</v>
      </c>
      <c r="I16">
        <v>278</v>
      </c>
      <c r="J16" s="12">
        <f>(D16-C16)*1440</f>
        <v>72.000000000000057</v>
      </c>
      <c r="K16">
        <v>127</v>
      </c>
      <c r="L16">
        <v>5.7</v>
      </c>
      <c r="M16">
        <v>206</v>
      </c>
      <c r="N16" s="11">
        <v>380</v>
      </c>
      <c r="O16" s="11">
        <v>29</v>
      </c>
      <c r="P16" s="11">
        <v>19</v>
      </c>
      <c r="Q16" s="11">
        <v>1</v>
      </c>
      <c r="R16" s="11">
        <v>31</v>
      </c>
      <c r="S16" s="11">
        <v>376</v>
      </c>
      <c r="T16" s="11">
        <v>30</v>
      </c>
      <c r="U16" s="11">
        <v>21</v>
      </c>
      <c r="V16" s="11">
        <v>349</v>
      </c>
      <c r="W16" s="11">
        <v>26</v>
      </c>
      <c r="X16" s="11">
        <v>18</v>
      </c>
      <c r="Y16" s="11">
        <v>420</v>
      </c>
      <c r="Z16" s="11">
        <v>31</v>
      </c>
      <c r="AA16" s="11">
        <v>27</v>
      </c>
      <c r="AB16" s="11">
        <v>1</v>
      </c>
      <c r="AC16" s="11">
        <v>133</v>
      </c>
      <c r="AD16" s="11">
        <v>8.9</v>
      </c>
      <c r="AE16" s="11">
        <v>210</v>
      </c>
      <c r="AF16" s="11">
        <v>171</v>
      </c>
      <c r="AG16" s="12">
        <v>5.2</v>
      </c>
      <c r="AH16" s="12">
        <f>AD16-L16</f>
        <v>3.2</v>
      </c>
      <c r="AI16" s="12">
        <f>AG16-L16</f>
        <v>-0.5</v>
      </c>
      <c r="AJ16" s="11">
        <f>Y16-S16</f>
        <v>44</v>
      </c>
      <c r="AK16" s="11">
        <f>Z16-T16</f>
        <v>1</v>
      </c>
      <c r="AL16" s="11">
        <f>AA16-U16</f>
        <v>6</v>
      </c>
      <c r="AM16" s="11">
        <f>AB16-Q16</f>
        <v>0</v>
      </c>
      <c r="AN16" s="11">
        <f>AF16-R16</f>
        <v>140</v>
      </c>
      <c r="AO16">
        <f>(G16-AC16)/G16</f>
        <v>7.6388888888888895E-2</v>
      </c>
    </row>
    <row r="17" spans="1:41" x14ac:dyDescent="0.2">
      <c r="A17">
        <v>58</v>
      </c>
      <c r="B17" t="s">
        <v>74</v>
      </c>
      <c r="C17" s="9">
        <v>0.4694444444444445</v>
      </c>
      <c r="D17" s="10">
        <v>0.55069444444444449</v>
      </c>
      <c r="E17" s="6">
        <v>42625</v>
      </c>
      <c r="F17">
        <v>78</v>
      </c>
      <c r="G17">
        <v>134</v>
      </c>
      <c r="H17">
        <v>7</v>
      </c>
      <c r="I17">
        <v>191</v>
      </c>
      <c r="J17" s="12">
        <f>(D17-C17)*1440</f>
        <v>116.99999999999999</v>
      </c>
      <c r="K17">
        <v>120</v>
      </c>
      <c r="L17">
        <v>5.8</v>
      </c>
      <c r="M17">
        <v>167</v>
      </c>
      <c r="N17" s="11">
        <v>445</v>
      </c>
      <c r="O17" s="11">
        <v>24</v>
      </c>
      <c r="P17" s="11">
        <v>24</v>
      </c>
      <c r="Q17" s="11">
        <v>4</v>
      </c>
      <c r="R17" s="11">
        <v>4</v>
      </c>
      <c r="S17" s="11">
        <v>268</v>
      </c>
      <c r="T17" s="11">
        <v>13</v>
      </c>
      <c r="U17" s="11">
        <v>15</v>
      </c>
      <c r="V17" s="11">
        <v>236</v>
      </c>
      <c r="W17" s="11">
        <v>12</v>
      </c>
      <c r="X17" s="11">
        <v>15</v>
      </c>
      <c r="Y17" s="21"/>
      <c r="Z17" s="11">
        <v>15</v>
      </c>
      <c r="AA17" s="11">
        <v>47</v>
      </c>
      <c r="AB17" s="11">
        <v>2</v>
      </c>
      <c r="AC17" s="11">
        <v>98</v>
      </c>
      <c r="AD17" s="11">
        <v>17.600000000000001</v>
      </c>
      <c r="AE17" s="11">
        <v>123</v>
      </c>
      <c r="AF17" s="11">
        <v>744</v>
      </c>
      <c r="AG17" s="12">
        <v>12.7</v>
      </c>
      <c r="AH17" s="12">
        <f>AD17-L17</f>
        <v>11.8</v>
      </c>
      <c r="AI17" s="12">
        <f>AG17-L17</f>
        <v>6.8999999999999995</v>
      </c>
      <c r="AJ17" s="11">
        <f>Y17-S17</f>
        <v>-268</v>
      </c>
      <c r="AK17" s="11">
        <f>Z17-T17</f>
        <v>2</v>
      </c>
      <c r="AL17" s="11">
        <f>AA17-U17</f>
        <v>32</v>
      </c>
      <c r="AM17" s="11">
        <f>AB17-Q17</f>
        <v>-2</v>
      </c>
      <c r="AN17" s="11">
        <f>AF17-R17</f>
        <v>740</v>
      </c>
      <c r="AO17">
        <f>(G17-AC17)/G17</f>
        <v>0.26865671641791045</v>
      </c>
    </row>
    <row r="18" spans="1:41" x14ac:dyDescent="0.2">
      <c r="A18">
        <v>2</v>
      </c>
      <c r="B18" t="s">
        <v>75</v>
      </c>
      <c r="C18" s="9">
        <v>0.41111111111111115</v>
      </c>
      <c r="D18" s="10">
        <v>0.45416666666666666</v>
      </c>
      <c r="E18" s="6">
        <v>42401</v>
      </c>
      <c r="F18">
        <v>87</v>
      </c>
      <c r="G18">
        <v>142</v>
      </c>
      <c r="H18">
        <v>9.6999999999999993</v>
      </c>
      <c r="I18">
        <v>287</v>
      </c>
      <c r="J18" s="12">
        <f>(D18-C18)*1440</f>
        <v>61.999999999999943</v>
      </c>
      <c r="K18">
        <v>115</v>
      </c>
      <c r="L18">
        <v>5.4</v>
      </c>
      <c r="M18">
        <v>224</v>
      </c>
      <c r="N18" s="11">
        <v>277</v>
      </c>
      <c r="O18" s="11">
        <v>11</v>
      </c>
      <c r="P18" s="11">
        <v>10</v>
      </c>
      <c r="Q18" s="11">
        <v>2</v>
      </c>
      <c r="R18" s="11">
        <v>11</v>
      </c>
      <c r="S18" s="21"/>
      <c r="T18" s="21"/>
      <c r="U18" s="21"/>
      <c r="V18" s="21"/>
      <c r="W18" s="21"/>
      <c r="X18" s="21"/>
      <c r="Y18" s="11">
        <v>235</v>
      </c>
      <c r="Z18" s="11">
        <v>9</v>
      </c>
      <c r="AA18" s="11">
        <v>14</v>
      </c>
      <c r="AB18" s="11">
        <v>2</v>
      </c>
      <c r="AC18" s="11">
        <v>100</v>
      </c>
      <c r="AD18" s="12">
        <v>13.1</v>
      </c>
      <c r="AE18" s="11">
        <v>189</v>
      </c>
      <c r="AF18" s="11">
        <v>128</v>
      </c>
      <c r="AG18" s="12">
        <v>13.7</v>
      </c>
      <c r="AH18" s="12">
        <f>AD18-L18</f>
        <v>7.6999999999999993</v>
      </c>
      <c r="AI18" s="12">
        <f>AG18-L18</f>
        <v>8.2999999999999989</v>
      </c>
      <c r="AJ18" s="11">
        <f>Y18-S18</f>
        <v>235</v>
      </c>
      <c r="AK18" s="11">
        <f>Z18-T18</f>
        <v>9</v>
      </c>
      <c r="AL18" s="11">
        <f>AA18-U18</f>
        <v>14</v>
      </c>
      <c r="AM18" s="11">
        <f>AB18-Q18</f>
        <v>0</v>
      </c>
      <c r="AN18" s="11">
        <f>AF18-R18</f>
        <v>117</v>
      </c>
      <c r="AO18">
        <f>(G18-AC18)/G18</f>
        <v>0.29577464788732394</v>
      </c>
    </row>
    <row r="19" spans="1:41" x14ac:dyDescent="0.2">
      <c r="A19">
        <v>5</v>
      </c>
      <c r="B19" t="s">
        <v>75</v>
      </c>
      <c r="C19" s="9">
        <v>0.3888888888888889</v>
      </c>
      <c r="D19" s="10">
        <v>0.43888888888888888</v>
      </c>
      <c r="E19" s="6">
        <v>42499</v>
      </c>
      <c r="F19">
        <v>85</v>
      </c>
      <c r="G19">
        <v>143</v>
      </c>
      <c r="H19">
        <v>4.4000000000000004</v>
      </c>
      <c r="I19">
        <v>184</v>
      </c>
      <c r="J19" s="12">
        <f>(D19-C19)*1440</f>
        <v>71.999999999999986</v>
      </c>
      <c r="K19">
        <v>136</v>
      </c>
      <c r="L19">
        <v>4.0999999999999996</v>
      </c>
      <c r="M19">
        <v>171</v>
      </c>
      <c r="N19" s="11">
        <v>324</v>
      </c>
      <c r="O19" s="11">
        <v>22</v>
      </c>
      <c r="P19" s="11">
        <v>25</v>
      </c>
      <c r="Q19" s="11">
        <v>1</v>
      </c>
      <c r="R19" s="11">
        <v>14</v>
      </c>
      <c r="S19" s="11">
        <v>306</v>
      </c>
      <c r="T19" s="11">
        <v>20</v>
      </c>
      <c r="U19" s="11">
        <v>23</v>
      </c>
      <c r="V19" s="11">
        <v>325</v>
      </c>
      <c r="W19" s="11">
        <v>22</v>
      </c>
      <c r="X19" s="11">
        <v>27</v>
      </c>
      <c r="Y19" s="11">
        <v>358</v>
      </c>
      <c r="Z19" s="11">
        <v>24</v>
      </c>
      <c r="AA19" s="11">
        <v>37</v>
      </c>
      <c r="AB19" s="11">
        <v>1</v>
      </c>
      <c r="AC19" s="11">
        <v>137</v>
      </c>
      <c r="AD19" s="12">
        <v>8.3000000000000007</v>
      </c>
      <c r="AE19" s="11">
        <v>153</v>
      </c>
      <c r="AF19" s="11">
        <v>216</v>
      </c>
      <c r="AG19" s="12">
        <v>8.1</v>
      </c>
      <c r="AH19" s="12">
        <f>AD19-L19</f>
        <v>4.2000000000000011</v>
      </c>
      <c r="AI19" s="12">
        <f>AG19-L19</f>
        <v>4</v>
      </c>
      <c r="AJ19" s="11">
        <f>Y19-S19</f>
        <v>52</v>
      </c>
      <c r="AK19" s="11">
        <f>Z19-T19</f>
        <v>4</v>
      </c>
      <c r="AL19" s="11">
        <f>AA19-U19</f>
        <v>14</v>
      </c>
      <c r="AM19" s="11">
        <f>AB19-Q19</f>
        <v>0</v>
      </c>
      <c r="AN19" s="11">
        <f>AF19-R19</f>
        <v>202</v>
      </c>
      <c r="AO19">
        <f>(G19-AC19)/G19</f>
        <v>4.195804195804196E-2</v>
      </c>
    </row>
    <row r="20" spans="1:41" x14ac:dyDescent="0.2">
      <c r="A20">
        <v>9</v>
      </c>
      <c r="B20" t="s">
        <v>75</v>
      </c>
      <c r="C20" s="9">
        <v>0.60416666666666663</v>
      </c>
      <c r="D20" s="10">
        <v>0.67847222222222225</v>
      </c>
      <c r="E20" s="6">
        <v>42564</v>
      </c>
      <c r="F20">
        <v>113</v>
      </c>
      <c r="G20">
        <v>129</v>
      </c>
      <c r="H20">
        <v>7.1</v>
      </c>
      <c r="I20">
        <v>236</v>
      </c>
      <c r="J20" s="12">
        <f>(D20-C20)*1440</f>
        <v>107.0000000000001</v>
      </c>
      <c r="K20">
        <v>112</v>
      </c>
      <c r="L20">
        <v>6.7</v>
      </c>
      <c r="M20">
        <v>210</v>
      </c>
      <c r="N20" s="11">
        <v>315</v>
      </c>
      <c r="O20" s="11">
        <v>14</v>
      </c>
      <c r="P20" s="11">
        <v>16</v>
      </c>
      <c r="Q20" s="11">
        <v>8</v>
      </c>
      <c r="R20" s="11">
        <v>69</v>
      </c>
      <c r="S20" s="11">
        <v>284</v>
      </c>
      <c r="T20" s="11">
        <v>11</v>
      </c>
      <c r="U20" s="11">
        <v>15</v>
      </c>
      <c r="V20" s="11">
        <v>272</v>
      </c>
      <c r="W20" s="11">
        <v>13</v>
      </c>
      <c r="X20" s="11">
        <v>14</v>
      </c>
      <c r="Y20" s="21"/>
      <c r="Z20" s="11">
        <v>8</v>
      </c>
      <c r="AA20" s="11">
        <v>17</v>
      </c>
      <c r="AB20" s="11">
        <v>4</v>
      </c>
      <c r="AC20" s="11">
        <v>72</v>
      </c>
      <c r="AD20" s="12">
        <v>10.9</v>
      </c>
      <c r="AE20" s="11">
        <v>131</v>
      </c>
      <c r="AF20" s="11">
        <v>242</v>
      </c>
      <c r="AG20" s="12">
        <v>17.399999999999999</v>
      </c>
      <c r="AH20" s="12">
        <f>AD20-L20</f>
        <v>4.2</v>
      </c>
      <c r="AI20" s="12">
        <f>AG20-L20</f>
        <v>10.7</v>
      </c>
      <c r="AJ20" s="11">
        <f>Y20-S20</f>
        <v>-284</v>
      </c>
      <c r="AK20" s="11">
        <f>Z20-T20</f>
        <v>-3</v>
      </c>
      <c r="AL20" s="11">
        <f>AA20-U20</f>
        <v>2</v>
      </c>
      <c r="AM20" s="11">
        <f>AB20-Q20</f>
        <v>-4</v>
      </c>
      <c r="AN20" s="11">
        <f>AF20-R20</f>
        <v>173</v>
      </c>
      <c r="AO20">
        <f>(G20-AC20)/G20</f>
        <v>0.44186046511627908</v>
      </c>
    </row>
    <row r="21" spans="1:41" x14ac:dyDescent="0.2">
      <c r="A21">
        <v>11</v>
      </c>
      <c r="B21" t="s">
        <v>75</v>
      </c>
      <c r="C21" s="9">
        <v>0.45</v>
      </c>
      <c r="D21" s="10">
        <v>0.51458333333333328</v>
      </c>
      <c r="E21" s="6">
        <v>42579</v>
      </c>
      <c r="F21">
        <v>69</v>
      </c>
      <c r="G21">
        <v>147</v>
      </c>
      <c r="H21">
        <v>5</v>
      </c>
      <c r="I21">
        <v>207</v>
      </c>
      <c r="J21" s="12">
        <f>(D21-C21)*1440</f>
        <v>92.999999999999915</v>
      </c>
      <c r="K21">
        <v>126</v>
      </c>
      <c r="L21">
        <v>4.2</v>
      </c>
      <c r="M21">
        <v>164</v>
      </c>
      <c r="N21" s="21"/>
      <c r="O21" s="11">
        <v>13</v>
      </c>
      <c r="P21" s="11">
        <v>21</v>
      </c>
      <c r="Q21" s="11">
        <v>1</v>
      </c>
      <c r="R21" s="11">
        <v>19</v>
      </c>
      <c r="S21" s="21"/>
      <c r="T21" s="11">
        <v>9</v>
      </c>
      <c r="U21" s="11">
        <v>17</v>
      </c>
      <c r="V21" s="11">
        <v>226</v>
      </c>
      <c r="W21" s="11">
        <v>9</v>
      </c>
      <c r="X21" s="11">
        <v>18</v>
      </c>
      <c r="Y21" s="21"/>
      <c r="Z21" s="21"/>
      <c r="AA21" s="21"/>
      <c r="AB21" s="11">
        <v>1</v>
      </c>
      <c r="AC21" s="11">
        <v>113</v>
      </c>
      <c r="AD21" s="12">
        <v>14.9</v>
      </c>
      <c r="AE21" s="11">
        <v>156</v>
      </c>
      <c r="AF21" s="21"/>
      <c r="AG21" s="12">
        <v>8.1</v>
      </c>
    </row>
    <row r="22" spans="1:41" x14ac:dyDescent="0.2">
      <c r="A22">
        <v>27</v>
      </c>
      <c r="B22" t="s">
        <v>75</v>
      </c>
      <c r="C22" s="9">
        <v>0.6479166666666667</v>
      </c>
      <c r="D22" s="10">
        <v>0.69861111111111107</v>
      </c>
      <c r="E22" s="6">
        <v>42373</v>
      </c>
      <c r="F22">
        <v>49</v>
      </c>
      <c r="G22">
        <v>137</v>
      </c>
      <c r="H22">
        <v>5.6</v>
      </c>
      <c r="I22">
        <v>277</v>
      </c>
      <c r="J22" s="12">
        <f>(D22-C22)*1440</f>
        <v>72.999999999999901</v>
      </c>
      <c r="K22">
        <v>119</v>
      </c>
      <c r="L22">
        <v>5.2</v>
      </c>
      <c r="M22">
        <v>248</v>
      </c>
      <c r="N22" s="11">
        <v>324</v>
      </c>
      <c r="O22" s="11">
        <v>9</v>
      </c>
      <c r="P22" s="11">
        <v>16</v>
      </c>
      <c r="Q22" s="11">
        <v>2</v>
      </c>
      <c r="R22" s="11">
        <v>15</v>
      </c>
      <c r="S22" s="11">
        <v>229</v>
      </c>
      <c r="T22" s="11">
        <v>8</v>
      </c>
      <c r="U22" s="11">
        <v>13</v>
      </c>
      <c r="V22" s="11">
        <v>217</v>
      </c>
      <c r="W22" s="11">
        <v>8</v>
      </c>
      <c r="X22" s="11">
        <v>12</v>
      </c>
      <c r="Y22" s="11">
        <v>226</v>
      </c>
      <c r="Z22" s="11">
        <v>6</v>
      </c>
      <c r="AA22" s="11">
        <v>15</v>
      </c>
      <c r="AB22" s="11">
        <v>2</v>
      </c>
      <c r="AC22" s="11">
        <v>87</v>
      </c>
      <c r="AD22" s="12">
        <v>7.5</v>
      </c>
      <c r="AE22" s="11">
        <v>190</v>
      </c>
      <c r="AF22" s="24">
        <v>104</v>
      </c>
      <c r="AG22" s="12">
        <v>9.9</v>
      </c>
      <c r="AH22" s="12">
        <f>AD22-L22</f>
        <v>2.2999999999999998</v>
      </c>
      <c r="AI22" s="12">
        <f>AG22-L22</f>
        <v>4.7</v>
      </c>
      <c r="AJ22" s="11">
        <f>Y22-S22</f>
        <v>-3</v>
      </c>
      <c r="AK22" s="11">
        <f>Z22-T22</f>
        <v>-2</v>
      </c>
      <c r="AL22" s="11">
        <f>AA22-U22</f>
        <v>2</v>
      </c>
      <c r="AM22" s="11">
        <f>AB22-Q22</f>
        <v>0</v>
      </c>
      <c r="AN22" s="11">
        <f>AF22-R22</f>
        <v>89</v>
      </c>
      <c r="AO22">
        <f>(G22-AC22)/G22</f>
        <v>0.36496350364963503</v>
      </c>
    </row>
    <row r="23" spans="1:41" x14ac:dyDescent="0.2">
      <c r="A23">
        <v>30</v>
      </c>
      <c r="B23" t="s">
        <v>75</v>
      </c>
      <c r="C23" s="9">
        <v>0.40069444444444446</v>
      </c>
      <c r="D23" s="10">
        <v>0.44097222222222227</v>
      </c>
      <c r="E23" s="6">
        <v>42380</v>
      </c>
      <c r="F23">
        <v>83</v>
      </c>
      <c r="G23">
        <v>155</v>
      </c>
      <c r="H23">
        <v>3.6</v>
      </c>
      <c r="I23">
        <v>199</v>
      </c>
      <c r="J23" s="12">
        <f>(D23-C23)*1440</f>
        <v>58.000000000000036</v>
      </c>
      <c r="K23">
        <v>144</v>
      </c>
      <c r="L23">
        <v>3.5</v>
      </c>
      <c r="M23">
        <v>192</v>
      </c>
      <c r="N23" s="11">
        <v>297</v>
      </c>
      <c r="O23" s="11">
        <v>11</v>
      </c>
      <c r="P23" s="11">
        <v>22</v>
      </c>
      <c r="Q23" s="11">
        <v>1</v>
      </c>
      <c r="R23" s="11">
        <v>9</v>
      </c>
      <c r="S23" s="21"/>
      <c r="T23" s="21"/>
      <c r="U23" s="21"/>
      <c r="V23" s="21"/>
      <c r="W23" s="21"/>
      <c r="X23" s="21"/>
      <c r="Y23" s="11">
        <v>229</v>
      </c>
      <c r="Z23" s="11">
        <v>7</v>
      </c>
      <c r="AA23" s="11">
        <v>19</v>
      </c>
      <c r="AB23" s="11">
        <v>1</v>
      </c>
      <c r="AC23" s="11">
        <v>117</v>
      </c>
      <c r="AD23" s="12">
        <v>5.9</v>
      </c>
      <c r="AE23" s="11">
        <v>162</v>
      </c>
      <c r="AF23" s="11">
        <v>117</v>
      </c>
      <c r="AG23" s="12">
        <v>8.5</v>
      </c>
      <c r="AH23" s="12">
        <f>AD23-L23</f>
        <v>2.4000000000000004</v>
      </c>
      <c r="AI23" s="12">
        <f>AG23-L23</f>
        <v>5</v>
      </c>
      <c r="AJ23" s="11">
        <f>Y23-S23</f>
        <v>229</v>
      </c>
      <c r="AK23" s="11">
        <f>Z23-T23</f>
        <v>7</v>
      </c>
      <c r="AL23" s="11">
        <f>AA23-U23</f>
        <v>19</v>
      </c>
      <c r="AM23" s="11">
        <f>AB23-Q23</f>
        <v>0</v>
      </c>
      <c r="AN23" s="11">
        <f>AF23-R23</f>
        <v>108</v>
      </c>
      <c r="AO23">
        <f>(G23-AC23)/G23</f>
        <v>0.24516129032258063</v>
      </c>
    </row>
    <row r="24" spans="1:41" x14ac:dyDescent="0.2">
      <c r="A24">
        <v>32</v>
      </c>
      <c r="B24" t="s">
        <v>75</v>
      </c>
      <c r="C24" s="9">
        <v>0.5493055555555556</v>
      </c>
      <c r="D24" s="10">
        <v>0.6020833333333333</v>
      </c>
      <c r="E24" s="6">
        <v>42415</v>
      </c>
      <c r="F24">
        <v>99</v>
      </c>
      <c r="G24">
        <v>136</v>
      </c>
      <c r="H24">
        <v>7.1</v>
      </c>
      <c r="I24">
        <v>234</v>
      </c>
      <c r="J24" s="12">
        <f>(D24-C24)*1440</f>
        <v>75.999999999999886</v>
      </c>
      <c r="K24">
        <v>117</v>
      </c>
      <c r="L24">
        <v>6.1</v>
      </c>
      <c r="M24">
        <v>178</v>
      </c>
      <c r="N24" s="11">
        <v>312</v>
      </c>
      <c r="O24" s="11">
        <v>10</v>
      </c>
      <c r="P24" s="11">
        <v>15</v>
      </c>
      <c r="Q24" s="11">
        <v>1</v>
      </c>
      <c r="R24" s="11">
        <v>5</v>
      </c>
      <c r="S24" s="11">
        <v>268</v>
      </c>
      <c r="T24" s="11">
        <v>10</v>
      </c>
      <c r="U24" s="11">
        <v>13</v>
      </c>
      <c r="V24" s="11">
        <v>247</v>
      </c>
      <c r="W24" s="11">
        <v>10</v>
      </c>
      <c r="X24" s="11">
        <v>12</v>
      </c>
      <c r="Y24" s="11">
        <v>251</v>
      </c>
      <c r="Z24" s="11">
        <v>8</v>
      </c>
      <c r="AA24" s="11">
        <v>18</v>
      </c>
      <c r="AB24" s="11">
        <v>1</v>
      </c>
      <c r="AC24" s="11">
        <v>88</v>
      </c>
      <c r="AD24" s="11">
        <v>6.8</v>
      </c>
      <c r="AE24" s="11">
        <v>138</v>
      </c>
      <c r="AF24" s="11">
        <v>209</v>
      </c>
      <c r="AG24" s="12">
        <v>8</v>
      </c>
      <c r="AH24" s="12">
        <f>AD24-L24</f>
        <v>0.70000000000000018</v>
      </c>
      <c r="AI24" s="12">
        <f>AG24-L24</f>
        <v>1.9000000000000004</v>
      </c>
      <c r="AJ24" s="11">
        <f>Y24-S24</f>
        <v>-17</v>
      </c>
      <c r="AK24" s="11">
        <f>Z24-T24</f>
        <v>-2</v>
      </c>
      <c r="AL24" s="11">
        <f>AA24-U24</f>
        <v>5</v>
      </c>
      <c r="AM24" s="11">
        <f>AB24-Q24</f>
        <v>0</v>
      </c>
      <c r="AN24" s="11">
        <f>AF24-R24</f>
        <v>204</v>
      </c>
      <c r="AO24">
        <f>(G24-AC24)/G24</f>
        <v>0.35294117647058826</v>
      </c>
    </row>
    <row r="25" spans="1:41" x14ac:dyDescent="0.2">
      <c r="A25">
        <v>34</v>
      </c>
      <c r="B25" t="s">
        <v>75</v>
      </c>
      <c r="C25" s="9">
        <v>0.39444444444444443</v>
      </c>
      <c r="D25" s="10">
        <v>0.45</v>
      </c>
      <c r="E25" s="6">
        <v>42408</v>
      </c>
      <c r="F25">
        <v>89</v>
      </c>
      <c r="G25">
        <v>136</v>
      </c>
      <c r="H25">
        <v>7.5</v>
      </c>
      <c r="I25">
        <v>305</v>
      </c>
      <c r="J25" s="12">
        <f>(D25-C25)*1440</f>
        <v>80.000000000000028</v>
      </c>
      <c r="K25">
        <v>122</v>
      </c>
      <c r="L25">
        <v>7</v>
      </c>
      <c r="M25">
        <v>261</v>
      </c>
      <c r="N25" s="11">
        <v>240</v>
      </c>
      <c r="O25" s="11">
        <v>15</v>
      </c>
      <c r="P25" s="11">
        <v>17</v>
      </c>
      <c r="Q25" s="11">
        <v>1</v>
      </c>
      <c r="R25" s="11">
        <v>14</v>
      </c>
      <c r="S25" s="21"/>
      <c r="T25" s="11">
        <v>17</v>
      </c>
      <c r="U25" s="11">
        <v>19</v>
      </c>
      <c r="V25" s="11">
        <v>260</v>
      </c>
      <c r="W25" s="11">
        <v>20</v>
      </c>
      <c r="X25" s="11">
        <v>24</v>
      </c>
      <c r="Y25" s="11">
        <v>302</v>
      </c>
      <c r="Z25" s="11">
        <v>15</v>
      </c>
      <c r="AA25" s="11">
        <v>16</v>
      </c>
      <c r="AB25" s="11">
        <v>1</v>
      </c>
      <c r="AC25" s="11">
        <v>101</v>
      </c>
      <c r="AD25" s="11">
        <v>12.7</v>
      </c>
      <c r="AE25" s="11">
        <v>229</v>
      </c>
      <c r="AF25" s="11">
        <v>165</v>
      </c>
      <c r="AG25" s="12">
        <v>16.7</v>
      </c>
      <c r="AH25" s="12">
        <f>AD25-L25</f>
        <v>5.6999999999999993</v>
      </c>
      <c r="AI25" s="12">
        <f>AG25-L25</f>
        <v>9.6999999999999993</v>
      </c>
      <c r="AJ25" s="11">
        <f>Y25-S25</f>
        <v>302</v>
      </c>
      <c r="AK25" s="11">
        <f>Z25-T25</f>
        <v>-2</v>
      </c>
      <c r="AL25" s="11">
        <f>AA25-U25</f>
        <v>-3</v>
      </c>
      <c r="AM25" s="11">
        <f>AB25-Q25</f>
        <v>0</v>
      </c>
      <c r="AN25" s="11">
        <f>AF25-R25</f>
        <v>151</v>
      </c>
      <c r="AO25">
        <f>(G25-AC25)/G25</f>
        <v>0.25735294117647056</v>
      </c>
    </row>
    <row r="26" spans="1:41" x14ac:dyDescent="0.2">
      <c r="A26">
        <v>40</v>
      </c>
      <c r="B26" t="s">
        <v>75</v>
      </c>
      <c r="C26" s="9">
        <v>0.38680555555555557</v>
      </c>
      <c r="D26" s="10">
        <v>0.43472222222222223</v>
      </c>
      <c r="E26" s="6">
        <v>42488</v>
      </c>
      <c r="F26">
        <v>70</v>
      </c>
      <c r="G26">
        <v>131</v>
      </c>
      <c r="H26">
        <v>7.9</v>
      </c>
      <c r="I26">
        <v>228</v>
      </c>
      <c r="J26" s="12">
        <f>(D26-C26)*1440</f>
        <v>69</v>
      </c>
      <c r="K26">
        <v>115</v>
      </c>
      <c r="L26">
        <v>5.5</v>
      </c>
      <c r="M26">
        <v>194</v>
      </c>
      <c r="N26" s="11">
        <v>357</v>
      </c>
      <c r="O26" s="11">
        <v>18</v>
      </c>
      <c r="P26" s="11">
        <v>16</v>
      </c>
      <c r="Q26" s="11">
        <v>7</v>
      </c>
      <c r="R26" s="11">
        <v>10</v>
      </c>
      <c r="S26" s="11">
        <v>296</v>
      </c>
      <c r="T26" s="11">
        <v>17</v>
      </c>
      <c r="U26" s="11">
        <v>14</v>
      </c>
      <c r="V26" s="11">
        <v>279</v>
      </c>
      <c r="W26" s="11">
        <v>16</v>
      </c>
      <c r="X26" s="11">
        <v>13</v>
      </c>
      <c r="Y26" s="11">
        <v>329</v>
      </c>
      <c r="Z26" s="11">
        <v>16</v>
      </c>
      <c r="AA26" s="11">
        <v>17</v>
      </c>
      <c r="AB26" s="11">
        <v>6</v>
      </c>
      <c r="AC26" s="11">
        <v>103</v>
      </c>
      <c r="AD26" s="11">
        <v>12.5</v>
      </c>
      <c r="AE26" s="11">
        <v>140</v>
      </c>
      <c r="AF26" s="11">
        <v>110</v>
      </c>
      <c r="AG26" s="12">
        <v>13.7</v>
      </c>
      <c r="AH26" s="12">
        <f>AD26-L26</f>
        <v>7</v>
      </c>
      <c r="AI26" s="12">
        <f>AG26-L26</f>
        <v>8.1999999999999993</v>
      </c>
      <c r="AJ26" s="11">
        <f>Y26-S26</f>
        <v>33</v>
      </c>
      <c r="AK26" s="11">
        <f>Z26-T26</f>
        <v>-1</v>
      </c>
      <c r="AL26" s="11">
        <f>AA26-U26</f>
        <v>3</v>
      </c>
      <c r="AM26" s="11">
        <f>AB26-Q26</f>
        <v>-1</v>
      </c>
      <c r="AN26" s="11">
        <f>AF26-R26</f>
        <v>100</v>
      </c>
      <c r="AO26">
        <f>(G26-AC26)/G26</f>
        <v>0.21374045801526717</v>
      </c>
    </row>
    <row r="27" spans="1:41" x14ac:dyDescent="0.2">
      <c r="A27">
        <v>41</v>
      </c>
      <c r="B27" t="s">
        <v>75</v>
      </c>
      <c r="C27" s="9">
        <v>0.38680555555555557</v>
      </c>
      <c r="D27" s="10">
        <v>0.44027777777777777</v>
      </c>
      <c r="E27" s="6">
        <v>42534</v>
      </c>
      <c r="F27">
        <v>124</v>
      </c>
      <c r="G27">
        <v>139</v>
      </c>
      <c r="H27">
        <v>7.7</v>
      </c>
      <c r="I27">
        <v>216</v>
      </c>
      <c r="J27" s="12">
        <f>(D27-C27)*1440</f>
        <v>76.999999999999972</v>
      </c>
      <c r="K27">
        <v>118</v>
      </c>
      <c r="L27">
        <v>4.7</v>
      </c>
      <c r="M27">
        <v>209</v>
      </c>
      <c r="N27" s="11">
        <v>410</v>
      </c>
      <c r="O27" s="11">
        <v>10</v>
      </c>
      <c r="P27" s="11">
        <v>16</v>
      </c>
      <c r="Q27" s="11">
        <v>2</v>
      </c>
      <c r="R27" s="11">
        <v>44</v>
      </c>
      <c r="S27" s="21"/>
      <c r="T27" s="21"/>
      <c r="U27" s="21"/>
      <c r="V27" s="21"/>
      <c r="W27" s="21"/>
      <c r="X27" s="21"/>
      <c r="Y27" s="11">
        <v>364</v>
      </c>
      <c r="Z27" s="11">
        <v>10</v>
      </c>
      <c r="AA27" s="11">
        <v>26</v>
      </c>
      <c r="AB27" s="11">
        <v>1</v>
      </c>
      <c r="AC27" s="11">
        <v>97</v>
      </c>
      <c r="AD27" s="11">
        <v>8.4</v>
      </c>
      <c r="AE27" s="11">
        <v>142</v>
      </c>
      <c r="AF27" s="11">
        <v>384</v>
      </c>
      <c r="AG27" s="12">
        <v>11.5</v>
      </c>
      <c r="AH27" s="12">
        <f>AD27-L27</f>
        <v>3.7</v>
      </c>
      <c r="AI27" s="12">
        <f>AG27-L27</f>
        <v>6.8</v>
      </c>
      <c r="AJ27" s="11">
        <f>Y27-S27</f>
        <v>364</v>
      </c>
      <c r="AK27" s="11">
        <f>Z27-T27</f>
        <v>10</v>
      </c>
      <c r="AL27" s="11">
        <f>AA27-U27</f>
        <v>26</v>
      </c>
      <c r="AM27" s="11">
        <f>AB27-Q27</f>
        <v>-1</v>
      </c>
      <c r="AN27" s="11">
        <f>AF27-R27</f>
        <v>340</v>
      </c>
      <c r="AO27">
        <f>(G27-AC27)/G27</f>
        <v>0.30215827338129497</v>
      </c>
    </row>
    <row r="28" spans="1:41" x14ac:dyDescent="0.2">
      <c r="A28">
        <v>45</v>
      </c>
      <c r="B28" t="s">
        <v>75</v>
      </c>
      <c r="C28" s="9">
        <v>0.40625</v>
      </c>
      <c r="D28" s="10">
        <v>0.46666666666666662</v>
      </c>
      <c r="E28" s="6">
        <v>42548</v>
      </c>
      <c r="F28">
        <v>83</v>
      </c>
      <c r="G28">
        <v>127</v>
      </c>
      <c r="H28">
        <v>7.3</v>
      </c>
      <c r="I28">
        <v>260</v>
      </c>
      <c r="J28" s="12">
        <f>(D28-C28)*1440</f>
        <v>86.999999999999929</v>
      </c>
      <c r="K28">
        <v>114</v>
      </c>
      <c r="L28">
        <v>6.1</v>
      </c>
      <c r="M28">
        <v>194</v>
      </c>
      <c r="N28" s="11">
        <v>450</v>
      </c>
      <c r="O28" s="11">
        <v>22</v>
      </c>
      <c r="P28" s="11">
        <v>30</v>
      </c>
      <c r="Q28" s="11">
        <v>3</v>
      </c>
      <c r="R28" s="11">
        <v>26</v>
      </c>
      <c r="S28" s="11">
        <v>385</v>
      </c>
      <c r="T28" s="11">
        <v>18</v>
      </c>
      <c r="U28" s="11">
        <v>27</v>
      </c>
      <c r="V28" s="11">
        <v>347</v>
      </c>
      <c r="W28" s="11">
        <v>18</v>
      </c>
      <c r="X28" s="11">
        <v>25</v>
      </c>
      <c r="Y28" s="11">
        <v>449</v>
      </c>
      <c r="Z28" s="11">
        <v>17</v>
      </c>
      <c r="AA28" s="11">
        <v>30</v>
      </c>
      <c r="AB28" s="11">
        <v>3</v>
      </c>
      <c r="AC28" s="11">
        <v>104</v>
      </c>
      <c r="AD28" s="11">
        <v>15.2</v>
      </c>
      <c r="AE28" s="11">
        <v>171</v>
      </c>
      <c r="AF28" s="11">
        <v>147</v>
      </c>
      <c r="AG28" s="12">
        <v>11.5</v>
      </c>
      <c r="AH28" s="12">
        <f>AD28-L28</f>
        <v>9.1</v>
      </c>
      <c r="AI28" s="12">
        <f>AG28-L28</f>
        <v>5.4</v>
      </c>
      <c r="AJ28" s="11">
        <f>Y28-S28</f>
        <v>64</v>
      </c>
      <c r="AK28" s="11">
        <f>Z28-T28</f>
        <v>-1</v>
      </c>
      <c r="AL28" s="11">
        <f>AA28-U28</f>
        <v>3</v>
      </c>
      <c r="AM28" s="11">
        <f>AB28-Q28</f>
        <v>0</v>
      </c>
      <c r="AN28" s="11">
        <f>AF28-R28</f>
        <v>121</v>
      </c>
      <c r="AO28">
        <f>(G28-AC28)/G28</f>
        <v>0.18110236220472442</v>
      </c>
    </row>
    <row r="29" spans="1:41" x14ac:dyDescent="0.2">
      <c r="A29">
        <v>48</v>
      </c>
      <c r="B29" t="s">
        <v>75</v>
      </c>
      <c r="C29" s="9">
        <v>0.39374999999999999</v>
      </c>
      <c r="D29" s="10">
        <v>0.44791666666666669</v>
      </c>
      <c r="E29" s="6">
        <v>42562</v>
      </c>
      <c r="F29">
        <v>65</v>
      </c>
      <c r="G29">
        <v>128</v>
      </c>
      <c r="H29">
        <v>4.9000000000000004</v>
      </c>
      <c r="I29">
        <v>265</v>
      </c>
      <c r="J29" s="12">
        <f>(D29-C29)*1440</f>
        <v>78.000000000000043</v>
      </c>
      <c r="K29">
        <v>119</v>
      </c>
      <c r="L29">
        <v>4.3</v>
      </c>
      <c r="M29">
        <v>236</v>
      </c>
      <c r="N29" s="11">
        <v>321</v>
      </c>
      <c r="O29" s="11">
        <v>14</v>
      </c>
      <c r="P29" s="11">
        <v>18</v>
      </c>
      <c r="Q29" s="11">
        <v>3</v>
      </c>
      <c r="R29" s="11">
        <v>9</v>
      </c>
      <c r="S29" s="11">
        <v>287</v>
      </c>
      <c r="T29" s="11">
        <v>13</v>
      </c>
      <c r="U29" s="11">
        <v>16</v>
      </c>
      <c r="V29" s="11">
        <v>243</v>
      </c>
      <c r="W29" s="11">
        <v>11</v>
      </c>
      <c r="X29" s="11">
        <v>15</v>
      </c>
      <c r="Y29" s="11">
        <v>310</v>
      </c>
      <c r="Z29" s="11">
        <v>15</v>
      </c>
      <c r="AA29" s="11">
        <v>25</v>
      </c>
      <c r="AB29" s="11">
        <v>3</v>
      </c>
      <c r="AC29" s="11">
        <v>110</v>
      </c>
      <c r="AD29" s="11">
        <v>11.7</v>
      </c>
      <c r="AE29" s="11">
        <v>204</v>
      </c>
      <c r="AF29" s="11">
        <v>366</v>
      </c>
      <c r="AG29" s="12">
        <v>8.5</v>
      </c>
      <c r="AH29" s="12">
        <f>AD29-L29</f>
        <v>7.3999999999999995</v>
      </c>
      <c r="AI29" s="12">
        <f>AG29-L29</f>
        <v>4.2</v>
      </c>
      <c r="AJ29" s="11">
        <f>Y29-S29</f>
        <v>23</v>
      </c>
      <c r="AK29" s="11">
        <f>Z29-T29</f>
        <v>2</v>
      </c>
      <c r="AL29" s="11">
        <f>AA29-U29</f>
        <v>9</v>
      </c>
      <c r="AM29" s="11">
        <f>AB29-Q29</f>
        <v>0</v>
      </c>
      <c r="AN29" s="11">
        <f>AF29-R29</f>
        <v>357</v>
      </c>
      <c r="AO29">
        <f>(G29-AC29)/G29</f>
        <v>0.140625</v>
      </c>
    </row>
    <row r="30" spans="1:41" x14ac:dyDescent="0.2">
      <c r="A30">
        <v>51</v>
      </c>
      <c r="B30" t="s">
        <v>75</v>
      </c>
      <c r="C30" s="9">
        <v>0.4152777777777778</v>
      </c>
      <c r="D30" s="10">
        <v>0.46736111111111112</v>
      </c>
      <c r="E30" s="25" t="s">
        <v>72</v>
      </c>
      <c r="F30">
        <v>84</v>
      </c>
      <c r="G30">
        <v>119</v>
      </c>
      <c r="H30">
        <v>6.7</v>
      </c>
      <c r="I30">
        <v>282</v>
      </c>
      <c r="J30" s="12">
        <f>(D30-C30)*1440</f>
        <v>74.999999999999972</v>
      </c>
      <c r="K30">
        <v>109</v>
      </c>
      <c r="L30">
        <v>6.6</v>
      </c>
      <c r="M30">
        <v>248</v>
      </c>
      <c r="N30" s="11">
        <v>449</v>
      </c>
      <c r="O30" s="11">
        <v>11</v>
      </c>
      <c r="P30" s="11">
        <v>14</v>
      </c>
      <c r="Q30" s="11">
        <v>7</v>
      </c>
      <c r="R30" s="11">
        <v>21</v>
      </c>
      <c r="S30" s="11">
        <v>360</v>
      </c>
      <c r="T30" s="11">
        <v>19</v>
      </c>
      <c r="U30" s="11">
        <v>14</v>
      </c>
      <c r="V30" s="11">
        <v>375</v>
      </c>
      <c r="W30" s="11">
        <v>11</v>
      </c>
      <c r="X30" s="11">
        <v>13</v>
      </c>
      <c r="Y30" s="11">
        <v>412</v>
      </c>
      <c r="Z30" s="11">
        <v>9</v>
      </c>
      <c r="AA30" s="11">
        <v>17</v>
      </c>
      <c r="AB30" s="11">
        <v>6</v>
      </c>
      <c r="AC30" s="11">
        <v>100</v>
      </c>
      <c r="AD30" s="11">
        <v>11.8</v>
      </c>
      <c r="AE30" s="11">
        <v>267</v>
      </c>
      <c r="AF30" s="11">
        <v>131</v>
      </c>
      <c r="AG30" s="12">
        <v>12</v>
      </c>
      <c r="AH30" s="12">
        <f>AD30-L30</f>
        <v>5.2000000000000011</v>
      </c>
      <c r="AI30" s="12">
        <f>AG30-L30</f>
        <v>5.4</v>
      </c>
      <c r="AJ30" s="11">
        <f>Y30-S30</f>
        <v>52</v>
      </c>
      <c r="AK30" s="11">
        <f>Z30-T30</f>
        <v>-10</v>
      </c>
      <c r="AL30" s="11">
        <f>AA30-U30</f>
        <v>3</v>
      </c>
      <c r="AM30" s="11">
        <f>AB30-Q30</f>
        <v>-1</v>
      </c>
      <c r="AN30" s="11">
        <f>AF30-R30</f>
        <v>110</v>
      </c>
      <c r="AO30">
        <f>(G30-AC30)/G30</f>
        <v>0.15966386554621848</v>
      </c>
    </row>
    <row r="31" spans="1:41" x14ac:dyDescent="0.2">
      <c r="A31">
        <v>52</v>
      </c>
      <c r="B31" t="s">
        <v>75</v>
      </c>
      <c r="C31" s="9">
        <v>0.62777777777777777</v>
      </c>
      <c r="D31" s="10">
        <v>0.68125000000000002</v>
      </c>
      <c r="E31" s="6">
        <v>42576</v>
      </c>
      <c r="F31">
        <v>85</v>
      </c>
      <c r="G31">
        <v>125</v>
      </c>
      <c r="H31">
        <v>7.9</v>
      </c>
      <c r="I31">
        <v>159</v>
      </c>
      <c r="J31" s="12">
        <f>(D31-C31)*1440</f>
        <v>77.000000000000043</v>
      </c>
      <c r="K31">
        <v>110</v>
      </c>
      <c r="L31">
        <v>6.2</v>
      </c>
      <c r="M31">
        <v>131</v>
      </c>
      <c r="N31" s="11">
        <v>288</v>
      </c>
      <c r="O31" s="11">
        <v>9</v>
      </c>
      <c r="P31" s="11">
        <v>10</v>
      </c>
      <c r="Q31" s="11">
        <v>1</v>
      </c>
      <c r="R31" s="11">
        <v>15</v>
      </c>
      <c r="S31" s="11">
        <v>248</v>
      </c>
      <c r="T31" s="11">
        <v>10</v>
      </c>
      <c r="U31" s="11">
        <v>9</v>
      </c>
      <c r="V31" s="11">
        <v>239</v>
      </c>
      <c r="W31" s="11">
        <v>6</v>
      </c>
      <c r="X31" s="11">
        <v>10</v>
      </c>
      <c r="Y31" s="11">
        <v>232</v>
      </c>
      <c r="Z31" s="11">
        <v>7</v>
      </c>
      <c r="AA31" s="11">
        <v>11</v>
      </c>
      <c r="AB31" s="11">
        <v>1</v>
      </c>
      <c r="AC31" s="11">
        <v>100</v>
      </c>
      <c r="AD31" s="11">
        <v>17.899999999999999</v>
      </c>
      <c r="AE31" s="11">
        <v>104</v>
      </c>
      <c r="AF31" s="11">
        <v>150</v>
      </c>
      <c r="AG31" s="12">
        <v>17.5</v>
      </c>
      <c r="AH31" s="12">
        <f>AD31-L31</f>
        <v>11.7</v>
      </c>
      <c r="AI31" s="12">
        <f>AG31-L31</f>
        <v>11.3</v>
      </c>
      <c r="AJ31" s="11">
        <f>Y31-S31</f>
        <v>-16</v>
      </c>
      <c r="AK31" s="11">
        <f>Z31-T31</f>
        <v>-3</v>
      </c>
      <c r="AL31" s="11">
        <f>AA31-U31</f>
        <v>2</v>
      </c>
      <c r="AM31" s="11">
        <f>AB31-Q31</f>
        <v>0</v>
      </c>
      <c r="AN31" s="11">
        <f>AF31-R31</f>
        <v>135</v>
      </c>
      <c r="AO31">
        <f>(G31-AC31)/G31</f>
        <v>0.2</v>
      </c>
    </row>
    <row r="32" spans="1:41" x14ac:dyDescent="0.2">
      <c r="A32">
        <v>56</v>
      </c>
      <c r="B32" t="s">
        <v>75</v>
      </c>
      <c r="C32" s="9">
        <v>0.39652777777777781</v>
      </c>
      <c r="D32" s="10">
        <v>0.47222222222222227</v>
      </c>
      <c r="E32" s="6">
        <v>42590</v>
      </c>
      <c r="F32">
        <v>82</v>
      </c>
      <c r="G32">
        <v>139</v>
      </c>
      <c r="H32">
        <v>6.8</v>
      </c>
      <c r="I32">
        <v>252</v>
      </c>
      <c r="J32" s="12">
        <f>(D32-C32)*1440</f>
        <v>109.00000000000001</v>
      </c>
      <c r="K32">
        <v>130</v>
      </c>
      <c r="L32">
        <v>6.8</v>
      </c>
      <c r="M32">
        <v>240</v>
      </c>
      <c r="N32" s="11">
        <v>312</v>
      </c>
      <c r="O32" s="11">
        <v>24</v>
      </c>
      <c r="P32" s="11">
        <v>18</v>
      </c>
      <c r="Q32" s="11">
        <v>3</v>
      </c>
      <c r="R32" s="11">
        <v>12</v>
      </c>
      <c r="S32" s="11">
        <v>252</v>
      </c>
      <c r="T32" s="11">
        <v>16</v>
      </c>
      <c r="U32" s="11">
        <v>16</v>
      </c>
      <c r="V32" s="11">
        <v>220</v>
      </c>
      <c r="W32" s="11">
        <v>17</v>
      </c>
      <c r="X32" s="11">
        <v>15</v>
      </c>
      <c r="Y32" s="21"/>
      <c r="Z32" s="11">
        <v>20</v>
      </c>
      <c r="AA32" s="11">
        <v>30</v>
      </c>
      <c r="AB32" s="11">
        <v>3</v>
      </c>
      <c r="AC32" s="11">
        <v>112</v>
      </c>
      <c r="AD32" s="11">
        <v>13.2</v>
      </c>
      <c r="AE32" s="11">
        <v>179</v>
      </c>
      <c r="AF32" s="11">
        <v>484</v>
      </c>
      <c r="AG32" s="12">
        <v>11.9</v>
      </c>
      <c r="AH32" s="12">
        <f>AD32-L32</f>
        <v>6.3999999999999995</v>
      </c>
      <c r="AI32" s="12">
        <f>AG32-L32</f>
        <v>5.1000000000000005</v>
      </c>
      <c r="AJ32" s="11">
        <f>Y32-S32</f>
        <v>-252</v>
      </c>
      <c r="AK32" s="11">
        <f>Z32-T32</f>
        <v>4</v>
      </c>
      <c r="AL32" s="11">
        <f>AA32-U32</f>
        <v>14</v>
      </c>
      <c r="AM32" s="11">
        <f>AB32-Q32</f>
        <v>0</v>
      </c>
      <c r="AN32" s="11">
        <f>AF32-R32</f>
        <v>472</v>
      </c>
      <c r="AO32">
        <f>(G32-AC32)/G32</f>
        <v>0.19424460431654678</v>
      </c>
    </row>
    <row r="33" spans="1:41" x14ac:dyDescent="0.2">
      <c r="A33">
        <v>59</v>
      </c>
      <c r="B33" t="s">
        <v>75</v>
      </c>
      <c r="C33" s="9">
        <v>0.38541666666666669</v>
      </c>
      <c r="D33" s="10">
        <v>0.42708333333333331</v>
      </c>
      <c r="E33" s="6">
        <v>42583</v>
      </c>
      <c r="F33">
        <v>105</v>
      </c>
      <c r="G33">
        <v>129</v>
      </c>
      <c r="H33">
        <v>9.4</v>
      </c>
      <c r="I33">
        <v>323</v>
      </c>
      <c r="J33" s="12">
        <f>(D33-C33)*1440</f>
        <v>59.999999999999943</v>
      </c>
      <c r="K33">
        <v>107</v>
      </c>
      <c r="L33">
        <v>6.5</v>
      </c>
      <c r="M33">
        <v>227</v>
      </c>
      <c r="N33" s="11">
        <v>369</v>
      </c>
      <c r="O33" s="11">
        <v>9</v>
      </c>
      <c r="P33" s="11">
        <v>14</v>
      </c>
      <c r="Q33" s="11">
        <v>2</v>
      </c>
      <c r="R33" s="11">
        <v>15</v>
      </c>
      <c r="S33" s="11">
        <v>290</v>
      </c>
      <c r="T33" s="11">
        <v>7</v>
      </c>
      <c r="U33" s="11">
        <v>12</v>
      </c>
      <c r="V33" s="11">
        <v>306</v>
      </c>
      <c r="W33" s="11">
        <v>8</v>
      </c>
      <c r="X33" s="11">
        <v>14</v>
      </c>
      <c r="Y33" s="11">
        <v>361</v>
      </c>
      <c r="Z33" s="11">
        <v>10</v>
      </c>
      <c r="AA33" s="11">
        <v>17</v>
      </c>
      <c r="AB33" s="11">
        <v>2</v>
      </c>
      <c r="AC33" s="11">
        <v>101</v>
      </c>
      <c r="AD33" s="11">
        <v>16.5</v>
      </c>
      <c r="AE33" s="11">
        <v>209</v>
      </c>
      <c r="AF33" s="11">
        <v>217</v>
      </c>
      <c r="AG33" s="12">
        <v>13.6</v>
      </c>
      <c r="AH33" s="12">
        <f>AD33-L33</f>
        <v>10</v>
      </c>
      <c r="AI33" s="12">
        <f>AG33-L33</f>
        <v>7.1</v>
      </c>
      <c r="AJ33" s="11">
        <f>Y33-S33</f>
        <v>71</v>
      </c>
      <c r="AK33" s="11">
        <f>Z33-T33</f>
        <v>3</v>
      </c>
      <c r="AL33" s="11">
        <f>AA33-U33</f>
        <v>5</v>
      </c>
      <c r="AM33" s="11">
        <f>AB33-Q33</f>
        <v>0</v>
      </c>
      <c r="AN33" s="11">
        <f>AF33-R33</f>
        <v>202</v>
      </c>
      <c r="AO33">
        <f>(G33-AC33)/G33</f>
        <v>0.21705426356589147</v>
      </c>
    </row>
    <row r="34" spans="1:41" x14ac:dyDescent="0.2">
      <c r="A34">
        <v>3</v>
      </c>
      <c r="B34" t="s">
        <v>76</v>
      </c>
      <c r="C34" s="9">
        <v>0.40625</v>
      </c>
      <c r="D34" s="10">
        <v>0.45833333333333331</v>
      </c>
      <c r="E34" s="6">
        <v>42448</v>
      </c>
      <c r="F34">
        <v>84</v>
      </c>
      <c r="G34">
        <v>141</v>
      </c>
      <c r="H34">
        <v>4.4000000000000004</v>
      </c>
      <c r="I34">
        <v>141</v>
      </c>
      <c r="J34" s="12">
        <f>(D34-C34)*1440</f>
        <v>74.999999999999972</v>
      </c>
      <c r="K34">
        <v>126</v>
      </c>
      <c r="L34">
        <v>3.1</v>
      </c>
      <c r="M34">
        <v>120</v>
      </c>
      <c r="N34" s="11">
        <v>244</v>
      </c>
      <c r="O34" s="11">
        <v>29</v>
      </c>
      <c r="P34" s="11">
        <v>22</v>
      </c>
      <c r="Q34" s="11">
        <v>1</v>
      </c>
      <c r="R34" s="11">
        <v>9</v>
      </c>
      <c r="S34" s="11">
        <v>221</v>
      </c>
      <c r="T34" s="11">
        <v>25</v>
      </c>
      <c r="U34" s="11">
        <v>20</v>
      </c>
      <c r="V34" s="11">
        <v>209</v>
      </c>
      <c r="W34" s="11">
        <v>24</v>
      </c>
      <c r="X34" s="11">
        <v>19</v>
      </c>
      <c r="Y34" s="11">
        <v>233</v>
      </c>
      <c r="Z34" s="11">
        <v>24</v>
      </c>
      <c r="AA34" s="11">
        <v>29</v>
      </c>
      <c r="AB34" s="11">
        <v>1</v>
      </c>
      <c r="AC34" s="11">
        <v>107</v>
      </c>
      <c r="AD34" s="12">
        <v>5.3</v>
      </c>
      <c r="AE34" s="11">
        <v>93</v>
      </c>
      <c r="AF34" s="11">
        <v>336</v>
      </c>
      <c r="AG34" s="12">
        <v>10.1</v>
      </c>
      <c r="AH34" s="12">
        <f>AD34-L34</f>
        <v>2.1999999999999997</v>
      </c>
      <c r="AI34" s="12">
        <f>AG34-L34</f>
        <v>7</v>
      </c>
      <c r="AJ34" s="11">
        <f>Y34-S34</f>
        <v>12</v>
      </c>
      <c r="AK34" s="11">
        <f>Z34-T34</f>
        <v>-1</v>
      </c>
      <c r="AL34" s="11">
        <f>AA34-U34</f>
        <v>9</v>
      </c>
      <c r="AM34" s="11">
        <f>AB34-Q34</f>
        <v>0</v>
      </c>
      <c r="AN34" s="11">
        <f>AF34-R34</f>
        <v>327</v>
      </c>
      <c r="AO34">
        <f>(G34-AC34)/G34</f>
        <v>0.24113475177304963</v>
      </c>
    </row>
    <row r="35" spans="1:41" x14ac:dyDescent="0.2">
      <c r="A35">
        <v>6</v>
      </c>
      <c r="B35" t="s">
        <v>76</v>
      </c>
      <c r="C35" s="9">
        <v>0.40069444444444446</v>
      </c>
      <c r="D35" s="10">
        <v>0.45069444444444445</v>
      </c>
      <c r="E35" s="6">
        <v>42527</v>
      </c>
      <c r="F35">
        <v>83</v>
      </c>
      <c r="G35">
        <v>141</v>
      </c>
      <c r="H35">
        <v>6.5</v>
      </c>
      <c r="I35">
        <v>282</v>
      </c>
      <c r="J35" s="12">
        <f>(D35-C35)*1440</f>
        <v>71.999999999999986</v>
      </c>
      <c r="K35">
        <v>123</v>
      </c>
      <c r="L35">
        <v>6</v>
      </c>
      <c r="M35">
        <v>218</v>
      </c>
      <c r="N35" s="11">
        <v>207</v>
      </c>
      <c r="O35" s="11">
        <v>8</v>
      </c>
      <c r="P35" s="11">
        <v>12</v>
      </c>
      <c r="Q35" s="11">
        <v>1</v>
      </c>
      <c r="R35" s="11">
        <v>6</v>
      </c>
      <c r="S35" s="11">
        <v>219</v>
      </c>
      <c r="T35" s="11">
        <v>9</v>
      </c>
      <c r="U35" s="11">
        <v>11</v>
      </c>
      <c r="V35" s="11">
        <v>204</v>
      </c>
      <c r="W35" s="11">
        <v>8</v>
      </c>
      <c r="X35" s="11">
        <v>12</v>
      </c>
      <c r="Y35" s="11">
        <v>197</v>
      </c>
      <c r="Z35" s="11">
        <v>9</v>
      </c>
      <c r="AA35" s="11">
        <v>21</v>
      </c>
      <c r="AB35" s="11">
        <v>1</v>
      </c>
      <c r="AC35" s="11">
        <v>98</v>
      </c>
      <c r="AD35" s="12">
        <v>7.1</v>
      </c>
      <c r="AE35" s="11">
        <v>136</v>
      </c>
      <c r="AF35" s="11">
        <v>349</v>
      </c>
      <c r="AG35" s="12">
        <v>14.1</v>
      </c>
      <c r="AH35" s="12">
        <f>AD35-L35</f>
        <v>1.0999999999999996</v>
      </c>
      <c r="AI35" s="12">
        <f>AG35-L35</f>
        <v>8.1</v>
      </c>
      <c r="AJ35" s="11">
        <f>Y35-S35</f>
        <v>-22</v>
      </c>
      <c r="AK35" s="11">
        <f>Z35-T35</f>
        <v>0</v>
      </c>
      <c r="AL35" s="11">
        <f>AA35-U35</f>
        <v>10</v>
      </c>
      <c r="AM35" s="11">
        <f>AB35-Q35</f>
        <v>0</v>
      </c>
      <c r="AN35" s="11">
        <f>AF35-R35</f>
        <v>343</v>
      </c>
      <c r="AO35">
        <f>(G35-AC35)/G35</f>
        <v>0.30496453900709219</v>
      </c>
    </row>
    <row r="36" spans="1:41" x14ac:dyDescent="0.2">
      <c r="A36">
        <v>10</v>
      </c>
      <c r="B36" t="s">
        <v>76</v>
      </c>
      <c r="C36" s="9">
        <v>0.59861111111111109</v>
      </c>
      <c r="D36" s="10">
        <v>0.65902777777777777</v>
      </c>
      <c r="E36" s="6">
        <v>42569</v>
      </c>
      <c r="F36">
        <v>90</v>
      </c>
      <c r="G36">
        <v>145</v>
      </c>
      <c r="H36">
        <v>7.2</v>
      </c>
      <c r="I36">
        <v>263</v>
      </c>
      <c r="J36" s="12">
        <f>(D36-C36)*1440</f>
        <v>87.000000000000014</v>
      </c>
      <c r="K36">
        <v>117</v>
      </c>
      <c r="L36">
        <v>6.9</v>
      </c>
      <c r="M36">
        <v>240</v>
      </c>
      <c r="N36" s="11">
        <v>309</v>
      </c>
      <c r="O36" s="11">
        <v>54</v>
      </c>
      <c r="P36" s="11">
        <v>27</v>
      </c>
      <c r="Q36" s="11">
        <v>4</v>
      </c>
      <c r="R36" s="11">
        <v>8</v>
      </c>
      <c r="S36" s="11">
        <v>275</v>
      </c>
      <c r="T36" s="11">
        <v>50</v>
      </c>
      <c r="U36" s="11">
        <v>26</v>
      </c>
      <c r="V36" s="11">
        <v>258</v>
      </c>
      <c r="W36" s="11">
        <v>46</v>
      </c>
      <c r="X36" s="11">
        <v>26</v>
      </c>
      <c r="Y36" s="21"/>
      <c r="Z36" s="11">
        <v>52</v>
      </c>
      <c r="AA36" s="11">
        <v>29</v>
      </c>
      <c r="AB36" s="11">
        <v>4</v>
      </c>
      <c r="AC36" s="11">
        <v>114</v>
      </c>
      <c r="AD36" s="12">
        <v>11.1</v>
      </c>
      <c r="AE36" s="11">
        <v>222</v>
      </c>
      <c r="AF36" s="11">
        <v>86</v>
      </c>
      <c r="AG36" s="12">
        <v>13</v>
      </c>
      <c r="AH36" s="12">
        <f>AD36-L36</f>
        <v>4.1999999999999993</v>
      </c>
      <c r="AI36" s="12">
        <f>AG36-L36</f>
        <v>6.1</v>
      </c>
      <c r="AJ36" s="11">
        <f>Y36-S36</f>
        <v>-275</v>
      </c>
      <c r="AK36" s="11">
        <f>Z36-T36</f>
        <v>2</v>
      </c>
      <c r="AL36" s="11">
        <f>AA36-U36</f>
        <v>3</v>
      </c>
      <c r="AM36" s="11">
        <f>AB36-Q36</f>
        <v>0</v>
      </c>
      <c r="AN36" s="11">
        <f>AF36-R36</f>
        <v>78</v>
      </c>
      <c r="AO36">
        <f>(G36-AC36)/G36</f>
        <v>0.21379310344827587</v>
      </c>
    </row>
    <row r="37" spans="1:41" x14ac:dyDescent="0.2">
      <c r="A37">
        <v>12</v>
      </c>
      <c r="B37" t="s">
        <v>76</v>
      </c>
      <c r="C37" s="9">
        <v>0.40069444444444446</v>
      </c>
      <c r="D37" s="10">
        <v>0.42986111111111108</v>
      </c>
      <c r="E37" s="6">
        <v>42548</v>
      </c>
      <c r="F37">
        <v>94</v>
      </c>
      <c r="G37">
        <v>114</v>
      </c>
      <c r="H37">
        <v>6</v>
      </c>
      <c r="I37">
        <v>222</v>
      </c>
      <c r="J37" s="12">
        <f>(D37-C37)*1440</f>
        <v>41.999999999999929</v>
      </c>
      <c r="K37">
        <v>98</v>
      </c>
      <c r="L37">
        <v>5</v>
      </c>
      <c r="M37">
        <v>202</v>
      </c>
      <c r="N37" s="11">
        <v>299</v>
      </c>
      <c r="O37" s="11">
        <v>17</v>
      </c>
      <c r="P37" s="11">
        <v>20</v>
      </c>
      <c r="Q37" s="11">
        <v>1</v>
      </c>
      <c r="R37" s="11">
        <v>25</v>
      </c>
      <c r="S37" s="11">
        <v>237</v>
      </c>
      <c r="T37" s="11">
        <v>15</v>
      </c>
      <c r="U37" s="11">
        <v>16</v>
      </c>
      <c r="V37" s="11">
        <v>240</v>
      </c>
      <c r="W37" s="11">
        <v>13</v>
      </c>
      <c r="X37" s="11">
        <v>17</v>
      </c>
      <c r="Y37" s="11">
        <v>254</v>
      </c>
      <c r="Z37" s="11">
        <v>13</v>
      </c>
      <c r="AA37" s="11">
        <v>23</v>
      </c>
      <c r="AB37" s="11">
        <v>1</v>
      </c>
      <c r="AC37" s="11">
        <v>83</v>
      </c>
      <c r="AD37" s="12">
        <v>7.8</v>
      </c>
      <c r="AE37" s="11">
        <v>164</v>
      </c>
      <c r="AF37" s="11">
        <v>248</v>
      </c>
      <c r="AG37" s="12">
        <v>5.0999999999999996</v>
      </c>
      <c r="AH37" s="12">
        <f>AD37-L37</f>
        <v>2.8</v>
      </c>
      <c r="AI37" s="12">
        <f>AG37-L37</f>
        <v>9.9999999999999645E-2</v>
      </c>
      <c r="AJ37" s="11">
        <f>Y37-S37</f>
        <v>17</v>
      </c>
      <c r="AK37" s="11">
        <f>Z37-T37</f>
        <v>-2</v>
      </c>
      <c r="AL37" s="11">
        <f>AA37-U37</f>
        <v>7</v>
      </c>
      <c r="AM37" s="11">
        <f>AB37-Q37</f>
        <v>0</v>
      </c>
      <c r="AN37" s="11">
        <f>AF37-R37</f>
        <v>223</v>
      </c>
      <c r="AO37">
        <f>(G37-AC37)/G37</f>
        <v>0.27192982456140352</v>
      </c>
    </row>
    <row r="38" spans="1:41" x14ac:dyDescent="0.2">
      <c r="A38">
        <v>25</v>
      </c>
      <c r="B38" t="s">
        <v>76</v>
      </c>
      <c r="C38" s="9">
        <v>0.4152777777777778</v>
      </c>
      <c r="D38" s="10">
        <v>0.46388888888888885</v>
      </c>
      <c r="E38" s="6">
        <v>42387</v>
      </c>
      <c r="F38">
        <v>49</v>
      </c>
      <c r="G38">
        <v>117</v>
      </c>
      <c r="H38">
        <v>7</v>
      </c>
      <c r="I38">
        <v>297</v>
      </c>
      <c r="J38" s="12">
        <f>(D38-C38)*1440</f>
        <v>69.999999999999915</v>
      </c>
      <c r="K38">
        <v>103</v>
      </c>
      <c r="L38">
        <v>3.4</v>
      </c>
      <c r="M38">
        <v>261</v>
      </c>
      <c r="N38" s="11">
        <v>391</v>
      </c>
      <c r="O38" s="11">
        <v>25</v>
      </c>
      <c r="P38" s="11">
        <v>26</v>
      </c>
      <c r="Q38" s="11">
        <v>1</v>
      </c>
      <c r="R38" s="11">
        <v>20</v>
      </c>
      <c r="S38" s="11">
        <v>316</v>
      </c>
      <c r="T38" s="11">
        <v>19</v>
      </c>
      <c r="U38" s="11">
        <v>21</v>
      </c>
      <c r="V38" s="11">
        <v>301</v>
      </c>
      <c r="W38" s="11">
        <v>18</v>
      </c>
      <c r="X38" s="11">
        <v>19</v>
      </c>
      <c r="Y38" s="11">
        <v>293</v>
      </c>
      <c r="Z38" s="11">
        <v>19</v>
      </c>
      <c r="AA38" s="11">
        <v>22</v>
      </c>
      <c r="AB38" s="11">
        <v>1</v>
      </c>
      <c r="AC38" s="11">
        <v>87</v>
      </c>
      <c r="AD38" s="12">
        <v>11.1</v>
      </c>
      <c r="AE38" s="11">
        <v>155</v>
      </c>
      <c r="AF38" s="11">
        <v>156</v>
      </c>
      <c r="AG38" s="12">
        <v>9.9</v>
      </c>
      <c r="AH38" s="12">
        <f>AD38-L38</f>
        <v>7.6999999999999993</v>
      </c>
      <c r="AI38" s="12">
        <f>AG38-L38</f>
        <v>6.5</v>
      </c>
      <c r="AJ38" s="11">
        <f>Y38-S38</f>
        <v>-23</v>
      </c>
      <c r="AK38" s="11">
        <f>Z38-T38</f>
        <v>0</v>
      </c>
      <c r="AL38" s="11">
        <f>AA38-U38</f>
        <v>1</v>
      </c>
      <c r="AM38" s="11">
        <f>AB38-Q38</f>
        <v>0</v>
      </c>
      <c r="AN38" s="11">
        <f>AF38-R38</f>
        <v>136</v>
      </c>
      <c r="AO38">
        <f>(G38-AC38)/G38</f>
        <v>0.25641025641025639</v>
      </c>
    </row>
    <row r="39" spans="1:41" x14ac:dyDescent="0.2">
      <c r="A39">
        <v>29</v>
      </c>
      <c r="B39" t="s">
        <v>76</v>
      </c>
      <c r="C39" s="9">
        <v>0.6020833333333333</v>
      </c>
      <c r="D39" s="10">
        <v>0.6777777777777777</v>
      </c>
      <c r="E39" s="6">
        <v>42411</v>
      </c>
      <c r="F39">
        <v>84</v>
      </c>
      <c r="G39">
        <v>126</v>
      </c>
      <c r="H39">
        <v>4.4000000000000004</v>
      </c>
      <c r="I39">
        <v>124</v>
      </c>
      <c r="J39" s="12">
        <f>(D39-C39)*1440</f>
        <v>108.99999999999993</v>
      </c>
      <c r="K39">
        <v>126</v>
      </c>
      <c r="L39">
        <v>4.4000000000000004</v>
      </c>
      <c r="M39">
        <v>124</v>
      </c>
      <c r="N39" s="11">
        <v>358</v>
      </c>
      <c r="O39" s="11">
        <v>21</v>
      </c>
      <c r="P39" s="11">
        <v>27</v>
      </c>
      <c r="Q39" s="11">
        <v>5</v>
      </c>
      <c r="R39" s="11">
        <v>20</v>
      </c>
      <c r="S39" s="21"/>
      <c r="T39" s="21"/>
      <c r="U39" s="21"/>
      <c r="V39" s="21"/>
      <c r="W39" s="21"/>
      <c r="X39" s="21"/>
      <c r="Y39" s="11">
        <v>294</v>
      </c>
      <c r="Z39" s="11">
        <v>14</v>
      </c>
      <c r="AA39" s="11">
        <v>28</v>
      </c>
      <c r="AB39" s="11">
        <v>3</v>
      </c>
      <c r="AC39" s="11">
        <v>94</v>
      </c>
      <c r="AD39" s="12">
        <v>6.3</v>
      </c>
      <c r="AE39" s="11">
        <v>121</v>
      </c>
      <c r="AF39" s="11">
        <v>288</v>
      </c>
      <c r="AG39" s="12">
        <v>11.2</v>
      </c>
      <c r="AH39" s="12">
        <f>AD39-L39</f>
        <v>1.8999999999999995</v>
      </c>
      <c r="AI39" s="12">
        <f>AG39-L39</f>
        <v>6.7999999999999989</v>
      </c>
      <c r="AJ39" s="11">
        <f>Y39-S39</f>
        <v>294</v>
      </c>
      <c r="AK39" s="11">
        <f>Z39-T39</f>
        <v>14</v>
      </c>
      <c r="AL39" s="11">
        <f>AA39-U39</f>
        <v>28</v>
      </c>
      <c r="AM39" s="11">
        <f>AB39-Q39</f>
        <v>-2</v>
      </c>
      <c r="AN39" s="11">
        <f>AF39-R39</f>
        <v>268</v>
      </c>
      <c r="AO39">
        <f>(G39-AC39)/G39</f>
        <v>0.25396825396825395</v>
      </c>
    </row>
    <row r="40" spans="1:41" x14ac:dyDescent="0.2">
      <c r="A40">
        <v>33</v>
      </c>
      <c r="B40" t="s">
        <v>76</v>
      </c>
      <c r="C40" s="9">
        <v>0.38055555555555554</v>
      </c>
      <c r="D40" s="10">
        <v>0.42986111111111108</v>
      </c>
      <c r="E40" s="6">
        <v>42422</v>
      </c>
      <c r="F40">
        <v>49</v>
      </c>
      <c r="G40">
        <v>133</v>
      </c>
      <c r="H40">
        <v>5.2</v>
      </c>
      <c r="I40">
        <v>274</v>
      </c>
      <c r="J40" s="12">
        <f>(D40-C40)*1440</f>
        <v>70.999999999999986</v>
      </c>
      <c r="K40" s="20"/>
      <c r="L40" s="20"/>
      <c r="M40" s="20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12">
        <v>6.4</v>
      </c>
    </row>
    <row r="41" spans="1:41" x14ac:dyDescent="0.2">
      <c r="A41">
        <v>35</v>
      </c>
      <c r="B41" t="s">
        <v>76</v>
      </c>
      <c r="C41" s="9">
        <v>0.57847222222222217</v>
      </c>
      <c r="D41" s="10">
        <v>0.6333333333333333</v>
      </c>
      <c r="E41" s="6">
        <v>42436</v>
      </c>
      <c r="F41">
        <v>61</v>
      </c>
      <c r="G41">
        <v>134</v>
      </c>
      <c r="H41">
        <v>6.1</v>
      </c>
      <c r="I41">
        <v>269</v>
      </c>
      <c r="J41" s="12">
        <f>(D41-C41)*1440</f>
        <v>79.000000000000043</v>
      </c>
      <c r="K41">
        <v>128</v>
      </c>
      <c r="L41">
        <v>5.0999999999999996</v>
      </c>
      <c r="M41">
        <v>179</v>
      </c>
      <c r="N41" s="11">
        <v>386</v>
      </c>
      <c r="O41" s="11">
        <v>16</v>
      </c>
      <c r="P41" s="11">
        <v>22</v>
      </c>
      <c r="Q41" s="11">
        <v>1</v>
      </c>
      <c r="R41" s="11">
        <v>7</v>
      </c>
      <c r="S41" s="11">
        <v>387</v>
      </c>
      <c r="T41" s="11">
        <v>16</v>
      </c>
      <c r="U41" s="11">
        <v>21</v>
      </c>
      <c r="V41" s="11">
        <v>343</v>
      </c>
      <c r="W41" s="11">
        <v>12</v>
      </c>
      <c r="X41" s="11">
        <v>19</v>
      </c>
      <c r="Y41" s="11">
        <v>414</v>
      </c>
      <c r="Z41" s="11">
        <v>15</v>
      </c>
      <c r="AA41" s="11">
        <v>28</v>
      </c>
      <c r="AB41" s="11">
        <v>1</v>
      </c>
      <c r="AC41" s="11">
        <v>118</v>
      </c>
      <c r="AD41" s="11">
        <v>11.1</v>
      </c>
      <c r="AE41" s="11">
        <v>145</v>
      </c>
      <c r="AF41" s="11">
        <v>292</v>
      </c>
      <c r="AG41" s="12">
        <v>7.7</v>
      </c>
      <c r="AH41" s="12">
        <f>AD41-L41</f>
        <v>6</v>
      </c>
      <c r="AI41" s="12">
        <f>AG41-L41</f>
        <v>2.6000000000000005</v>
      </c>
      <c r="AJ41" s="11">
        <f>Y41-S41</f>
        <v>27</v>
      </c>
      <c r="AK41" s="11">
        <f>Z41-T41</f>
        <v>-1</v>
      </c>
      <c r="AL41" s="11">
        <f>AA41-U41</f>
        <v>7</v>
      </c>
      <c r="AM41" s="11">
        <f>AB41-Q41</f>
        <v>0</v>
      </c>
      <c r="AN41" s="11">
        <f>AF41-R41</f>
        <v>285</v>
      </c>
      <c r="AO41">
        <f>(G41-AC41)/G41</f>
        <v>0.11940298507462686</v>
      </c>
    </row>
    <row r="42" spans="1:41" x14ac:dyDescent="0.2">
      <c r="A42">
        <v>37</v>
      </c>
      <c r="B42" t="s">
        <v>76</v>
      </c>
      <c r="C42" s="9">
        <v>0.39374999999999999</v>
      </c>
      <c r="D42" s="10">
        <v>0.46458333333333335</v>
      </c>
      <c r="E42" s="6">
        <v>42422</v>
      </c>
      <c r="F42">
        <v>99</v>
      </c>
      <c r="G42">
        <v>147</v>
      </c>
      <c r="H42">
        <v>5.6</v>
      </c>
      <c r="I42">
        <v>200</v>
      </c>
      <c r="J42" s="12">
        <f>(D42-C42)*1440</f>
        <v>102.00000000000004</v>
      </c>
      <c r="K42">
        <v>140</v>
      </c>
      <c r="L42">
        <v>7.1</v>
      </c>
      <c r="M42">
        <v>195</v>
      </c>
      <c r="N42" s="11">
        <v>351</v>
      </c>
      <c r="O42" s="11">
        <v>28</v>
      </c>
      <c r="P42" s="11">
        <v>36</v>
      </c>
      <c r="Q42" s="11">
        <v>2</v>
      </c>
      <c r="R42" s="11">
        <v>22</v>
      </c>
      <c r="S42" s="11">
        <v>339</v>
      </c>
      <c r="T42" s="11">
        <v>27</v>
      </c>
      <c r="U42" s="11">
        <v>34</v>
      </c>
      <c r="V42" s="21"/>
      <c r="W42" s="11">
        <v>22</v>
      </c>
      <c r="X42" s="11">
        <v>31</v>
      </c>
      <c r="Y42" s="11">
        <v>353</v>
      </c>
      <c r="Z42" s="11">
        <v>25</v>
      </c>
      <c r="AA42" s="11">
        <v>39</v>
      </c>
      <c r="AB42" s="11">
        <v>1</v>
      </c>
      <c r="AC42" s="11">
        <v>132</v>
      </c>
      <c r="AD42" s="11">
        <v>13.9</v>
      </c>
      <c r="AE42" s="11">
        <v>157</v>
      </c>
      <c r="AF42" s="11">
        <v>431</v>
      </c>
      <c r="AG42" s="12">
        <v>10.8</v>
      </c>
      <c r="AH42" s="12">
        <f>AD42-L42</f>
        <v>6.8000000000000007</v>
      </c>
      <c r="AI42" s="12">
        <f>AG42-L42</f>
        <v>3.7000000000000011</v>
      </c>
      <c r="AJ42" s="11">
        <f>Y42-S42</f>
        <v>14</v>
      </c>
      <c r="AK42" s="11">
        <f>Z42-T42</f>
        <v>-2</v>
      </c>
      <c r="AL42" s="11">
        <f>AA42-U42</f>
        <v>5</v>
      </c>
      <c r="AM42" s="11">
        <f>AB42-Q42</f>
        <v>-1</v>
      </c>
      <c r="AN42" s="11">
        <f>AF42-R42</f>
        <v>409</v>
      </c>
      <c r="AO42">
        <f>(G42-AC42)/G42</f>
        <v>0.10204081632653061</v>
      </c>
    </row>
    <row r="43" spans="1:41" x14ac:dyDescent="0.2">
      <c r="A43">
        <v>39</v>
      </c>
      <c r="B43" t="s">
        <v>76</v>
      </c>
      <c r="C43" s="9">
        <v>0.59166666666666667</v>
      </c>
      <c r="D43" s="10">
        <v>0.65625</v>
      </c>
      <c r="E43" s="6">
        <v>42422</v>
      </c>
      <c r="F43">
        <v>135</v>
      </c>
      <c r="G43">
        <v>120</v>
      </c>
      <c r="H43">
        <v>7.4</v>
      </c>
      <c r="I43">
        <v>212</v>
      </c>
      <c r="J43" s="12">
        <f>(D43-C43)*1440</f>
        <v>92.999999999999986</v>
      </c>
      <c r="K43">
        <v>104</v>
      </c>
      <c r="L43">
        <v>6.1</v>
      </c>
      <c r="M43">
        <v>175</v>
      </c>
      <c r="N43" s="21"/>
      <c r="O43" s="11">
        <v>11</v>
      </c>
      <c r="P43" s="21"/>
      <c r="Q43" s="11">
        <v>3</v>
      </c>
      <c r="R43" s="11">
        <v>25</v>
      </c>
      <c r="S43" s="11">
        <v>241</v>
      </c>
      <c r="T43" s="11">
        <v>10</v>
      </c>
      <c r="U43" s="11">
        <v>13</v>
      </c>
      <c r="V43" s="11">
        <v>219</v>
      </c>
      <c r="W43" s="11">
        <v>10</v>
      </c>
      <c r="X43" s="11">
        <v>12</v>
      </c>
      <c r="Y43" s="11">
        <v>232</v>
      </c>
      <c r="Z43" s="11">
        <v>7</v>
      </c>
      <c r="AA43" s="11">
        <v>15</v>
      </c>
      <c r="AB43" s="11">
        <v>2</v>
      </c>
      <c r="AC43" s="11">
        <v>85</v>
      </c>
      <c r="AD43" s="11">
        <v>9.1999999999999993</v>
      </c>
      <c r="AE43" s="11">
        <v>117</v>
      </c>
      <c r="AF43" s="11">
        <v>348</v>
      </c>
      <c r="AG43" s="12">
        <v>8.6999999999999993</v>
      </c>
      <c r="AH43" s="12">
        <f>AD43-L43</f>
        <v>3.0999999999999996</v>
      </c>
      <c r="AI43" s="12">
        <f>AG43-L43</f>
        <v>2.5999999999999996</v>
      </c>
      <c r="AJ43" s="11">
        <f>Y43-S43</f>
        <v>-9</v>
      </c>
      <c r="AK43" s="11">
        <f>Z43-T43</f>
        <v>-3</v>
      </c>
      <c r="AL43" s="11">
        <f>AA43-U43</f>
        <v>2</v>
      </c>
      <c r="AM43" s="11">
        <f>AB43-Q43</f>
        <v>-1</v>
      </c>
      <c r="AN43" s="11">
        <f>AF43-R43</f>
        <v>323</v>
      </c>
      <c r="AO43">
        <f>(G43-AC43)/G43</f>
        <v>0.29166666666666669</v>
      </c>
    </row>
    <row r="44" spans="1:41" x14ac:dyDescent="0.2">
      <c r="A44">
        <v>43</v>
      </c>
      <c r="B44" t="s">
        <v>76</v>
      </c>
      <c r="C44" s="9">
        <v>0.60277777777777775</v>
      </c>
      <c r="D44" s="10">
        <v>0.65277777777777779</v>
      </c>
      <c r="E44" s="6">
        <v>42562</v>
      </c>
      <c r="F44">
        <v>65</v>
      </c>
      <c r="G44">
        <v>141</v>
      </c>
      <c r="H44">
        <v>5.8</v>
      </c>
      <c r="I44">
        <v>330</v>
      </c>
      <c r="J44" s="12">
        <f>(D44-C44)*1440</f>
        <v>72.000000000000057</v>
      </c>
      <c r="K44">
        <v>121</v>
      </c>
      <c r="L44">
        <v>5.2</v>
      </c>
      <c r="M44">
        <v>229</v>
      </c>
      <c r="N44" s="11">
        <v>396</v>
      </c>
      <c r="O44" s="11">
        <v>11</v>
      </c>
      <c r="P44" s="11">
        <v>15</v>
      </c>
      <c r="Q44" s="11">
        <v>2</v>
      </c>
      <c r="R44" s="11">
        <v>17</v>
      </c>
      <c r="S44" s="11">
        <v>314</v>
      </c>
      <c r="T44" s="11">
        <v>9</v>
      </c>
      <c r="U44" s="11">
        <v>14</v>
      </c>
      <c r="V44" s="11">
        <v>283</v>
      </c>
      <c r="W44" s="11">
        <v>7</v>
      </c>
      <c r="X44" s="11">
        <v>12</v>
      </c>
      <c r="Y44" s="11">
        <v>279</v>
      </c>
      <c r="Z44" s="11">
        <v>6</v>
      </c>
      <c r="AA44" s="11">
        <v>16</v>
      </c>
      <c r="AB44" s="11">
        <v>1</v>
      </c>
      <c r="AC44" s="11">
        <v>91</v>
      </c>
      <c r="AD44" s="11">
        <v>5.7</v>
      </c>
      <c r="AE44" s="11">
        <v>135</v>
      </c>
      <c r="AF44" s="11">
        <v>243</v>
      </c>
      <c r="AG44" s="12">
        <v>6.6</v>
      </c>
      <c r="AH44" s="12">
        <f>AD44-L44</f>
        <v>0.5</v>
      </c>
      <c r="AI44" s="12">
        <f>AG44-L44</f>
        <v>1.3999999999999995</v>
      </c>
      <c r="AJ44" s="11">
        <f>Y44-S44</f>
        <v>-35</v>
      </c>
      <c r="AK44" s="11">
        <f>Z44-T44</f>
        <v>-3</v>
      </c>
      <c r="AL44" s="11">
        <f>AA44-U44</f>
        <v>2</v>
      </c>
      <c r="AM44" s="11">
        <f>AB44-Q44</f>
        <v>-1</v>
      </c>
      <c r="AN44" s="11">
        <f>AF44-R44</f>
        <v>226</v>
      </c>
      <c r="AO44">
        <f>(G44-AC44)/G44</f>
        <v>0.3546099290780142</v>
      </c>
    </row>
    <row r="45" spans="1:41" x14ac:dyDescent="0.2">
      <c r="A45">
        <v>47</v>
      </c>
      <c r="B45" t="s">
        <v>76</v>
      </c>
      <c r="C45" s="9">
        <v>0.375</v>
      </c>
      <c r="D45" s="10">
        <v>0.41597222222222219</v>
      </c>
      <c r="E45" s="6">
        <v>42553</v>
      </c>
      <c r="F45">
        <v>113</v>
      </c>
      <c r="G45">
        <v>98</v>
      </c>
      <c r="H45">
        <v>5.6</v>
      </c>
      <c r="I45">
        <v>262</v>
      </c>
      <c r="J45" s="12">
        <f>(D45-C45)*1440</f>
        <v>58.99999999999995</v>
      </c>
      <c r="K45">
        <v>83</v>
      </c>
      <c r="L45">
        <v>3.8</v>
      </c>
      <c r="M45">
        <v>213</v>
      </c>
      <c r="N45" s="21"/>
      <c r="O45" s="21"/>
      <c r="P45" s="21"/>
      <c r="Q45" s="21"/>
      <c r="R45" s="21"/>
      <c r="S45" s="11">
        <v>337</v>
      </c>
      <c r="T45" s="11">
        <v>12</v>
      </c>
      <c r="U45" s="21"/>
      <c r="V45" s="11">
        <v>357</v>
      </c>
      <c r="W45" s="11">
        <v>13</v>
      </c>
      <c r="X45" s="11">
        <v>15</v>
      </c>
      <c r="Y45" s="11">
        <v>396</v>
      </c>
      <c r="Z45" s="11">
        <v>12</v>
      </c>
      <c r="AA45" s="11">
        <v>26</v>
      </c>
      <c r="AB45" s="11">
        <v>1</v>
      </c>
      <c r="AC45" s="11">
        <v>101</v>
      </c>
      <c r="AD45" s="11">
        <v>13.2</v>
      </c>
      <c r="AE45" s="11">
        <v>208</v>
      </c>
      <c r="AF45" s="11">
        <v>322</v>
      </c>
      <c r="AG45" s="12">
        <v>15.5</v>
      </c>
      <c r="AH45" s="12">
        <f>AD45-L45</f>
        <v>9.3999999999999986</v>
      </c>
      <c r="AI45" s="12">
        <f>AG45-L45</f>
        <v>11.7</v>
      </c>
      <c r="AJ45" s="11">
        <f>Y45-S45</f>
        <v>59</v>
      </c>
      <c r="AK45" s="11">
        <f>Z45-T45</f>
        <v>0</v>
      </c>
      <c r="AL45" s="11">
        <f>AA45-U45</f>
        <v>26</v>
      </c>
      <c r="AM45" s="11">
        <f>AB45-Q45</f>
        <v>1</v>
      </c>
      <c r="AN45" s="11">
        <f>AF45-R45</f>
        <v>322</v>
      </c>
      <c r="AO45">
        <f>(G45-AC45)/G45</f>
        <v>-3.0612244897959183E-2</v>
      </c>
    </row>
    <row r="46" spans="1:41" x14ac:dyDescent="0.2">
      <c r="A46">
        <v>53</v>
      </c>
      <c r="B46" t="s">
        <v>76</v>
      </c>
      <c r="C46" s="9">
        <v>0.58402777777777781</v>
      </c>
      <c r="D46" s="10">
        <v>0.65763888888888888</v>
      </c>
      <c r="E46" s="6">
        <v>42485</v>
      </c>
      <c r="F46">
        <v>77</v>
      </c>
      <c r="G46">
        <v>131</v>
      </c>
      <c r="H46">
        <v>6.4</v>
      </c>
      <c r="I46">
        <v>233</v>
      </c>
      <c r="J46" s="12">
        <f>(D46-C46)*1440</f>
        <v>105.99999999999994</v>
      </c>
      <c r="K46">
        <v>127</v>
      </c>
      <c r="L46">
        <v>6.2</v>
      </c>
      <c r="M46">
        <v>158</v>
      </c>
      <c r="N46" s="11">
        <v>341</v>
      </c>
      <c r="O46" s="11">
        <v>16</v>
      </c>
      <c r="P46" s="11">
        <v>19</v>
      </c>
      <c r="Q46" s="11">
        <v>1</v>
      </c>
      <c r="R46" s="11">
        <v>17</v>
      </c>
      <c r="S46" s="11">
        <v>263</v>
      </c>
      <c r="T46" s="11">
        <v>11</v>
      </c>
      <c r="U46" s="11">
        <v>16</v>
      </c>
      <c r="V46" s="11">
        <v>232</v>
      </c>
      <c r="W46" s="11">
        <v>11</v>
      </c>
      <c r="X46" s="11">
        <v>16</v>
      </c>
      <c r="Y46" s="11">
        <v>248</v>
      </c>
      <c r="Z46" s="11">
        <v>9</v>
      </c>
      <c r="AA46" s="11">
        <v>22</v>
      </c>
      <c r="AB46" s="11">
        <v>1</v>
      </c>
      <c r="AC46" s="11">
        <v>83</v>
      </c>
      <c r="AD46" s="11">
        <v>8.1999999999999993</v>
      </c>
      <c r="AE46" s="11">
        <v>109</v>
      </c>
      <c r="AF46" s="11">
        <v>343</v>
      </c>
      <c r="AG46" s="12">
        <v>7.4</v>
      </c>
      <c r="AH46" s="12">
        <f>AD46-L46</f>
        <v>1.9999999999999991</v>
      </c>
      <c r="AI46" s="12">
        <f>AG46-L46</f>
        <v>1.2000000000000002</v>
      </c>
      <c r="AJ46" s="11">
        <f>Y46-S46</f>
        <v>-15</v>
      </c>
      <c r="AK46" s="11">
        <f>Z46-T46</f>
        <v>-2</v>
      </c>
      <c r="AL46" s="11">
        <f>AA46-U46</f>
        <v>6</v>
      </c>
      <c r="AM46" s="11">
        <f>AB46-Q46</f>
        <v>0</v>
      </c>
      <c r="AN46" s="11">
        <f>AF46-R46</f>
        <v>326</v>
      </c>
      <c r="AO46">
        <f>(G46-AC46)/G46</f>
        <v>0.36641221374045801</v>
      </c>
    </row>
    <row r="47" spans="1:41" x14ac:dyDescent="0.2">
      <c r="A47">
        <v>54</v>
      </c>
      <c r="B47" t="s">
        <v>76</v>
      </c>
      <c r="C47" s="9">
        <v>0.37708333333333338</v>
      </c>
      <c r="D47" s="10">
        <v>0.4458333333333333</v>
      </c>
      <c r="E47" s="6">
        <v>42944</v>
      </c>
      <c r="F47">
        <v>90</v>
      </c>
      <c r="G47">
        <v>155</v>
      </c>
      <c r="H47">
        <v>5.8</v>
      </c>
      <c r="I47">
        <v>243</v>
      </c>
      <c r="J47" s="12">
        <f>(D47-C47)*1440</f>
        <v>98.999999999999886</v>
      </c>
      <c r="K47">
        <v>137</v>
      </c>
      <c r="L47">
        <v>7.5</v>
      </c>
      <c r="M47">
        <v>284</v>
      </c>
      <c r="N47" s="11">
        <v>315</v>
      </c>
      <c r="O47" s="11">
        <v>13</v>
      </c>
      <c r="P47" s="11">
        <v>16</v>
      </c>
      <c r="Q47" s="11">
        <v>2</v>
      </c>
      <c r="R47" s="11">
        <v>23</v>
      </c>
      <c r="S47" s="11">
        <v>212</v>
      </c>
      <c r="T47" s="11">
        <v>11</v>
      </c>
      <c r="U47" s="11">
        <v>13</v>
      </c>
      <c r="V47" s="11">
        <v>201</v>
      </c>
      <c r="W47" s="11">
        <v>8</v>
      </c>
      <c r="X47" s="11">
        <v>11</v>
      </c>
      <c r="Y47" s="11">
        <v>272</v>
      </c>
      <c r="Z47" s="11">
        <v>10</v>
      </c>
      <c r="AA47" s="11">
        <v>16</v>
      </c>
      <c r="AB47" s="11">
        <v>55</v>
      </c>
      <c r="AC47" s="11">
        <v>126</v>
      </c>
      <c r="AD47" s="11">
        <v>13.9</v>
      </c>
      <c r="AE47" s="11">
        <v>182</v>
      </c>
      <c r="AF47" s="11">
        <v>177</v>
      </c>
      <c r="AG47" s="12">
        <v>14.5</v>
      </c>
      <c r="AH47" s="12">
        <f>AD47-L47</f>
        <v>6.4</v>
      </c>
      <c r="AI47" s="12">
        <f>AG47-L47</f>
        <v>7</v>
      </c>
      <c r="AJ47" s="11">
        <f>Y47-S47</f>
        <v>60</v>
      </c>
      <c r="AK47" s="11">
        <f>Z47-T47</f>
        <v>-1</v>
      </c>
      <c r="AL47" s="11">
        <f>AA47-U47</f>
        <v>3</v>
      </c>
      <c r="AM47" s="11">
        <f>AB47-Q47</f>
        <v>53</v>
      </c>
      <c r="AN47" s="11">
        <f>AF47-R47</f>
        <v>154</v>
      </c>
      <c r="AO47">
        <f>(G47-AC47)/G47</f>
        <v>0.18709677419354839</v>
      </c>
    </row>
    <row r="48" spans="1:41" x14ac:dyDescent="0.2">
      <c r="A48">
        <v>55</v>
      </c>
      <c r="B48" t="s">
        <v>76</v>
      </c>
      <c r="C48" s="9">
        <v>0.57847222222222217</v>
      </c>
      <c r="D48" s="10">
        <v>0.61805555555555558</v>
      </c>
      <c r="E48" s="6">
        <v>42590</v>
      </c>
      <c r="F48">
        <v>82</v>
      </c>
      <c r="G48">
        <v>165</v>
      </c>
      <c r="H48">
        <v>5.5</v>
      </c>
      <c r="I48">
        <v>280</v>
      </c>
      <c r="J48" s="12">
        <f>(D48-C48)*1440</f>
        <v>57.000000000000114</v>
      </c>
      <c r="K48">
        <v>150</v>
      </c>
      <c r="L48">
        <v>3.8</v>
      </c>
      <c r="M48">
        <v>260</v>
      </c>
      <c r="N48" s="11">
        <v>317</v>
      </c>
      <c r="O48" s="11">
        <v>16</v>
      </c>
      <c r="P48" s="11">
        <v>19</v>
      </c>
      <c r="Q48" s="11">
        <v>1</v>
      </c>
      <c r="R48" s="11">
        <v>7</v>
      </c>
      <c r="S48" s="11">
        <v>292</v>
      </c>
      <c r="T48" s="11">
        <v>14</v>
      </c>
      <c r="U48" s="11">
        <v>18</v>
      </c>
      <c r="V48" s="11">
        <v>280</v>
      </c>
      <c r="W48" s="11">
        <v>13</v>
      </c>
      <c r="X48" s="11">
        <v>16</v>
      </c>
      <c r="Y48" s="11">
        <v>308</v>
      </c>
      <c r="Z48" s="11">
        <v>15</v>
      </c>
      <c r="AA48" s="11">
        <v>22</v>
      </c>
      <c r="AB48" s="11">
        <v>1</v>
      </c>
      <c r="AC48" s="11">
        <v>139</v>
      </c>
      <c r="AD48" s="11">
        <v>11.2</v>
      </c>
      <c r="AE48" s="11">
        <v>197</v>
      </c>
      <c r="AF48" s="11">
        <v>302</v>
      </c>
      <c r="AG48" s="12">
        <v>11.4</v>
      </c>
      <c r="AH48" s="12">
        <f>AD48-L48</f>
        <v>7.3999999999999995</v>
      </c>
      <c r="AI48" s="12">
        <f>AG48-L48</f>
        <v>7.6000000000000005</v>
      </c>
      <c r="AJ48" s="11">
        <f>Y48-S48</f>
        <v>16</v>
      </c>
      <c r="AK48" s="11">
        <f>Z48-T48</f>
        <v>1</v>
      </c>
      <c r="AL48" s="11">
        <f>AA48-U48</f>
        <v>4</v>
      </c>
      <c r="AM48" s="11">
        <f>AB48-Q48</f>
        <v>0</v>
      </c>
      <c r="AN48" s="11">
        <f>AF48-R48</f>
        <v>295</v>
      </c>
      <c r="AO48">
        <f>(G48-AC48)/G48</f>
        <v>0.15757575757575756</v>
      </c>
    </row>
    <row r="49" spans="1:41" x14ac:dyDescent="0.2">
      <c r="A49">
        <v>60</v>
      </c>
      <c r="B49" t="s">
        <v>76</v>
      </c>
      <c r="C49" s="9">
        <v>0.36736111111111108</v>
      </c>
      <c r="D49" s="10">
        <v>0.4145833333333333</v>
      </c>
      <c r="E49" s="6">
        <v>42562</v>
      </c>
      <c r="F49">
        <v>86</v>
      </c>
      <c r="G49">
        <v>134</v>
      </c>
      <c r="H49">
        <v>5.8</v>
      </c>
      <c r="I49">
        <v>236</v>
      </c>
      <c r="J49" s="12">
        <f>(D49-C49)*1440</f>
        <v>68</v>
      </c>
      <c r="K49">
        <v>123</v>
      </c>
      <c r="L49">
        <v>4.3</v>
      </c>
      <c r="M49">
        <v>221</v>
      </c>
      <c r="N49" s="11">
        <v>367</v>
      </c>
      <c r="O49" s="11">
        <v>18</v>
      </c>
      <c r="P49" s="11">
        <v>22</v>
      </c>
      <c r="Q49" s="11">
        <v>1</v>
      </c>
      <c r="R49" s="11">
        <v>9</v>
      </c>
      <c r="S49" s="11">
        <v>300</v>
      </c>
      <c r="T49" s="11">
        <v>12</v>
      </c>
      <c r="U49" s="11">
        <v>19</v>
      </c>
      <c r="V49" s="11">
        <v>319</v>
      </c>
      <c r="W49" s="11">
        <v>15</v>
      </c>
      <c r="X49" s="11">
        <v>22</v>
      </c>
      <c r="Y49" s="11">
        <v>368</v>
      </c>
      <c r="Z49" s="11">
        <v>14</v>
      </c>
      <c r="AA49" s="11">
        <v>26</v>
      </c>
      <c r="AB49" s="11">
        <v>35</v>
      </c>
      <c r="AC49" s="11">
        <v>117</v>
      </c>
      <c r="AD49" s="11">
        <v>11</v>
      </c>
      <c r="AE49" s="11">
        <v>171</v>
      </c>
      <c r="AF49" s="11">
        <v>233</v>
      </c>
      <c r="AG49" s="12">
        <v>12.2</v>
      </c>
      <c r="AH49" s="12">
        <f>AD49-L49</f>
        <v>6.7</v>
      </c>
      <c r="AI49" s="12">
        <f>AG49-L49</f>
        <v>7.8999999999999995</v>
      </c>
      <c r="AJ49" s="11">
        <f>Y49-S49</f>
        <v>68</v>
      </c>
      <c r="AK49" s="11">
        <f>Z49-T49</f>
        <v>2</v>
      </c>
      <c r="AL49" s="11">
        <f>AA49-U49</f>
        <v>7</v>
      </c>
      <c r="AM49" s="11">
        <f>AB49-Q49</f>
        <v>34</v>
      </c>
      <c r="AN49" s="11">
        <f>AF49-R49</f>
        <v>224</v>
      </c>
      <c r="AO49">
        <f>(G49-AC49)/G49</f>
        <v>0.12686567164179105</v>
      </c>
    </row>
  </sheetData>
  <sortState ref="A2:EK49">
    <sortCondition ref="B2:B49"/>
  </sortState>
  <pageMargins left="0.7" right="0.7" top="0.75" bottom="0.75" header="0.3" footer="0.3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49"/>
  <sheetViews>
    <sheetView workbookViewId="0">
      <pane xSplit="1" ySplit="1" topLeftCell="B2" activePane="bottomRight" state="frozen"/>
      <selection pane="topRight" activeCell="E1" sqref="E1"/>
      <selection pane="bottomLeft" activeCell="A2" sqref="A2"/>
      <selection pane="bottomRight" sqref="A1:XFD1048576"/>
    </sheetView>
  </sheetViews>
  <sheetFormatPr baseColWidth="10" defaultColWidth="11.5" defaultRowHeight="15" x14ac:dyDescent="0.2"/>
  <cols>
    <col min="4" max="4" width="11.5" style="12"/>
    <col min="5" max="5" width="11.5" style="11"/>
  </cols>
  <sheetData>
    <row r="1" spans="1:8" x14ac:dyDescent="0.2">
      <c r="A1" s="1" t="s">
        <v>0</v>
      </c>
      <c r="B1" s="5" t="s">
        <v>73</v>
      </c>
      <c r="C1" s="5" t="s">
        <v>18</v>
      </c>
      <c r="D1" s="13" t="s">
        <v>46</v>
      </c>
      <c r="E1" s="14" t="s">
        <v>47</v>
      </c>
      <c r="F1" s="5" t="s">
        <v>19</v>
      </c>
      <c r="G1" s="5" t="s">
        <v>48</v>
      </c>
      <c r="H1" s="5" t="s">
        <v>49</v>
      </c>
    </row>
    <row r="2" spans="1:8" x14ac:dyDescent="0.2">
      <c r="A2" s="1">
        <v>1</v>
      </c>
      <c r="B2" t="s">
        <v>74</v>
      </c>
      <c r="C2">
        <v>82</v>
      </c>
      <c r="D2" s="12">
        <v>10.1</v>
      </c>
      <c r="E2" s="11">
        <v>157</v>
      </c>
      <c r="F2">
        <v>85</v>
      </c>
      <c r="G2">
        <v>11.3</v>
      </c>
      <c r="H2">
        <v>151</v>
      </c>
    </row>
    <row r="3" spans="1:8" x14ac:dyDescent="0.2">
      <c r="A3" s="1">
        <v>4</v>
      </c>
      <c r="B3" t="s">
        <v>74</v>
      </c>
      <c r="C3" s="11">
        <v>109</v>
      </c>
      <c r="D3" s="12">
        <v>10.4</v>
      </c>
      <c r="E3" s="11">
        <v>193</v>
      </c>
      <c r="F3" s="20"/>
      <c r="G3" s="20"/>
      <c r="H3" s="20"/>
    </row>
    <row r="4" spans="1:8" x14ac:dyDescent="0.2">
      <c r="A4" s="1">
        <v>7</v>
      </c>
      <c r="B4" t="s">
        <v>74</v>
      </c>
      <c r="C4">
        <v>104</v>
      </c>
      <c r="D4" s="12">
        <v>10.199999999999999</v>
      </c>
      <c r="E4" s="11">
        <v>145</v>
      </c>
      <c r="F4">
        <v>92</v>
      </c>
      <c r="G4">
        <v>10.1</v>
      </c>
      <c r="H4">
        <v>124</v>
      </c>
    </row>
    <row r="5" spans="1:8" x14ac:dyDescent="0.2">
      <c r="A5" s="1">
        <v>8</v>
      </c>
      <c r="B5" t="s">
        <v>74</v>
      </c>
      <c r="C5">
        <v>102</v>
      </c>
      <c r="D5" s="12">
        <v>14.4</v>
      </c>
      <c r="E5" s="11">
        <v>381</v>
      </c>
      <c r="F5">
        <v>89</v>
      </c>
      <c r="G5">
        <v>12.9</v>
      </c>
      <c r="H5">
        <v>330</v>
      </c>
    </row>
    <row r="6" spans="1:8" x14ac:dyDescent="0.2">
      <c r="A6" s="1">
        <v>26</v>
      </c>
      <c r="B6" t="s">
        <v>74</v>
      </c>
      <c r="C6" s="17">
        <v>152</v>
      </c>
      <c r="D6" s="12">
        <v>17.3</v>
      </c>
      <c r="E6" s="11">
        <v>254</v>
      </c>
      <c r="F6">
        <v>142</v>
      </c>
      <c r="G6">
        <v>21.2</v>
      </c>
      <c r="H6">
        <v>216</v>
      </c>
    </row>
    <row r="7" spans="1:8" x14ac:dyDescent="0.2">
      <c r="A7" s="1">
        <v>28</v>
      </c>
      <c r="B7" t="s">
        <v>74</v>
      </c>
      <c r="C7" s="17">
        <v>91</v>
      </c>
      <c r="D7" s="12">
        <v>8</v>
      </c>
      <c r="E7" s="11">
        <v>130</v>
      </c>
      <c r="F7">
        <v>78</v>
      </c>
      <c r="G7">
        <v>11.2</v>
      </c>
      <c r="H7">
        <v>155</v>
      </c>
    </row>
    <row r="8" spans="1:8" x14ac:dyDescent="0.2">
      <c r="A8" s="1">
        <v>31</v>
      </c>
      <c r="B8" t="s">
        <v>74</v>
      </c>
      <c r="C8" s="17">
        <v>122</v>
      </c>
      <c r="D8" s="12">
        <v>17.2</v>
      </c>
      <c r="E8" s="11">
        <v>173</v>
      </c>
      <c r="F8">
        <v>111</v>
      </c>
      <c r="G8">
        <v>19.600000000000001</v>
      </c>
      <c r="H8">
        <v>147</v>
      </c>
    </row>
    <row r="9" spans="1:8" x14ac:dyDescent="0.2">
      <c r="A9" s="1">
        <v>36</v>
      </c>
      <c r="B9" t="s">
        <v>74</v>
      </c>
      <c r="C9">
        <v>98</v>
      </c>
      <c r="D9" s="12">
        <v>11.6</v>
      </c>
      <c r="E9" s="11">
        <v>175</v>
      </c>
      <c r="F9">
        <v>104</v>
      </c>
      <c r="G9">
        <v>18.2</v>
      </c>
      <c r="H9">
        <v>190</v>
      </c>
    </row>
    <row r="10" spans="1:8" x14ac:dyDescent="0.2">
      <c r="A10" s="1">
        <v>38</v>
      </c>
      <c r="B10" t="s">
        <v>74</v>
      </c>
      <c r="C10" s="15">
        <v>89</v>
      </c>
      <c r="D10" s="12">
        <v>20.9</v>
      </c>
      <c r="E10" s="11">
        <v>141</v>
      </c>
      <c r="F10">
        <v>85</v>
      </c>
      <c r="G10">
        <v>29.7</v>
      </c>
      <c r="H10">
        <v>130</v>
      </c>
    </row>
    <row r="11" spans="1:8" x14ac:dyDescent="0.2">
      <c r="A11" s="1">
        <v>42</v>
      </c>
      <c r="B11" t="s">
        <v>74</v>
      </c>
      <c r="C11" s="28">
        <v>134</v>
      </c>
      <c r="D11" s="12">
        <v>20.3</v>
      </c>
      <c r="E11" s="11">
        <v>156</v>
      </c>
      <c r="F11">
        <v>117</v>
      </c>
      <c r="G11">
        <v>17.100000000000001</v>
      </c>
      <c r="H11">
        <v>116</v>
      </c>
    </row>
    <row r="12" spans="1:8" x14ac:dyDescent="0.2">
      <c r="A12" s="1">
        <v>44</v>
      </c>
      <c r="B12" t="s">
        <v>74</v>
      </c>
      <c r="C12" s="28">
        <v>106</v>
      </c>
      <c r="D12" s="12">
        <v>8.1</v>
      </c>
      <c r="E12" s="11">
        <v>143</v>
      </c>
      <c r="F12">
        <v>116</v>
      </c>
      <c r="G12">
        <v>9.1</v>
      </c>
      <c r="H12">
        <v>158</v>
      </c>
    </row>
    <row r="13" spans="1:8" x14ac:dyDescent="0.2">
      <c r="A13" s="1">
        <v>46</v>
      </c>
      <c r="B13" t="s">
        <v>74</v>
      </c>
      <c r="C13" s="28">
        <v>123</v>
      </c>
      <c r="D13" s="12">
        <v>15.5</v>
      </c>
      <c r="E13" s="11">
        <v>165</v>
      </c>
      <c r="F13">
        <v>106</v>
      </c>
      <c r="G13">
        <v>13.3</v>
      </c>
      <c r="H13">
        <v>110</v>
      </c>
    </row>
    <row r="14" spans="1:8" x14ac:dyDescent="0.2">
      <c r="A14" s="1">
        <v>49</v>
      </c>
      <c r="B14" t="s">
        <v>74</v>
      </c>
      <c r="C14" s="17">
        <v>95</v>
      </c>
      <c r="D14" s="12">
        <v>8.4</v>
      </c>
      <c r="E14" s="11">
        <v>185</v>
      </c>
      <c r="F14">
        <v>88</v>
      </c>
      <c r="G14">
        <v>9</v>
      </c>
      <c r="H14">
        <v>156</v>
      </c>
    </row>
    <row r="15" spans="1:8" x14ac:dyDescent="0.2">
      <c r="A15" s="1">
        <v>50</v>
      </c>
      <c r="B15" t="s">
        <v>74</v>
      </c>
      <c r="C15" s="5">
        <v>81</v>
      </c>
      <c r="D15" s="12">
        <v>6.8</v>
      </c>
      <c r="E15" s="11">
        <v>100</v>
      </c>
      <c r="F15">
        <v>87</v>
      </c>
      <c r="G15">
        <v>12.1</v>
      </c>
      <c r="H15">
        <v>93</v>
      </c>
    </row>
    <row r="16" spans="1:8" x14ac:dyDescent="0.2">
      <c r="A16" s="1">
        <v>57</v>
      </c>
      <c r="B16" t="s">
        <v>74</v>
      </c>
      <c r="C16" s="28">
        <v>86</v>
      </c>
      <c r="D16" s="12">
        <v>5.2</v>
      </c>
      <c r="E16" s="11">
        <v>122</v>
      </c>
      <c r="F16">
        <v>98</v>
      </c>
      <c r="G16">
        <v>7.7</v>
      </c>
      <c r="H16">
        <v>124</v>
      </c>
    </row>
    <row r="17" spans="1:8" x14ac:dyDescent="0.2">
      <c r="A17" s="1">
        <v>58</v>
      </c>
      <c r="B17" t="s">
        <v>74</v>
      </c>
      <c r="C17" s="28">
        <v>93</v>
      </c>
      <c r="D17" s="12">
        <v>12.7</v>
      </c>
      <c r="E17" s="11">
        <v>109</v>
      </c>
      <c r="F17">
        <v>83</v>
      </c>
      <c r="G17">
        <v>15</v>
      </c>
      <c r="H17">
        <v>83</v>
      </c>
    </row>
    <row r="18" spans="1:8" x14ac:dyDescent="0.2">
      <c r="A18" s="1">
        <v>2</v>
      </c>
      <c r="B18" t="s">
        <v>75</v>
      </c>
      <c r="C18" s="28">
        <v>100</v>
      </c>
      <c r="D18" s="12">
        <v>13.7</v>
      </c>
      <c r="E18" s="11">
        <v>216</v>
      </c>
      <c r="F18">
        <v>93</v>
      </c>
      <c r="G18">
        <v>12.7</v>
      </c>
      <c r="H18">
        <v>214</v>
      </c>
    </row>
    <row r="19" spans="1:8" x14ac:dyDescent="0.2">
      <c r="A19" s="1">
        <v>5</v>
      </c>
      <c r="B19" t="s">
        <v>75</v>
      </c>
      <c r="C19" s="28">
        <v>119</v>
      </c>
      <c r="D19" s="12">
        <v>8.1</v>
      </c>
      <c r="E19" s="11">
        <v>177</v>
      </c>
      <c r="F19">
        <v>113</v>
      </c>
      <c r="G19">
        <v>8.5</v>
      </c>
      <c r="H19">
        <v>154</v>
      </c>
    </row>
    <row r="20" spans="1:8" x14ac:dyDescent="0.2">
      <c r="A20" s="1">
        <v>9</v>
      </c>
      <c r="B20" t="s">
        <v>75</v>
      </c>
      <c r="C20" s="18">
        <v>89</v>
      </c>
      <c r="D20" s="12">
        <v>17.399999999999999</v>
      </c>
      <c r="E20" s="11">
        <v>239</v>
      </c>
      <c r="F20">
        <v>78</v>
      </c>
      <c r="G20">
        <v>16.7</v>
      </c>
      <c r="H20">
        <v>180</v>
      </c>
    </row>
    <row r="21" spans="1:8" x14ac:dyDescent="0.2">
      <c r="A21" s="1">
        <v>11</v>
      </c>
      <c r="B21" t="s">
        <v>75</v>
      </c>
      <c r="C21" s="18">
        <v>92</v>
      </c>
      <c r="D21" s="12">
        <v>8.1</v>
      </c>
      <c r="E21" s="11">
        <v>183</v>
      </c>
      <c r="F21">
        <v>92</v>
      </c>
      <c r="G21">
        <v>9.4</v>
      </c>
      <c r="H21">
        <v>174</v>
      </c>
    </row>
    <row r="22" spans="1:8" x14ac:dyDescent="0.2">
      <c r="A22" s="1">
        <v>27</v>
      </c>
      <c r="B22" t="s">
        <v>75</v>
      </c>
      <c r="C22" s="17">
        <v>96</v>
      </c>
      <c r="D22" s="12">
        <v>9.9</v>
      </c>
      <c r="E22" s="11">
        <v>193</v>
      </c>
      <c r="F22">
        <v>90</v>
      </c>
      <c r="G22">
        <v>10.1</v>
      </c>
      <c r="H22">
        <v>200</v>
      </c>
    </row>
    <row r="23" spans="1:8" x14ac:dyDescent="0.2">
      <c r="A23" s="1">
        <v>30</v>
      </c>
      <c r="B23" t="s">
        <v>75</v>
      </c>
      <c r="C23" s="17">
        <v>119</v>
      </c>
      <c r="D23" s="12">
        <v>8.5</v>
      </c>
      <c r="E23" s="11">
        <v>169</v>
      </c>
      <c r="F23">
        <v>122</v>
      </c>
      <c r="G23">
        <v>9</v>
      </c>
      <c r="H23">
        <v>138</v>
      </c>
    </row>
    <row r="24" spans="1:8" x14ac:dyDescent="0.2">
      <c r="A24" s="1">
        <v>32</v>
      </c>
      <c r="B24" t="s">
        <v>75</v>
      </c>
      <c r="C24" s="17">
        <v>92</v>
      </c>
      <c r="D24" s="12">
        <v>8</v>
      </c>
      <c r="E24" s="11">
        <v>145</v>
      </c>
      <c r="F24">
        <v>102</v>
      </c>
      <c r="G24">
        <v>12.8</v>
      </c>
      <c r="H24">
        <v>169</v>
      </c>
    </row>
    <row r="25" spans="1:8" x14ac:dyDescent="0.2">
      <c r="A25" s="1">
        <v>34</v>
      </c>
      <c r="B25" t="s">
        <v>75</v>
      </c>
      <c r="C25">
        <v>118</v>
      </c>
      <c r="D25" s="12">
        <v>16.7</v>
      </c>
      <c r="E25" s="11">
        <v>317</v>
      </c>
      <c r="F25">
        <v>99</v>
      </c>
      <c r="G25">
        <v>15</v>
      </c>
      <c r="H25">
        <v>255</v>
      </c>
    </row>
    <row r="26" spans="1:8" x14ac:dyDescent="0.2">
      <c r="A26" s="1">
        <v>40</v>
      </c>
      <c r="B26" t="s">
        <v>75</v>
      </c>
      <c r="C26">
        <v>106</v>
      </c>
      <c r="D26" s="12">
        <v>13.7</v>
      </c>
      <c r="E26" s="11">
        <v>187</v>
      </c>
      <c r="F26">
        <v>100</v>
      </c>
      <c r="G26">
        <v>11.6</v>
      </c>
      <c r="H26">
        <v>152</v>
      </c>
    </row>
    <row r="27" spans="1:8" x14ac:dyDescent="0.2">
      <c r="A27" s="1">
        <v>41</v>
      </c>
      <c r="B27" t="s">
        <v>75</v>
      </c>
      <c r="C27">
        <v>100</v>
      </c>
      <c r="D27" s="12">
        <v>11.5</v>
      </c>
      <c r="E27" s="11">
        <v>163</v>
      </c>
      <c r="F27">
        <v>94</v>
      </c>
      <c r="G27">
        <v>9.5</v>
      </c>
      <c r="H27">
        <v>138</v>
      </c>
    </row>
    <row r="28" spans="1:8" x14ac:dyDescent="0.2">
      <c r="A28" s="1">
        <v>45</v>
      </c>
      <c r="B28" t="s">
        <v>75</v>
      </c>
      <c r="C28">
        <v>108</v>
      </c>
      <c r="D28" s="12">
        <v>11.5</v>
      </c>
      <c r="E28" s="11">
        <v>210</v>
      </c>
      <c r="F28">
        <v>102</v>
      </c>
      <c r="G28">
        <v>11.9</v>
      </c>
      <c r="H28">
        <v>172</v>
      </c>
    </row>
    <row r="29" spans="1:8" x14ac:dyDescent="0.2">
      <c r="A29" s="1">
        <v>48</v>
      </c>
      <c r="B29" t="s">
        <v>75</v>
      </c>
      <c r="C29" s="17">
        <v>108</v>
      </c>
      <c r="D29" s="12">
        <v>8.5</v>
      </c>
      <c r="E29" s="11">
        <v>210</v>
      </c>
      <c r="F29">
        <v>101</v>
      </c>
      <c r="G29">
        <v>10.6</v>
      </c>
      <c r="H29">
        <v>187</v>
      </c>
    </row>
    <row r="30" spans="1:8" x14ac:dyDescent="0.2">
      <c r="A30" s="1">
        <v>51</v>
      </c>
      <c r="B30" t="s">
        <v>75</v>
      </c>
      <c r="C30" s="17">
        <v>110</v>
      </c>
      <c r="D30" s="12">
        <v>12</v>
      </c>
      <c r="E30" s="11">
        <v>276</v>
      </c>
      <c r="F30">
        <v>81</v>
      </c>
      <c r="G30">
        <v>8.8000000000000007</v>
      </c>
      <c r="H30">
        <v>70</v>
      </c>
    </row>
    <row r="31" spans="1:8" x14ac:dyDescent="0.2">
      <c r="A31" s="1">
        <v>52</v>
      </c>
      <c r="B31" t="s">
        <v>75</v>
      </c>
      <c r="C31" s="17">
        <v>106</v>
      </c>
      <c r="D31" s="12">
        <v>17.5</v>
      </c>
      <c r="E31" s="11">
        <v>123</v>
      </c>
      <c r="F31">
        <v>106</v>
      </c>
      <c r="G31">
        <v>12.6</v>
      </c>
      <c r="H31">
        <v>89</v>
      </c>
    </row>
    <row r="32" spans="1:8" x14ac:dyDescent="0.2">
      <c r="A32" s="1">
        <v>56</v>
      </c>
      <c r="B32" t="s">
        <v>75</v>
      </c>
      <c r="C32">
        <v>100</v>
      </c>
      <c r="D32" s="12">
        <v>11.9</v>
      </c>
      <c r="E32" s="11">
        <v>180</v>
      </c>
      <c r="F32">
        <v>103</v>
      </c>
      <c r="G32">
        <v>15.6</v>
      </c>
      <c r="H32">
        <v>201</v>
      </c>
    </row>
    <row r="33" spans="1:8" x14ac:dyDescent="0.2">
      <c r="A33" s="1">
        <v>59</v>
      </c>
      <c r="B33" t="s">
        <v>75</v>
      </c>
      <c r="C33">
        <v>103</v>
      </c>
      <c r="D33" s="12">
        <v>13.6</v>
      </c>
      <c r="E33" s="11">
        <v>193</v>
      </c>
      <c r="F33">
        <v>87</v>
      </c>
      <c r="G33">
        <v>12.8</v>
      </c>
      <c r="H33">
        <v>159</v>
      </c>
    </row>
    <row r="34" spans="1:8" x14ac:dyDescent="0.2">
      <c r="A34" s="1">
        <v>3</v>
      </c>
      <c r="B34" t="s">
        <v>76</v>
      </c>
      <c r="C34">
        <v>103</v>
      </c>
      <c r="D34" s="12">
        <v>10.1</v>
      </c>
      <c r="E34" s="11">
        <v>128</v>
      </c>
      <c r="F34">
        <v>94</v>
      </c>
      <c r="G34">
        <v>8.8000000000000007</v>
      </c>
      <c r="H34">
        <v>126</v>
      </c>
    </row>
    <row r="35" spans="1:8" x14ac:dyDescent="0.2">
      <c r="A35" s="1">
        <v>6</v>
      </c>
      <c r="B35" t="s">
        <v>76</v>
      </c>
      <c r="C35">
        <v>94</v>
      </c>
      <c r="D35" s="12">
        <v>14.1</v>
      </c>
      <c r="E35" s="11">
        <v>244</v>
      </c>
      <c r="F35">
        <v>103</v>
      </c>
      <c r="G35">
        <v>12.7</v>
      </c>
      <c r="H35">
        <v>154</v>
      </c>
    </row>
    <row r="36" spans="1:8" x14ac:dyDescent="0.2">
      <c r="A36" s="1">
        <v>10</v>
      </c>
      <c r="B36" t="s">
        <v>76</v>
      </c>
      <c r="C36" s="5">
        <v>117</v>
      </c>
      <c r="D36" s="12">
        <v>13</v>
      </c>
      <c r="E36" s="11">
        <v>293</v>
      </c>
      <c r="F36">
        <v>97</v>
      </c>
      <c r="G36">
        <v>12.3</v>
      </c>
      <c r="H36">
        <v>239</v>
      </c>
    </row>
    <row r="37" spans="1:8" x14ac:dyDescent="0.2">
      <c r="A37" s="1">
        <v>12</v>
      </c>
      <c r="B37" t="s">
        <v>76</v>
      </c>
      <c r="C37" s="18">
        <v>96</v>
      </c>
      <c r="D37" s="12">
        <v>5.0999999999999996</v>
      </c>
      <c r="E37" s="11">
        <v>234</v>
      </c>
      <c r="F37">
        <v>82</v>
      </c>
      <c r="G37">
        <v>7.1</v>
      </c>
      <c r="H37">
        <v>188</v>
      </c>
    </row>
    <row r="38" spans="1:8" x14ac:dyDescent="0.2">
      <c r="A38" s="1">
        <v>25</v>
      </c>
      <c r="B38" t="s">
        <v>76</v>
      </c>
      <c r="C38" s="28">
        <v>82</v>
      </c>
      <c r="D38" s="12">
        <v>9.9</v>
      </c>
      <c r="E38" s="11">
        <v>214</v>
      </c>
      <c r="F38">
        <v>81</v>
      </c>
      <c r="G38">
        <v>9.8000000000000007</v>
      </c>
      <c r="H38">
        <v>180</v>
      </c>
    </row>
    <row r="39" spans="1:8" x14ac:dyDescent="0.2">
      <c r="A39" s="1">
        <v>29</v>
      </c>
      <c r="B39" t="s">
        <v>76</v>
      </c>
      <c r="C39" s="18">
        <v>114</v>
      </c>
      <c r="D39" s="12">
        <v>11.2</v>
      </c>
      <c r="E39" s="11">
        <v>117</v>
      </c>
      <c r="F39">
        <v>96</v>
      </c>
      <c r="H39">
        <v>109</v>
      </c>
    </row>
    <row r="40" spans="1:8" x14ac:dyDescent="0.2">
      <c r="A40" s="1">
        <v>33</v>
      </c>
      <c r="B40" t="s">
        <v>76</v>
      </c>
      <c r="C40" s="28">
        <v>136</v>
      </c>
      <c r="D40" s="12">
        <v>6.4</v>
      </c>
      <c r="E40" s="11">
        <v>78</v>
      </c>
      <c r="F40">
        <v>128</v>
      </c>
      <c r="G40">
        <v>9.5</v>
      </c>
      <c r="H40">
        <v>90</v>
      </c>
    </row>
    <row r="41" spans="1:8" x14ac:dyDescent="0.2">
      <c r="A41" s="1">
        <v>35</v>
      </c>
      <c r="B41" t="s">
        <v>76</v>
      </c>
      <c r="C41" s="28">
        <v>117</v>
      </c>
      <c r="D41" s="12">
        <v>7.7</v>
      </c>
      <c r="E41" s="11">
        <v>135</v>
      </c>
      <c r="F41">
        <v>101</v>
      </c>
      <c r="G41">
        <v>10.9</v>
      </c>
      <c r="H41">
        <v>116</v>
      </c>
    </row>
    <row r="42" spans="1:8" x14ac:dyDescent="0.2">
      <c r="A42" s="1">
        <v>37</v>
      </c>
      <c r="B42" t="s">
        <v>76</v>
      </c>
      <c r="C42">
        <v>122</v>
      </c>
      <c r="D42" s="12">
        <v>10.8</v>
      </c>
      <c r="E42" s="11">
        <v>164</v>
      </c>
      <c r="F42">
        <v>110</v>
      </c>
      <c r="G42">
        <v>10.199999999999999</v>
      </c>
      <c r="H42">
        <v>145</v>
      </c>
    </row>
    <row r="43" spans="1:8" x14ac:dyDescent="0.2">
      <c r="A43" s="1">
        <v>39</v>
      </c>
      <c r="B43" t="s">
        <v>76</v>
      </c>
      <c r="C43">
        <v>95</v>
      </c>
      <c r="D43" s="12">
        <v>8.6999999999999993</v>
      </c>
      <c r="E43" s="11">
        <v>110</v>
      </c>
      <c r="F43">
        <v>88</v>
      </c>
      <c r="G43">
        <v>11.4</v>
      </c>
      <c r="H43">
        <v>101</v>
      </c>
    </row>
    <row r="44" spans="1:8" x14ac:dyDescent="0.2">
      <c r="A44" s="1">
        <v>43</v>
      </c>
      <c r="B44" t="s">
        <v>76</v>
      </c>
      <c r="C44">
        <v>92</v>
      </c>
      <c r="D44" s="12">
        <v>6.6</v>
      </c>
      <c r="E44" s="11">
        <v>148</v>
      </c>
      <c r="F44">
        <v>105</v>
      </c>
      <c r="G44">
        <v>9.4</v>
      </c>
      <c r="H44">
        <v>173</v>
      </c>
    </row>
    <row r="45" spans="1:8" x14ac:dyDescent="0.2">
      <c r="A45" s="1">
        <v>47</v>
      </c>
      <c r="B45" t="s">
        <v>76</v>
      </c>
      <c r="C45" s="17">
        <v>107</v>
      </c>
      <c r="D45" s="12">
        <v>15.5</v>
      </c>
      <c r="E45" s="11">
        <v>284</v>
      </c>
      <c r="F45">
        <v>99</v>
      </c>
      <c r="G45">
        <v>21.2</v>
      </c>
      <c r="H45">
        <v>254</v>
      </c>
    </row>
    <row r="46" spans="1:8" x14ac:dyDescent="0.2">
      <c r="A46" s="1">
        <v>53</v>
      </c>
      <c r="B46" t="s">
        <v>76</v>
      </c>
      <c r="C46">
        <v>85</v>
      </c>
      <c r="D46" s="12">
        <v>7.4</v>
      </c>
      <c r="E46" s="11">
        <v>112</v>
      </c>
      <c r="F46">
        <v>81</v>
      </c>
      <c r="G46">
        <v>8.8000000000000007</v>
      </c>
      <c r="H46">
        <v>70</v>
      </c>
    </row>
    <row r="47" spans="1:8" x14ac:dyDescent="0.2">
      <c r="A47" s="1">
        <v>54</v>
      </c>
      <c r="B47" t="s">
        <v>76</v>
      </c>
      <c r="C47">
        <v>126</v>
      </c>
      <c r="D47" s="12">
        <v>14.5</v>
      </c>
      <c r="E47" s="11">
        <v>174</v>
      </c>
      <c r="F47">
        <v>115</v>
      </c>
      <c r="G47">
        <v>12.9</v>
      </c>
      <c r="H47">
        <v>159</v>
      </c>
    </row>
    <row r="48" spans="1:8" x14ac:dyDescent="0.2">
      <c r="A48" s="1">
        <v>55</v>
      </c>
      <c r="B48" t="s">
        <v>76</v>
      </c>
      <c r="C48">
        <v>129</v>
      </c>
      <c r="D48" s="12">
        <v>11.4</v>
      </c>
      <c r="E48" s="11">
        <v>179</v>
      </c>
      <c r="F48">
        <v>124</v>
      </c>
      <c r="G48">
        <v>10.7</v>
      </c>
      <c r="H48">
        <v>140</v>
      </c>
    </row>
    <row r="49" spans="1:8" x14ac:dyDescent="0.2">
      <c r="A49" s="1">
        <v>60</v>
      </c>
      <c r="B49" t="s">
        <v>76</v>
      </c>
      <c r="C49">
        <v>114</v>
      </c>
      <c r="D49" s="12">
        <v>12.2</v>
      </c>
      <c r="E49" s="11">
        <v>159</v>
      </c>
      <c r="F49">
        <v>106</v>
      </c>
      <c r="G49">
        <v>13</v>
      </c>
      <c r="H49">
        <v>124</v>
      </c>
    </row>
  </sheetData>
  <sortState ref="A2:I49">
    <sortCondition ref="B2:B49"/>
  </sortState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I148"/>
  <sheetViews>
    <sheetView workbookViewId="0">
      <pane xSplit="1" ySplit="1" topLeftCell="B2" activePane="bottomRight" state="frozen"/>
      <selection pane="topRight" activeCell="E1" sqref="E1"/>
      <selection pane="bottomLeft" activeCell="A2" sqref="A2"/>
      <selection pane="bottomRight" activeCell="H28" sqref="H28"/>
    </sheetView>
  </sheetViews>
  <sheetFormatPr baseColWidth="10" defaultColWidth="8.83203125" defaultRowHeight="15" x14ac:dyDescent="0.2"/>
  <cols>
    <col min="1" max="1" width="17.6640625" customWidth="1"/>
    <col min="9" max="9" width="12.5" customWidth="1"/>
    <col min="12" max="12" width="15" customWidth="1"/>
    <col min="13" max="13" width="9.5" customWidth="1"/>
    <col min="14" max="14" width="6.6640625" customWidth="1"/>
    <col min="113" max="113" width="26.1640625" customWidth="1"/>
    <col min="114" max="114" width="31.6640625" customWidth="1"/>
  </cols>
  <sheetData>
    <row r="1" spans="1:113" x14ac:dyDescent="0.2">
      <c r="A1" s="1" t="s">
        <v>0</v>
      </c>
      <c r="B1" s="26" t="s">
        <v>73</v>
      </c>
      <c r="C1" s="5" t="s">
        <v>50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77</v>
      </c>
      <c r="N1" t="s">
        <v>30</v>
      </c>
    </row>
    <row r="2" spans="1:113" x14ac:dyDescent="0.2">
      <c r="A2" s="1">
        <v>1</v>
      </c>
      <c r="B2" s="27" t="s">
        <v>74</v>
      </c>
      <c r="C2">
        <v>95</v>
      </c>
      <c r="D2">
        <v>80</v>
      </c>
      <c r="E2">
        <v>103</v>
      </c>
      <c r="F2" s="20"/>
      <c r="G2">
        <v>89</v>
      </c>
      <c r="H2">
        <f>MAX(D2:G2)</f>
        <v>103</v>
      </c>
      <c r="I2">
        <f>H2-C2</f>
        <v>8</v>
      </c>
      <c r="J2">
        <f>(H2-C2)/C2</f>
        <v>8.4210526315789472E-2</v>
      </c>
      <c r="K2">
        <f>IF(I2&gt;26.4,1,0)</f>
        <v>0</v>
      </c>
      <c r="L2">
        <f>IF(H2&gt;354,3,0)</f>
        <v>0</v>
      </c>
      <c r="M2">
        <f>IF(J2&lt;0.5,0,(IF(J2&lt;1,1,(IF(J2&lt;2,2,3)))))</f>
        <v>0</v>
      </c>
      <c r="N2">
        <f>MAX(K2:M2)</f>
        <v>0</v>
      </c>
      <c r="DI2" s="4"/>
    </row>
    <row r="3" spans="1:113" x14ac:dyDescent="0.2">
      <c r="A3" s="1">
        <v>4</v>
      </c>
      <c r="B3" s="27" t="s">
        <v>74</v>
      </c>
      <c r="C3">
        <v>77</v>
      </c>
      <c r="D3">
        <v>71</v>
      </c>
      <c r="E3">
        <v>88</v>
      </c>
      <c r="F3">
        <v>82</v>
      </c>
      <c r="G3">
        <v>67</v>
      </c>
      <c r="H3">
        <f>MAX(D3:G3)</f>
        <v>88</v>
      </c>
      <c r="I3">
        <f>H3-C3</f>
        <v>11</v>
      </c>
      <c r="J3">
        <f>(H3-C3)/C3</f>
        <v>0.14285714285714285</v>
      </c>
      <c r="K3">
        <f>IF(I3&gt;26.4,1,0)</f>
        <v>0</v>
      </c>
      <c r="L3">
        <f>IF(H3&gt;354,3,0)</f>
        <v>0</v>
      </c>
      <c r="M3">
        <f>IF(J3&lt;0.5,0,(IF(J3&lt;1,1,(IF(J3&lt;2,2,3)))))</f>
        <v>0</v>
      </c>
      <c r="N3">
        <f>MAX(K3:M3)</f>
        <v>0</v>
      </c>
    </row>
    <row r="4" spans="1:113" x14ac:dyDescent="0.2">
      <c r="A4" s="1">
        <v>7</v>
      </c>
      <c r="B4" s="27" t="s">
        <v>74</v>
      </c>
      <c r="C4">
        <v>129</v>
      </c>
      <c r="D4">
        <v>105</v>
      </c>
      <c r="E4">
        <v>110</v>
      </c>
      <c r="F4" s="20"/>
      <c r="G4" s="22">
        <v>120</v>
      </c>
      <c r="H4">
        <f>MAX(D4:G4)</f>
        <v>120</v>
      </c>
      <c r="I4">
        <f>H4-C4</f>
        <v>-9</v>
      </c>
      <c r="J4">
        <f>(H4-C4)/C4</f>
        <v>-6.9767441860465115E-2</v>
      </c>
      <c r="K4">
        <f>IF(I4&gt;26.4,1,0)</f>
        <v>0</v>
      </c>
      <c r="L4">
        <f>IF(H4&gt;354,3,0)</f>
        <v>0</v>
      </c>
      <c r="M4">
        <f>IF(J4&lt;0.5,0,(IF(J4&lt;1,1,(IF(J4&lt;2,2,3)))))</f>
        <v>0</v>
      </c>
      <c r="N4">
        <f>MAX(K4:M4)</f>
        <v>0</v>
      </c>
    </row>
    <row r="5" spans="1:113" x14ac:dyDescent="0.2">
      <c r="A5" s="1">
        <v>8</v>
      </c>
      <c r="B5" s="27" t="s">
        <v>74</v>
      </c>
      <c r="C5">
        <v>109</v>
      </c>
      <c r="D5">
        <v>85</v>
      </c>
      <c r="E5">
        <v>88</v>
      </c>
      <c r="F5">
        <v>83</v>
      </c>
      <c r="G5">
        <v>87</v>
      </c>
      <c r="H5">
        <f>MAX(D5:G5)</f>
        <v>88</v>
      </c>
      <c r="I5">
        <f>H5-C5</f>
        <v>-21</v>
      </c>
      <c r="J5">
        <f>(H5-C5)/C5</f>
        <v>-0.19266055045871561</v>
      </c>
      <c r="K5">
        <f>IF(I5&gt;26.4,1,0)</f>
        <v>0</v>
      </c>
      <c r="L5">
        <f>IF(H5&gt;354,3,0)</f>
        <v>0</v>
      </c>
      <c r="M5">
        <f>IF(J5&lt;0.5,0,(IF(J5&lt;1,1,(IF(J5&lt;2,2,3)))))</f>
        <v>0</v>
      </c>
      <c r="N5">
        <f>MAX(K5:M5)</f>
        <v>0</v>
      </c>
    </row>
    <row r="6" spans="1:113" x14ac:dyDescent="0.2">
      <c r="A6" s="1">
        <v>26</v>
      </c>
      <c r="B6" s="27" t="s">
        <v>74</v>
      </c>
      <c r="C6">
        <v>80</v>
      </c>
      <c r="D6">
        <v>123</v>
      </c>
      <c r="E6">
        <v>127</v>
      </c>
      <c r="F6" s="23">
        <v>115</v>
      </c>
      <c r="G6" s="17">
        <v>89</v>
      </c>
      <c r="H6">
        <f>MAX(D6:G6)</f>
        <v>127</v>
      </c>
      <c r="I6">
        <f>H6-C6</f>
        <v>47</v>
      </c>
      <c r="J6">
        <f>(H6-C6)/C6</f>
        <v>0.58750000000000002</v>
      </c>
      <c r="K6">
        <f>IF(I6&gt;26.4,1,0)</f>
        <v>1</v>
      </c>
      <c r="L6">
        <f>IF(H6&gt;354,3,0)</f>
        <v>0</v>
      </c>
      <c r="M6">
        <f>IF(J6&lt;0.5,0,(IF(J6&lt;1,1,(IF(J6&lt;2,2,3)))))</f>
        <v>1</v>
      </c>
      <c r="N6">
        <f>MAX(K6:M6)</f>
        <v>1</v>
      </c>
    </row>
    <row r="7" spans="1:113" x14ac:dyDescent="0.2">
      <c r="A7" s="1">
        <v>28</v>
      </c>
      <c r="B7" s="27" t="s">
        <v>74</v>
      </c>
      <c r="C7">
        <v>122</v>
      </c>
      <c r="D7">
        <v>110</v>
      </c>
      <c r="E7">
        <v>111</v>
      </c>
      <c r="F7" s="23">
        <v>95</v>
      </c>
      <c r="G7" s="17">
        <v>90</v>
      </c>
      <c r="H7">
        <f>MAX(D7:G7)</f>
        <v>111</v>
      </c>
      <c r="I7">
        <f>H7-C7</f>
        <v>-11</v>
      </c>
      <c r="J7">
        <f>(H7-C7)/C7</f>
        <v>-9.0163934426229511E-2</v>
      </c>
      <c r="K7">
        <f>IF(I7&gt;26.4,1,0)</f>
        <v>0</v>
      </c>
      <c r="L7">
        <f>IF(H7&gt;354,3,0)</f>
        <v>0</v>
      </c>
      <c r="M7">
        <f>IF(J7&lt;0.5,0,(IF(J7&lt;1,1,(IF(J7&lt;2,2,3)))))</f>
        <v>0</v>
      </c>
      <c r="N7">
        <f>MAX(K7:M7)</f>
        <v>0</v>
      </c>
    </row>
    <row r="8" spans="1:113" x14ac:dyDescent="0.2">
      <c r="A8" s="1">
        <v>31</v>
      </c>
      <c r="B8" s="27" t="s">
        <v>74</v>
      </c>
      <c r="C8">
        <v>99</v>
      </c>
      <c r="D8">
        <v>112</v>
      </c>
      <c r="E8">
        <v>199</v>
      </c>
      <c r="F8" s="23">
        <v>214</v>
      </c>
      <c r="G8" s="17">
        <v>174</v>
      </c>
      <c r="H8">
        <f>MAX(D8:G8)</f>
        <v>214</v>
      </c>
      <c r="I8">
        <f>H8-C8</f>
        <v>115</v>
      </c>
      <c r="J8">
        <f>(H8-C8)/C8</f>
        <v>1.1616161616161615</v>
      </c>
      <c r="K8">
        <f>IF(I8&gt;26.4,1,0)</f>
        <v>1</v>
      </c>
      <c r="L8">
        <f>IF(H8&gt;354,3,0)</f>
        <v>0</v>
      </c>
      <c r="M8">
        <f>IF(J8&lt;0.5,0,(IF(J8&lt;1,1,(IF(J8&lt;2,2,3)))))</f>
        <v>2</v>
      </c>
      <c r="N8">
        <f>MAX(K8:M8)</f>
        <v>2</v>
      </c>
    </row>
    <row r="9" spans="1:113" x14ac:dyDescent="0.2">
      <c r="A9" s="1">
        <v>36</v>
      </c>
      <c r="B9" s="27" t="s">
        <v>74</v>
      </c>
      <c r="C9">
        <v>71</v>
      </c>
      <c r="D9">
        <v>144</v>
      </c>
      <c r="E9">
        <v>180</v>
      </c>
      <c r="F9" s="23">
        <v>132</v>
      </c>
      <c r="G9" s="17">
        <v>96</v>
      </c>
      <c r="H9">
        <f>MAX(D9:G9)</f>
        <v>180</v>
      </c>
      <c r="I9">
        <f>H9-C9</f>
        <v>109</v>
      </c>
      <c r="J9">
        <f>(H9-C9)/C9</f>
        <v>1.5352112676056338</v>
      </c>
      <c r="K9">
        <f>IF(I9&gt;26.4,1,0)</f>
        <v>1</v>
      </c>
      <c r="L9">
        <f>IF(H9&gt;354,3,0)</f>
        <v>0</v>
      </c>
      <c r="M9">
        <f>IF(J9&lt;0.5,0,(IF(J9&lt;1,1,(IF(J9&lt;2,2,3)))))</f>
        <v>2</v>
      </c>
      <c r="N9">
        <f>MAX(K9:M9)</f>
        <v>2</v>
      </c>
    </row>
    <row r="10" spans="1:113" x14ac:dyDescent="0.2">
      <c r="A10" s="1">
        <v>38</v>
      </c>
      <c r="B10" s="27" t="s">
        <v>74</v>
      </c>
      <c r="C10">
        <v>90</v>
      </c>
      <c r="D10">
        <v>162</v>
      </c>
      <c r="E10">
        <v>219</v>
      </c>
      <c r="F10" s="23">
        <v>112</v>
      </c>
      <c r="G10" s="17">
        <v>72</v>
      </c>
      <c r="H10">
        <f>MAX(D10:G10)</f>
        <v>219</v>
      </c>
      <c r="I10">
        <f>H10-C10</f>
        <v>129</v>
      </c>
      <c r="J10">
        <f>(H10-C10)/C10</f>
        <v>1.4333333333333333</v>
      </c>
      <c r="K10">
        <f>IF(I10&gt;26.4,1,0)</f>
        <v>1</v>
      </c>
      <c r="L10">
        <f>IF(H10&gt;354,3,0)</f>
        <v>0</v>
      </c>
      <c r="M10">
        <f>IF(J10&lt;0.5,0,(IF(J10&lt;1,1,(IF(J10&lt;2,2,3)))))</f>
        <v>2</v>
      </c>
      <c r="N10">
        <f>MAX(K10:M10)</f>
        <v>2</v>
      </c>
    </row>
    <row r="11" spans="1:113" x14ac:dyDescent="0.2">
      <c r="A11" s="1">
        <v>42</v>
      </c>
      <c r="B11" s="27" t="s">
        <v>74</v>
      </c>
      <c r="C11">
        <v>83</v>
      </c>
      <c r="D11">
        <v>73</v>
      </c>
      <c r="E11">
        <v>66</v>
      </c>
      <c r="F11" s="23">
        <v>74</v>
      </c>
      <c r="G11" s="17">
        <v>88</v>
      </c>
      <c r="H11">
        <f>MAX(D11:G11)</f>
        <v>88</v>
      </c>
      <c r="I11">
        <f>H11-C11</f>
        <v>5</v>
      </c>
      <c r="J11">
        <f>(H11-C11)/C11</f>
        <v>6.0240963855421686E-2</v>
      </c>
      <c r="K11">
        <f>IF(I11&gt;26.4,1,0)</f>
        <v>0</v>
      </c>
      <c r="L11">
        <f>IF(H11&gt;354,3,0)</f>
        <v>0</v>
      </c>
      <c r="M11">
        <f>IF(J11&lt;0.5,0,(IF(J11&lt;1,1,(IF(J11&lt;2,2,3)))))</f>
        <v>0</v>
      </c>
      <c r="N11">
        <f>MAX(K11:M11)</f>
        <v>0</v>
      </c>
    </row>
    <row r="12" spans="1:113" x14ac:dyDescent="0.2">
      <c r="A12" s="1">
        <v>44</v>
      </c>
      <c r="B12" s="27" t="s">
        <v>74</v>
      </c>
      <c r="C12">
        <v>72</v>
      </c>
      <c r="D12">
        <v>67</v>
      </c>
      <c r="E12">
        <v>73</v>
      </c>
      <c r="F12" s="20"/>
      <c r="G12" s="17">
        <v>71</v>
      </c>
      <c r="H12">
        <f>MAX(D12:G12)</f>
        <v>73</v>
      </c>
      <c r="I12">
        <f>H12-C12</f>
        <v>1</v>
      </c>
      <c r="J12">
        <f>(H12-C12)/C12</f>
        <v>1.3888888888888888E-2</v>
      </c>
      <c r="K12">
        <f>IF(I12&gt;26.4,1,0)</f>
        <v>0</v>
      </c>
      <c r="L12">
        <f>IF(H12&gt;354,3,0)</f>
        <v>0</v>
      </c>
      <c r="M12">
        <f>IF(J12&lt;0.5,0,(IF(J12&lt;1,1,(IF(J12&lt;2,2,3)))))</f>
        <v>0</v>
      </c>
      <c r="N12">
        <f>MAX(K12:M12)</f>
        <v>0</v>
      </c>
    </row>
    <row r="13" spans="1:113" x14ac:dyDescent="0.2">
      <c r="A13" s="1">
        <v>46</v>
      </c>
      <c r="B13" s="27" t="s">
        <v>74</v>
      </c>
      <c r="C13">
        <v>81</v>
      </c>
      <c r="D13">
        <v>97</v>
      </c>
      <c r="E13">
        <v>100</v>
      </c>
      <c r="F13" s="23">
        <v>81</v>
      </c>
      <c r="G13" s="17">
        <v>85</v>
      </c>
      <c r="H13">
        <f>MAX(D13:G13)</f>
        <v>100</v>
      </c>
      <c r="I13">
        <f>H13-C13</f>
        <v>19</v>
      </c>
      <c r="J13">
        <f>(H13-C13)/C13</f>
        <v>0.23456790123456789</v>
      </c>
      <c r="K13">
        <f>IF(I13&gt;26.4,1,0)</f>
        <v>0</v>
      </c>
      <c r="L13">
        <f>IF(H13&gt;354,3,0)</f>
        <v>0</v>
      </c>
      <c r="M13">
        <f>IF(J13&lt;0.5,0,(IF(J13&lt;1,1,(IF(J13&lt;2,2,3)))))</f>
        <v>0</v>
      </c>
      <c r="N13">
        <f>MAX(K13:M13)</f>
        <v>0</v>
      </c>
    </row>
    <row r="14" spans="1:113" x14ac:dyDescent="0.2">
      <c r="A14" s="1">
        <v>49</v>
      </c>
      <c r="B14" s="27" t="s">
        <v>74</v>
      </c>
      <c r="C14" s="17">
        <v>95</v>
      </c>
      <c r="D14">
        <v>89</v>
      </c>
      <c r="E14">
        <v>99</v>
      </c>
      <c r="F14">
        <v>84</v>
      </c>
      <c r="G14" s="17">
        <v>77</v>
      </c>
      <c r="H14">
        <f>MAX(D14:G14)</f>
        <v>99</v>
      </c>
      <c r="I14">
        <f>H14-C14</f>
        <v>4</v>
      </c>
      <c r="J14">
        <f>(H14-C14)/C14</f>
        <v>4.2105263157894736E-2</v>
      </c>
      <c r="K14">
        <f>IF(I14&gt;26.4,1,0)</f>
        <v>0</v>
      </c>
      <c r="L14">
        <f>IF(H14&gt;354,3,0)</f>
        <v>0</v>
      </c>
      <c r="M14">
        <f>IF(J14&lt;0.5,0,(IF(J14&lt;1,1,(IF(J14&lt;2,2,3)))))</f>
        <v>0</v>
      </c>
      <c r="N14">
        <f>MAX(K14:M14)</f>
        <v>0</v>
      </c>
    </row>
    <row r="15" spans="1:113" x14ac:dyDescent="0.2">
      <c r="A15" s="1">
        <v>50</v>
      </c>
      <c r="B15" s="27" t="s">
        <v>74</v>
      </c>
      <c r="C15" s="17">
        <v>121</v>
      </c>
      <c r="D15">
        <v>117</v>
      </c>
      <c r="E15">
        <v>160</v>
      </c>
      <c r="F15">
        <v>171</v>
      </c>
      <c r="G15" s="17">
        <v>144</v>
      </c>
      <c r="H15">
        <f>MAX(D15:G15)</f>
        <v>171</v>
      </c>
      <c r="I15">
        <f>H15-C15</f>
        <v>50</v>
      </c>
      <c r="J15">
        <f>(H15-C15)/C15</f>
        <v>0.41322314049586778</v>
      </c>
      <c r="K15">
        <f>IF(I15&gt;26.4,1,0)</f>
        <v>1</v>
      </c>
      <c r="L15">
        <f>IF(H15&gt;354,3,0)</f>
        <v>0</v>
      </c>
      <c r="M15">
        <f>IF(J15&lt;0.5,0,(IF(J15&lt;1,1,(IF(J15&lt;2,2,3)))))</f>
        <v>0</v>
      </c>
      <c r="N15">
        <f>MAX(K15:M15)</f>
        <v>1</v>
      </c>
    </row>
    <row r="16" spans="1:113" x14ac:dyDescent="0.2">
      <c r="A16" s="1">
        <v>57</v>
      </c>
      <c r="B16" s="27" t="s">
        <v>74</v>
      </c>
      <c r="C16" s="17">
        <v>82</v>
      </c>
      <c r="D16" s="17">
        <v>86</v>
      </c>
      <c r="E16">
        <v>100</v>
      </c>
      <c r="F16" s="20"/>
      <c r="G16" s="20"/>
      <c r="H16">
        <f>MAX(D16:G16)</f>
        <v>100</v>
      </c>
      <c r="I16">
        <f>H16-C16</f>
        <v>18</v>
      </c>
      <c r="J16">
        <f>(H16-C16)/C16</f>
        <v>0.21951219512195122</v>
      </c>
      <c r="K16">
        <f>IF(I16&gt;26.4,1,0)</f>
        <v>0</v>
      </c>
      <c r="L16">
        <f>IF(H16&gt;354,3,0)</f>
        <v>0</v>
      </c>
      <c r="M16">
        <f>IF(J16&lt;0.5,0,(IF(J16&lt;1,1,(IF(J16&lt;2,2,3)))))</f>
        <v>0</v>
      </c>
      <c r="N16">
        <f>MAX(K16:M16)</f>
        <v>0</v>
      </c>
    </row>
    <row r="17" spans="1:14" x14ac:dyDescent="0.2">
      <c r="A17" s="1">
        <v>58</v>
      </c>
      <c r="B17" s="27" t="s">
        <v>74</v>
      </c>
      <c r="C17" s="17">
        <v>78</v>
      </c>
      <c r="D17" s="17">
        <v>72</v>
      </c>
      <c r="E17" s="17">
        <v>62</v>
      </c>
      <c r="F17" s="20"/>
      <c r="G17" s="17">
        <v>61</v>
      </c>
      <c r="H17">
        <f>MAX(D17:G17)</f>
        <v>72</v>
      </c>
      <c r="I17">
        <f>H17-C17</f>
        <v>-6</v>
      </c>
      <c r="J17">
        <f>(H17-C17)/C17</f>
        <v>-7.6923076923076927E-2</v>
      </c>
      <c r="K17">
        <f>IF(I17&gt;26.4,1,0)</f>
        <v>0</v>
      </c>
      <c r="L17">
        <f>IF(H17&gt;354,3,0)</f>
        <v>0</v>
      </c>
      <c r="M17">
        <f>IF(J17&lt;0.5,0,(IF(J17&lt;1,1,(IF(J17&lt;2,2,3)))))</f>
        <v>0</v>
      </c>
      <c r="N17">
        <f>MAX(K17:M17)</f>
        <v>0</v>
      </c>
    </row>
    <row r="18" spans="1:14" x14ac:dyDescent="0.2">
      <c r="A18" s="1">
        <v>2</v>
      </c>
      <c r="B18" s="27" t="s">
        <v>75</v>
      </c>
      <c r="C18">
        <v>87</v>
      </c>
      <c r="D18">
        <v>75</v>
      </c>
      <c r="E18">
        <v>179</v>
      </c>
      <c r="F18">
        <v>169</v>
      </c>
      <c r="G18">
        <v>144</v>
      </c>
      <c r="H18">
        <f>MAX(D18:G18)</f>
        <v>179</v>
      </c>
      <c r="I18">
        <f>H18-C18</f>
        <v>92</v>
      </c>
      <c r="J18">
        <f>(H18-C18)/C18</f>
        <v>1.0574712643678161</v>
      </c>
      <c r="K18">
        <f>IF(I18&gt;26.4,1,0)</f>
        <v>1</v>
      </c>
      <c r="L18">
        <f>IF(H18&gt;354,3,0)</f>
        <v>0</v>
      </c>
      <c r="M18">
        <f>IF(J18&lt;0.5,0,(IF(J18&lt;1,1,(IF(J18&lt;2,2,3)))))</f>
        <v>2</v>
      </c>
      <c r="N18">
        <f>MAX(K18:M18)</f>
        <v>2</v>
      </c>
    </row>
    <row r="19" spans="1:14" x14ac:dyDescent="0.2">
      <c r="A19" s="1">
        <v>5</v>
      </c>
      <c r="B19" s="27" t="s">
        <v>75</v>
      </c>
      <c r="C19">
        <v>85</v>
      </c>
      <c r="D19">
        <v>81</v>
      </c>
      <c r="E19">
        <v>84</v>
      </c>
      <c r="F19" s="20"/>
      <c r="G19">
        <v>90</v>
      </c>
      <c r="H19">
        <f>MAX(D19:G19)</f>
        <v>90</v>
      </c>
      <c r="I19">
        <f>H19-C19</f>
        <v>5</v>
      </c>
      <c r="J19">
        <f>(H19-C19)/C19</f>
        <v>5.8823529411764705E-2</v>
      </c>
      <c r="K19">
        <f>IF(I19&gt;26.4,1,0)</f>
        <v>0</v>
      </c>
      <c r="L19">
        <f>IF(H19&gt;354,3,0)</f>
        <v>0</v>
      </c>
      <c r="M19">
        <f>IF(J19&lt;0.5,0,(IF(J19&lt;1,1,(IF(J19&lt;2,2,3)))))</f>
        <v>0</v>
      </c>
      <c r="N19">
        <f>MAX(K19:M19)</f>
        <v>0</v>
      </c>
    </row>
    <row r="20" spans="1:14" x14ac:dyDescent="0.2">
      <c r="A20" s="1">
        <v>9</v>
      </c>
      <c r="B20" s="27" t="s">
        <v>75</v>
      </c>
      <c r="C20" s="17">
        <v>113</v>
      </c>
      <c r="D20" s="17">
        <v>127</v>
      </c>
      <c r="E20">
        <v>164</v>
      </c>
      <c r="F20" s="23">
        <v>132</v>
      </c>
      <c r="G20" s="17">
        <v>128</v>
      </c>
      <c r="H20">
        <f>MAX(D20:G20)</f>
        <v>164</v>
      </c>
      <c r="I20">
        <f>H20-C20</f>
        <v>51</v>
      </c>
      <c r="J20">
        <f>(H20-C20)/C20</f>
        <v>0.45132743362831856</v>
      </c>
      <c r="K20">
        <f>IF(I20&gt;26.4,1,0)</f>
        <v>1</v>
      </c>
      <c r="L20">
        <f>IF(H20&gt;354,3,0)</f>
        <v>0</v>
      </c>
      <c r="M20">
        <f>IF(J20&lt;0.5,0,(IF(J20&lt;1,1,(IF(J20&lt;2,2,3)))))</f>
        <v>0</v>
      </c>
      <c r="N20">
        <f>MAX(K20:M20)</f>
        <v>1</v>
      </c>
    </row>
    <row r="21" spans="1:14" x14ac:dyDescent="0.2">
      <c r="A21" s="1">
        <v>11</v>
      </c>
      <c r="B21" s="27" t="s">
        <v>75</v>
      </c>
      <c r="C21" s="17">
        <v>69</v>
      </c>
      <c r="D21" s="19">
        <v>69</v>
      </c>
      <c r="E21">
        <v>66</v>
      </c>
      <c r="F21" s="23">
        <v>66</v>
      </c>
      <c r="G21" s="17">
        <v>66</v>
      </c>
      <c r="H21">
        <f>MAX(D21:G21)</f>
        <v>69</v>
      </c>
      <c r="I21">
        <f>H21-C21</f>
        <v>0</v>
      </c>
      <c r="J21">
        <f>(H21-C21)/C21</f>
        <v>0</v>
      </c>
      <c r="K21">
        <f>IF(I21&gt;26.4,1,0)</f>
        <v>0</v>
      </c>
      <c r="L21">
        <f>IF(H21&gt;354,3,0)</f>
        <v>0</v>
      </c>
      <c r="M21">
        <f>IF(J21&lt;0.5,0,(IF(J21&lt;1,1,(IF(J21&lt;2,2,3)))))</f>
        <v>0</v>
      </c>
      <c r="N21">
        <f>MAX(K21:M21)</f>
        <v>0</v>
      </c>
    </row>
    <row r="22" spans="1:14" x14ac:dyDescent="0.2">
      <c r="A22" s="1">
        <v>27</v>
      </c>
      <c r="B22" s="27" t="s">
        <v>75</v>
      </c>
      <c r="C22">
        <v>49</v>
      </c>
      <c r="D22">
        <v>62</v>
      </c>
      <c r="E22">
        <v>97</v>
      </c>
      <c r="F22" s="20"/>
      <c r="G22" s="17">
        <v>83</v>
      </c>
      <c r="H22">
        <f>MAX(D22:G22)</f>
        <v>97</v>
      </c>
      <c r="I22">
        <f>H22-C22</f>
        <v>48</v>
      </c>
      <c r="J22">
        <f>(H22-C22)/C22</f>
        <v>0.97959183673469385</v>
      </c>
      <c r="K22">
        <f>IF(I22&gt;26.4,1,0)</f>
        <v>1</v>
      </c>
      <c r="L22">
        <f>IF(H22&gt;354,3,0)</f>
        <v>0</v>
      </c>
      <c r="M22">
        <f>IF(J22&lt;0.5,0,(IF(J22&lt;1,1,(IF(J22&lt;2,2,3)))))</f>
        <v>1</v>
      </c>
      <c r="N22">
        <f>MAX(K22:M22)</f>
        <v>1</v>
      </c>
    </row>
    <row r="23" spans="1:14" x14ac:dyDescent="0.2">
      <c r="A23" s="1">
        <v>30</v>
      </c>
      <c r="B23" s="27" t="s">
        <v>75</v>
      </c>
      <c r="C23">
        <v>83</v>
      </c>
      <c r="D23">
        <v>81</v>
      </c>
      <c r="E23">
        <v>84</v>
      </c>
      <c r="F23" s="20"/>
      <c r="G23" s="17">
        <v>78</v>
      </c>
      <c r="H23">
        <f>MAX(D23:G23)</f>
        <v>84</v>
      </c>
      <c r="I23">
        <f>H23-C23</f>
        <v>1</v>
      </c>
      <c r="J23">
        <f>(H23-C23)/C23</f>
        <v>1.2048192771084338E-2</v>
      </c>
      <c r="K23">
        <f>IF(I23&gt;26.4,1,0)</f>
        <v>0</v>
      </c>
      <c r="L23">
        <f>IF(H23&gt;354,3,0)</f>
        <v>0</v>
      </c>
      <c r="M23">
        <f>IF(J23&lt;0.5,0,(IF(J23&lt;1,1,(IF(J23&lt;2,2,3)))))</f>
        <v>0</v>
      </c>
      <c r="N23">
        <f>MAX(K23:M23)</f>
        <v>0</v>
      </c>
    </row>
    <row r="24" spans="1:14" x14ac:dyDescent="0.2">
      <c r="A24" s="1">
        <v>32</v>
      </c>
      <c r="B24" s="27" t="s">
        <v>75</v>
      </c>
      <c r="C24">
        <v>99</v>
      </c>
      <c r="D24">
        <v>101</v>
      </c>
      <c r="E24">
        <v>143</v>
      </c>
      <c r="F24" s="23">
        <v>134</v>
      </c>
      <c r="G24" s="17">
        <v>121</v>
      </c>
      <c r="H24">
        <f>MAX(D24:G24)</f>
        <v>143</v>
      </c>
      <c r="I24">
        <f>H24-C24</f>
        <v>44</v>
      </c>
      <c r="J24">
        <f>(H24-C24)/C24</f>
        <v>0.44444444444444442</v>
      </c>
      <c r="K24">
        <f>IF(I24&gt;26.4,1,0)</f>
        <v>1</v>
      </c>
      <c r="L24">
        <f>IF(H24&gt;354,3,0)</f>
        <v>0</v>
      </c>
      <c r="M24">
        <f>IF(J24&lt;0.5,0,(IF(J24&lt;1,1,(IF(J24&lt;2,2,3)))))</f>
        <v>0</v>
      </c>
      <c r="N24">
        <f>MAX(K24:M24)</f>
        <v>1</v>
      </c>
    </row>
    <row r="25" spans="1:14" x14ac:dyDescent="0.2">
      <c r="A25" s="1">
        <v>34</v>
      </c>
      <c r="B25" s="27" t="s">
        <v>75</v>
      </c>
      <c r="C25">
        <v>89</v>
      </c>
      <c r="D25">
        <v>119</v>
      </c>
      <c r="E25">
        <v>144</v>
      </c>
      <c r="F25" s="23">
        <v>121</v>
      </c>
      <c r="G25" s="17">
        <v>100</v>
      </c>
      <c r="H25">
        <f>MAX(D25:G25)</f>
        <v>144</v>
      </c>
      <c r="I25">
        <f>H25-C25</f>
        <v>55</v>
      </c>
      <c r="J25">
        <f>(H25-C25)/C25</f>
        <v>0.6179775280898876</v>
      </c>
      <c r="K25">
        <f>IF(I25&gt;26.4,1,0)</f>
        <v>1</v>
      </c>
      <c r="L25">
        <f>IF(H25&gt;354,3,0)</f>
        <v>0</v>
      </c>
      <c r="M25">
        <f>IF(J25&lt;0.5,0,(IF(J25&lt;1,1,(IF(J25&lt;2,2,3)))))</f>
        <v>1</v>
      </c>
      <c r="N25">
        <f>MAX(K25:M25)</f>
        <v>1</v>
      </c>
    </row>
    <row r="26" spans="1:14" x14ac:dyDescent="0.2">
      <c r="A26" s="1">
        <v>40</v>
      </c>
      <c r="B26" s="27" t="s">
        <v>75</v>
      </c>
      <c r="C26">
        <v>70</v>
      </c>
      <c r="D26">
        <v>136</v>
      </c>
      <c r="E26">
        <v>195</v>
      </c>
      <c r="F26" s="20"/>
      <c r="G26" s="17">
        <v>73</v>
      </c>
      <c r="H26">
        <f>MAX(D26:G26)</f>
        <v>195</v>
      </c>
      <c r="I26">
        <f>H26-C26</f>
        <v>125</v>
      </c>
      <c r="J26">
        <f>(H26-C26)/C26</f>
        <v>1.7857142857142858</v>
      </c>
      <c r="K26">
        <f>IF(I26&gt;26.4,1,0)</f>
        <v>1</v>
      </c>
      <c r="L26">
        <f>IF(H26&gt;354,3,0)</f>
        <v>0</v>
      </c>
      <c r="M26">
        <f>IF(J26&lt;0.5,0,(IF(J26&lt;1,1,(IF(J26&lt;2,2,3)))))</f>
        <v>2</v>
      </c>
      <c r="N26">
        <f>MAX(K26:M26)</f>
        <v>2</v>
      </c>
    </row>
    <row r="27" spans="1:14" x14ac:dyDescent="0.2">
      <c r="A27" s="1">
        <v>41</v>
      </c>
      <c r="B27" s="27" t="s">
        <v>75</v>
      </c>
      <c r="C27">
        <v>124</v>
      </c>
      <c r="D27">
        <v>115</v>
      </c>
      <c r="E27">
        <v>124</v>
      </c>
      <c r="F27" s="23">
        <v>113</v>
      </c>
      <c r="G27" s="17">
        <v>106</v>
      </c>
      <c r="H27">
        <f>MAX(D27:G27)</f>
        <v>124</v>
      </c>
      <c r="I27">
        <f>H27-C27</f>
        <v>0</v>
      </c>
      <c r="J27">
        <f>(H27-C27)/C27</f>
        <v>0</v>
      </c>
      <c r="K27">
        <f>IF(I27&gt;26.4,1,0)</f>
        <v>0</v>
      </c>
      <c r="L27">
        <f>IF(H27&gt;354,3,0)</f>
        <v>0</v>
      </c>
      <c r="M27">
        <f>IF(J27&lt;0.5,0,(IF(J27&lt;1,1,(IF(J27&lt;2,2,3)))))</f>
        <v>0</v>
      </c>
      <c r="N27">
        <f>MAX(K27:M27)</f>
        <v>0</v>
      </c>
    </row>
    <row r="28" spans="1:14" x14ac:dyDescent="0.2">
      <c r="A28" s="1">
        <v>45</v>
      </c>
      <c r="B28" s="27" t="s">
        <v>75</v>
      </c>
      <c r="C28">
        <v>83</v>
      </c>
      <c r="D28">
        <v>116</v>
      </c>
      <c r="E28">
        <v>100</v>
      </c>
      <c r="F28" s="20"/>
      <c r="G28" s="17">
        <v>93</v>
      </c>
      <c r="H28">
        <f>MAX(D28:G28)</f>
        <v>116</v>
      </c>
      <c r="I28">
        <f>H28-C28</f>
        <v>33</v>
      </c>
      <c r="J28">
        <f>(H28-C28)/C28</f>
        <v>0.39759036144578314</v>
      </c>
      <c r="K28">
        <f>IF(I28&gt;26.4,1,0)</f>
        <v>1</v>
      </c>
      <c r="L28">
        <f>IF(H28&gt;354,3,0)</f>
        <v>0</v>
      </c>
      <c r="M28">
        <f>IF(J28&lt;0.5,0,(IF(J28&lt;1,1,(IF(J28&lt;2,2,3)))))</f>
        <v>0</v>
      </c>
      <c r="N28">
        <f>MAX(K28:M28)</f>
        <v>1</v>
      </c>
    </row>
    <row r="29" spans="1:14" x14ac:dyDescent="0.2">
      <c r="A29" s="1">
        <v>48</v>
      </c>
      <c r="B29" s="27" t="s">
        <v>75</v>
      </c>
      <c r="C29" s="17">
        <v>65</v>
      </c>
      <c r="D29">
        <v>68</v>
      </c>
      <c r="E29">
        <v>70</v>
      </c>
      <c r="F29" s="20"/>
      <c r="G29" s="17">
        <v>77</v>
      </c>
      <c r="H29">
        <f>MAX(D29:G29)</f>
        <v>77</v>
      </c>
      <c r="I29">
        <f>H29-C29</f>
        <v>12</v>
      </c>
      <c r="J29">
        <f>(H29-C29)/C29</f>
        <v>0.18461538461538463</v>
      </c>
      <c r="K29">
        <f>IF(I29&gt;26.4,1,0)</f>
        <v>0</v>
      </c>
      <c r="L29">
        <f>IF(H29&gt;354,3,0)</f>
        <v>0</v>
      </c>
      <c r="M29">
        <f>IF(J29&lt;0.5,0,(IF(J29&lt;1,1,(IF(J29&lt;2,2,3)))))</f>
        <v>0</v>
      </c>
      <c r="N29">
        <f>MAX(K29:M29)</f>
        <v>0</v>
      </c>
    </row>
    <row r="30" spans="1:14" x14ac:dyDescent="0.2">
      <c r="A30" s="1">
        <v>51</v>
      </c>
      <c r="B30" s="27" t="s">
        <v>75</v>
      </c>
      <c r="C30" s="17">
        <v>84</v>
      </c>
      <c r="D30" s="17">
        <v>93</v>
      </c>
      <c r="E30">
        <v>86</v>
      </c>
      <c r="F30">
        <v>84</v>
      </c>
      <c r="G30" s="17">
        <v>99</v>
      </c>
      <c r="H30">
        <f>MAX(D30:G30)</f>
        <v>99</v>
      </c>
      <c r="I30">
        <f>H30-C30</f>
        <v>15</v>
      </c>
      <c r="J30">
        <f>(H30-C30)/C30</f>
        <v>0.17857142857142858</v>
      </c>
      <c r="K30">
        <f>IF(I30&gt;26.4,1,0)</f>
        <v>0</v>
      </c>
      <c r="L30">
        <f>IF(H30&gt;354,3,0)</f>
        <v>0</v>
      </c>
      <c r="M30">
        <f>IF(J30&lt;0.5,0,(IF(J30&lt;1,1,(IF(J30&lt;2,2,3)))))</f>
        <v>0</v>
      </c>
      <c r="N30">
        <f>MAX(K30:M30)</f>
        <v>0</v>
      </c>
    </row>
    <row r="31" spans="1:14" x14ac:dyDescent="0.2">
      <c r="A31" s="1">
        <v>52</v>
      </c>
      <c r="B31" s="27" t="s">
        <v>75</v>
      </c>
      <c r="C31" s="17">
        <v>85</v>
      </c>
      <c r="D31" s="17">
        <v>90</v>
      </c>
      <c r="E31" s="17">
        <v>79</v>
      </c>
      <c r="F31" s="17">
        <v>78</v>
      </c>
      <c r="G31" s="17">
        <v>81</v>
      </c>
      <c r="H31">
        <f>MAX(D31:G31)</f>
        <v>90</v>
      </c>
      <c r="I31">
        <f>H31-C31</f>
        <v>5</v>
      </c>
      <c r="J31">
        <f>(H31-C31)/C31</f>
        <v>5.8823529411764705E-2</v>
      </c>
      <c r="K31">
        <f>IF(I31&gt;26.4,1,0)</f>
        <v>0</v>
      </c>
      <c r="L31">
        <f>IF(H31&gt;354,3,0)</f>
        <v>0</v>
      </c>
      <c r="M31">
        <f>IF(J31&lt;0.5,0,(IF(J31&lt;1,1,(IF(J31&lt;2,2,3)))))</f>
        <v>0</v>
      </c>
      <c r="N31">
        <f>MAX(K31:M31)</f>
        <v>0</v>
      </c>
    </row>
    <row r="32" spans="1:14" x14ac:dyDescent="0.2">
      <c r="A32" s="1">
        <v>56</v>
      </c>
      <c r="B32" s="27" t="s">
        <v>75</v>
      </c>
      <c r="C32" s="17">
        <v>82</v>
      </c>
      <c r="D32" s="17">
        <v>127</v>
      </c>
      <c r="E32" s="17">
        <v>181</v>
      </c>
      <c r="F32" s="17">
        <v>183</v>
      </c>
      <c r="G32" s="17">
        <v>127</v>
      </c>
      <c r="H32">
        <f>MAX(D32:G32)</f>
        <v>183</v>
      </c>
      <c r="I32">
        <f>H32-C32</f>
        <v>101</v>
      </c>
      <c r="J32">
        <f>(H32-C32)/C32</f>
        <v>1.2317073170731707</v>
      </c>
      <c r="K32">
        <f>IF(I32&gt;26.4,1,0)</f>
        <v>1</v>
      </c>
      <c r="L32">
        <f>IF(H32&gt;354,3,0)</f>
        <v>0</v>
      </c>
      <c r="M32">
        <f>IF(J32&lt;0.5,0,(IF(J32&lt;1,1,(IF(J32&lt;2,2,3)))))</f>
        <v>2</v>
      </c>
      <c r="N32">
        <f>MAX(K32:M32)</f>
        <v>2</v>
      </c>
    </row>
    <row r="33" spans="1:14" x14ac:dyDescent="0.2">
      <c r="A33" s="1">
        <v>59</v>
      </c>
      <c r="B33" s="27" t="s">
        <v>75</v>
      </c>
      <c r="C33" s="17">
        <v>105</v>
      </c>
      <c r="D33">
        <v>91</v>
      </c>
      <c r="E33" s="17">
        <v>102</v>
      </c>
      <c r="F33" s="17">
        <v>84</v>
      </c>
      <c r="G33" s="17">
        <v>82</v>
      </c>
      <c r="H33">
        <f>MAX(D33:G33)</f>
        <v>102</v>
      </c>
      <c r="I33">
        <f>H33-C33</f>
        <v>-3</v>
      </c>
      <c r="J33">
        <f>(H33-C33)/C33</f>
        <v>-2.8571428571428571E-2</v>
      </c>
      <c r="K33">
        <f>IF(I33&gt;26.4,1,0)</f>
        <v>0</v>
      </c>
      <c r="L33">
        <f>IF(H33&gt;354,3,0)</f>
        <v>0</v>
      </c>
      <c r="M33">
        <f>IF(J33&lt;0.5,0,(IF(J33&lt;1,1,(IF(J33&lt;2,2,3)))))</f>
        <v>0</v>
      </c>
      <c r="N33">
        <f>MAX(K33:M33)</f>
        <v>0</v>
      </c>
    </row>
    <row r="34" spans="1:14" x14ac:dyDescent="0.2">
      <c r="A34" s="1">
        <v>3</v>
      </c>
      <c r="B34" s="27" t="s">
        <v>76</v>
      </c>
      <c r="C34">
        <v>84</v>
      </c>
      <c r="D34">
        <v>84</v>
      </c>
      <c r="E34">
        <v>64</v>
      </c>
      <c r="F34">
        <v>58</v>
      </c>
      <c r="G34">
        <v>87</v>
      </c>
      <c r="H34">
        <f>MAX(D34:G34)</f>
        <v>87</v>
      </c>
      <c r="I34">
        <f>H34-C34</f>
        <v>3</v>
      </c>
      <c r="J34">
        <f>(H34-C34)/C34</f>
        <v>3.5714285714285712E-2</v>
      </c>
      <c r="K34">
        <f>IF(I34&gt;26.4,1,0)</f>
        <v>0</v>
      </c>
      <c r="L34">
        <f>IF(H34&gt;354,3,0)</f>
        <v>0</v>
      </c>
      <c r="M34">
        <f>IF(J34&lt;0.5,0,(IF(J34&lt;1,1,(IF(J34&lt;2,2,3)))))</f>
        <v>0</v>
      </c>
      <c r="N34">
        <f>MAX(K34:M34)</f>
        <v>0</v>
      </c>
    </row>
    <row r="35" spans="1:14" x14ac:dyDescent="0.2">
      <c r="A35" s="1">
        <v>6</v>
      </c>
      <c r="B35" s="27" t="s">
        <v>76</v>
      </c>
      <c r="C35">
        <v>83</v>
      </c>
      <c r="D35">
        <v>111</v>
      </c>
      <c r="E35">
        <v>153</v>
      </c>
      <c r="F35">
        <v>125</v>
      </c>
      <c r="G35">
        <v>98</v>
      </c>
      <c r="H35">
        <f>MAX(D35:G35)</f>
        <v>153</v>
      </c>
      <c r="I35">
        <f>H35-C35</f>
        <v>70</v>
      </c>
      <c r="J35">
        <f>(H35-C35)/C35</f>
        <v>0.84337349397590367</v>
      </c>
      <c r="K35">
        <f>IF(I35&gt;26.4,1,0)</f>
        <v>1</v>
      </c>
      <c r="L35">
        <f>IF(H35&gt;354,3,0)</f>
        <v>0</v>
      </c>
      <c r="M35">
        <f>IF(J35&lt;0.5,0,(IF(J35&lt;1,1,(IF(J35&lt;2,2,3)))))</f>
        <v>1</v>
      </c>
      <c r="N35">
        <f>MAX(K35:M35)</f>
        <v>1</v>
      </c>
    </row>
    <row r="36" spans="1:14" x14ac:dyDescent="0.2">
      <c r="A36" s="1">
        <v>10</v>
      </c>
      <c r="B36" s="27" t="s">
        <v>76</v>
      </c>
      <c r="C36" s="17">
        <v>90</v>
      </c>
      <c r="D36" s="17">
        <v>124</v>
      </c>
      <c r="E36" s="17">
        <v>97</v>
      </c>
      <c r="F36" s="20"/>
      <c r="G36" s="17">
        <v>79</v>
      </c>
      <c r="H36">
        <f>MAX(D36:G36)</f>
        <v>124</v>
      </c>
      <c r="I36">
        <f>H36-C36</f>
        <v>34</v>
      </c>
      <c r="J36">
        <f>(H36-C36)/C36</f>
        <v>0.37777777777777777</v>
      </c>
      <c r="K36">
        <f>IF(I36&gt;26.4,1,0)</f>
        <v>1</v>
      </c>
      <c r="L36">
        <f>IF(H36&gt;354,3,0)</f>
        <v>0</v>
      </c>
      <c r="M36">
        <f>IF(J36&lt;0.5,0,(IF(J36&lt;1,1,(IF(J36&lt;2,2,3)))))</f>
        <v>0</v>
      </c>
      <c r="N36">
        <f>MAX(K36:M36)</f>
        <v>1</v>
      </c>
    </row>
    <row r="37" spans="1:14" x14ac:dyDescent="0.2">
      <c r="A37" s="1">
        <v>12</v>
      </c>
      <c r="B37" s="27" t="s">
        <v>76</v>
      </c>
      <c r="C37" s="17">
        <v>94</v>
      </c>
      <c r="D37" s="17">
        <v>91</v>
      </c>
      <c r="E37">
        <v>116</v>
      </c>
      <c r="F37" s="23">
        <v>105</v>
      </c>
      <c r="G37" s="17">
        <v>92</v>
      </c>
      <c r="H37">
        <f>MAX(D37:G37)</f>
        <v>116</v>
      </c>
      <c r="I37">
        <f>H37-C37</f>
        <v>22</v>
      </c>
      <c r="J37">
        <f>(H37-C37)/C37</f>
        <v>0.23404255319148937</v>
      </c>
      <c r="K37">
        <f>IF(I37&gt;26.4,1,0)</f>
        <v>0</v>
      </c>
      <c r="L37">
        <f>IF(H37&gt;354,3,0)</f>
        <v>0</v>
      </c>
      <c r="M37">
        <f>IF(J37&lt;0.5,0,(IF(J37&lt;1,1,(IF(J37&lt;2,2,3)))))</f>
        <v>0</v>
      </c>
      <c r="N37">
        <f>MAX(K37:M37)</f>
        <v>0</v>
      </c>
    </row>
    <row r="38" spans="1:14" x14ac:dyDescent="0.2">
      <c r="A38" s="1">
        <v>25</v>
      </c>
      <c r="B38" s="27" t="s">
        <v>76</v>
      </c>
      <c r="C38">
        <v>49</v>
      </c>
      <c r="D38">
        <v>51</v>
      </c>
      <c r="E38">
        <v>48</v>
      </c>
      <c r="F38" s="23">
        <v>48</v>
      </c>
      <c r="G38" s="17">
        <v>43</v>
      </c>
      <c r="H38">
        <f>MAX(D38:G38)</f>
        <v>51</v>
      </c>
      <c r="I38">
        <f>H38-C38</f>
        <v>2</v>
      </c>
      <c r="J38">
        <f>(H38-C38)/C38</f>
        <v>4.0816326530612242E-2</v>
      </c>
      <c r="K38">
        <f>IF(I38&gt;26.4,1,0)</f>
        <v>0</v>
      </c>
      <c r="L38">
        <f>IF(H38&gt;354,3,0)</f>
        <v>0</v>
      </c>
      <c r="M38">
        <f>IF(J38&lt;0.5,0,(IF(J38&lt;1,1,(IF(J38&lt;2,2,3)))))</f>
        <v>0</v>
      </c>
      <c r="N38">
        <f>MAX(K38:M38)</f>
        <v>0</v>
      </c>
    </row>
    <row r="39" spans="1:14" x14ac:dyDescent="0.2">
      <c r="A39" s="1">
        <v>29</v>
      </c>
      <c r="B39" s="27" t="s">
        <v>76</v>
      </c>
      <c r="C39">
        <v>84</v>
      </c>
      <c r="D39">
        <v>88</v>
      </c>
      <c r="E39">
        <v>77</v>
      </c>
      <c r="F39" s="23">
        <v>84</v>
      </c>
      <c r="G39" s="17">
        <v>81</v>
      </c>
      <c r="H39">
        <f>MAX(D39:G39)</f>
        <v>88</v>
      </c>
      <c r="I39">
        <f>H39-C39</f>
        <v>4</v>
      </c>
      <c r="J39">
        <f>(H39-C39)/C39</f>
        <v>4.7619047619047616E-2</v>
      </c>
      <c r="K39">
        <f>IF(I39&gt;26.4,1,0)</f>
        <v>0</v>
      </c>
      <c r="L39">
        <f>IF(H39&gt;354,3,0)</f>
        <v>0</v>
      </c>
      <c r="M39">
        <f>IF(J39&lt;0.5,0,(IF(J39&lt;1,1,(IF(J39&lt;2,2,3)))))</f>
        <v>0</v>
      </c>
      <c r="N39">
        <f>MAX(K39:M39)</f>
        <v>0</v>
      </c>
    </row>
    <row r="40" spans="1:14" x14ac:dyDescent="0.2">
      <c r="A40" s="1">
        <v>33</v>
      </c>
      <c r="B40" s="27" t="s">
        <v>76</v>
      </c>
      <c r="C40">
        <v>49</v>
      </c>
      <c r="D40">
        <v>74</v>
      </c>
      <c r="E40">
        <v>136</v>
      </c>
      <c r="F40" s="23">
        <v>155</v>
      </c>
      <c r="G40" s="17">
        <v>146</v>
      </c>
      <c r="H40">
        <f>MAX(D40:G40)</f>
        <v>155</v>
      </c>
      <c r="I40">
        <f>H40-C40</f>
        <v>106</v>
      </c>
      <c r="J40">
        <f>(H40-C40)/C40</f>
        <v>2.1632653061224492</v>
      </c>
      <c r="K40">
        <f>IF(I40&gt;26.4,1,0)</f>
        <v>1</v>
      </c>
      <c r="L40">
        <f>IF(H40&gt;354,3,0)</f>
        <v>0</v>
      </c>
      <c r="M40">
        <f>IF(J40&lt;0.5,0,(IF(J40&lt;1,1,(IF(J40&lt;2,2,3)))))</f>
        <v>3</v>
      </c>
      <c r="N40">
        <f>MAX(K40:M40)</f>
        <v>3</v>
      </c>
    </row>
    <row r="41" spans="1:14" x14ac:dyDescent="0.2">
      <c r="A41" s="1">
        <v>35</v>
      </c>
      <c r="B41" s="27" t="s">
        <v>76</v>
      </c>
      <c r="C41">
        <v>61</v>
      </c>
      <c r="D41">
        <v>60</v>
      </c>
      <c r="E41">
        <v>66</v>
      </c>
      <c r="F41" s="20"/>
      <c r="G41" s="17">
        <v>67</v>
      </c>
      <c r="H41">
        <f>MAX(D41:G41)</f>
        <v>67</v>
      </c>
      <c r="I41">
        <f>H41-C41</f>
        <v>6</v>
      </c>
      <c r="J41">
        <f>(H41-C41)/C41</f>
        <v>9.8360655737704916E-2</v>
      </c>
      <c r="K41">
        <f>IF(I41&gt;26.4,1,0)</f>
        <v>0</v>
      </c>
      <c r="L41">
        <f>IF(H41&gt;354,3,0)</f>
        <v>0</v>
      </c>
      <c r="M41">
        <f>IF(J41&lt;0.5,0,(IF(J41&lt;1,1,(IF(J41&lt;2,2,3)))))</f>
        <v>0</v>
      </c>
      <c r="N41">
        <f>MAX(K41:M41)</f>
        <v>0</v>
      </c>
    </row>
    <row r="42" spans="1:14" x14ac:dyDescent="0.2">
      <c r="A42" s="1">
        <v>37</v>
      </c>
      <c r="B42" s="27" t="s">
        <v>76</v>
      </c>
      <c r="C42">
        <v>99</v>
      </c>
      <c r="D42">
        <v>100</v>
      </c>
      <c r="E42">
        <v>79</v>
      </c>
      <c r="F42" s="23">
        <v>90</v>
      </c>
      <c r="G42" s="17">
        <v>93</v>
      </c>
      <c r="H42">
        <f>MAX(D42:G42)</f>
        <v>100</v>
      </c>
      <c r="I42">
        <f>H42-C42</f>
        <v>1</v>
      </c>
      <c r="J42">
        <f>(H42-C42)/C42</f>
        <v>1.0101010101010102E-2</v>
      </c>
      <c r="K42">
        <f>IF(I42&gt;26.4,1,0)</f>
        <v>0</v>
      </c>
      <c r="L42">
        <f>IF(H42&gt;354,3,0)</f>
        <v>0</v>
      </c>
      <c r="M42">
        <f>IF(J42&lt;0.5,0,(IF(J42&lt;1,1,(IF(J42&lt;2,2,3)))))</f>
        <v>0</v>
      </c>
      <c r="N42">
        <f>MAX(K42:M42)</f>
        <v>0</v>
      </c>
    </row>
    <row r="43" spans="1:14" x14ac:dyDescent="0.2">
      <c r="A43" s="1">
        <v>39</v>
      </c>
      <c r="B43" s="27" t="s">
        <v>76</v>
      </c>
      <c r="C43">
        <v>135</v>
      </c>
      <c r="D43">
        <v>163</v>
      </c>
      <c r="E43">
        <v>178</v>
      </c>
      <c r="F43" s="23">
        <v>192</v>
      </c>
      <c r="G43" s="17">
        <v>182</v>
      </c>
      <c r="H43">
        <f>MAX(D43:G43)</f>
        <v>192</v>
      </c>
      <c r="I43">
        <f>H43-C43</f>
        <v>57</v>
      </c>
      <c r="J43">
        <f>(H43-C43)/C43</f>
        <v>0.42222222222222222</v>
      </c>
      <c r="K43">
        <f>IF(I43&gt;26.4,1,0)</f>
        <v>1</v>
      </c>
      <c r="L43">
        <f>IF(H43&gt;354,3,0)</f>
        <v>0</v>
      </c>
      <c r="M43">
        <f>IF(J43&lt;0.5,0,(IF(J43&lt;1,1,(IF(J43&lt;2,2,3)))))</f>
        <v>0</v>
      </c>
      <c r="N43">
        <f>MAX(K43:M43)</f>
        <v>1</v>
      </c>
    </row>
    <row r="44" spans="1:14" x14ac:dyDescent="0.2">
      <c r="A44" s="1">
        <v>43</v>
      </c>
      <c r="B44" s="27" t="s">
        <v>76</v>
      </c>
      <c r="C44">
        <v>65</v>
      </c>
      <c r="D44">
        <v>68</v>
      </c>
      <c r="E44">
        <v>53</v>
      </c>
      <c r="F44" s="23">
        <v>49</v>
      </c>
      <c r="G44" s="17">
        <v>44</v>
      </c>
      <c r="H44">
        <f>MAX(D44:G44)</f>
        <v>68</v>
      </c>
      <c r="I44">
        <f>H44-C44</f>
        <v>3</v>
      </c>
      <c r="J44">
        <f>(H44-C44)/C44</f>
        <v>4.6153846153846156E-2</v>
      </c>
      <c r="K44">
        <f>IF(I44&gt;26.4,1,0)</f>
        <v>0</v>
      </c>
      <c r="L44">
        <f>IF(H44&gt;354,3,0)</f>
        <v>0</v>
      </c>
      <c r="M44">
        <f>IF(J44&lt;0.5,0,(IF(J44&lt;1,1,(IF(J44&lt;2,2,3)))))</f>
        <v>0</v>
      </c>
      <c r="N44">
        <f>MAX(K44:M44)</f>
        <v>0</v>
      </c>
    </row>
    <row r="45" spans="1:14" x14ac:dyDescent="0.2">
      <c r="A45" s="1">
        <v>47</v>
      </c>
      <c r="B45" s="27" t="s">
        <v>76</v>
      </c>
      <c r="C45" s="17">
        <v>113</v>
      </c>
      <c r="D45" s="17">
        <v>189</v>
      </c>
      <c r="E45">
        <v>267</v>
      </c>
      <c r="F45" s="23">
        <v>266</v>
      </c>
      <c r="G45" s="17">
        <v>277</v>
      </c>
      <c r="H45">
        <f>MAX(D45:G45)</f>
        <v>277</v>
      </c>
      <c r="I45">
        <f>H45-C45</f>
        <v>164</v>
      </c>
      <c r="J45">
        <f>(H45-C45)/C45</f>
        <v>1.4513274336283186</v>
      </c>
      <c r="K45">
        <f>IF(I45&gt;26.4,1,0)</f>
        <v>1</v>
      </c>
      <c r="L45">
        <f>IF(H45&gt;354,3,0)</f>
        <v>0</v>
      </c>
      <c r="M45">
        <f>IF(J45&lt;0.5,0,(IF(J45&lt;1,1,(IF(J45&lt;2,2,3)))))</f>
        <v>2</v>
      </c>
      <c r="N45">
        <f>MAX(K45:M45)</f>
        <v>2</v>
      </c>
    </row>
    <row r="46" spans="1:14" x14ac:dyDescent="0.2">
      <c r="A46" s="1">
        <v>53</v>
      </c>
      <c r="B46" s="27" t="s">
        <v>76</v>
      </c>
      <c r="C46" s="17">
        <v>77</v>
      </c>
      <c r="D46" s="17">
        <v>112</v>
      </c>
      <c r="E46" s="17">
        <v>278</v>
      </c>
      <c r="F46" s="17">
        <v>384</v>
      </c>
      <c r="G46" s="17">
        <v>403</v>
      </c>
      <c r="H46">
        <f>MAX(D46:G46)</f>
        <v>403</v>
      </c>
      <c r="I46">
        <f>H46-C46</f>
        <v>326</v>
      </c>
      <c r="J46">
        <f>(H46-C46)/C46</f>
        <v>4.2337662337662341</v>
      </c>
      <c r="K46">
        <f>IF(I46&gt;26.4,1,0)</f>
        <v>1</v>
      </c>
      <c r="L46">
        <f>IF(H46&gt;354,3,0)</f>
        <v>3</v>
      </c>
      <c r="M46">
        <f>IF(J46&lt;0.5,0,(IF(J46&lt;1,1,(IF(J46&lt;2,2,3)))))</f>
        <v>3</v>
      </c>
      <c r="N46">
        <f>MAX(K46:M46)</f>
        <v>3</v>
      </c>
    </row>
    <row r="47" spans="1:14" x14ac:dyDescent="0.2">
      <c r="A47" s="1">
        <v>54</v>
      </c>
      <c r="B47" s="27" t="s">
        <v>76</v>
      </c>
      <c r="C47" s="17">
        <v>90</v>
      </c>
      <c r="D47" s="17">
        <v>87</v>
      </c>
      <c r="E47" s="17">
        <v>91</v>
      </c>
      <c r="F47" s="20"/>
      <c r="G47" s="17">
        <v>81</v>
      </c>
      <c r="H47">
        <f>MAX(D47:G47)</f>
        <v>91</v>
      </c>
      <c r="I47">
        <f>H47-C47</f>
        <v>1</v>
      </c>
      <c r="J47">
        <f>(H47-C47)/C47</f>
        <v>1.1111111111111112E-2</v>
      </c>
      <c r="K47">
        <f>IF(I47&gt;26.4,1,0)</f>
        <v>0</v>
      </c>
      <c r="L47">
        <f>IF(H47&gt;354,3,0)</f>
        <v>0</v>
      </c>
      <c r="M47">
        <f>IF(J47&lt;0.5,0,(IF(J47&lt;1,1,(IF(J47&lt;2,2,3)))))</f>
        <v>0</v>
      </c>
      <c r="N47">
        <f>MAX(K47:M47)</f>
        <v>0</v>
      </c>
    </row>
    <row r="48" spans="1:14" x14ac:dyDescent="0.2">
      <c r="A48" s="1">
        <v>55</v>
      </c>
      <c r="B48" s="27" t="s">
        <v>76</v>
      </c>
      <c r="C48" s="17">
        <v>82</v>
      </c>
      <c r="D48" s="17">
        <v>80</v>
      </c>
      <c r="E48" s="20"/>
      <c r="F48" s="20"/>
      <c r="G48" s="17">
        <v>68</v>
      </c>
      <c r="H48">
        <f>MAX(D48:G48)</f>
        <v>80</v>
      </c>
      <c r="I48">
        <f>H48-C48</f>
        <v>-2</v>
      </c>
      <c r="J48">
        <f>(H48-C48)/C48</f>
        <v>-2.4390243902439025E-2</v>
      </c>
      <c r="K48">
        <f>IF(I48&gt;26.4,1,0)</f>
        <v>0</v>
      </c>
      <c r="L48">
        <f>IF(H48&gt;354,3,0)</f>
        <v>0</v>
      </c>
      <c r="M48">
        <f>IF(J48&lt;0.5,0,(IF(J48&lt;1,1,(IF(J48&lt;2,2,3)))))</f>
        <v>0</v>
      </c>
      <c r="N48">
        <f>MAX(K48:M48)</f>
        <v>0</v>
      </c>
    </row>
    <row r="49" spans="1:14" x14ac:dyDescent="0.2">
      <c r="A49" s="1">
        <v>60</v>
      </c>
      <c r="B49" s="27" t="s">
        <v>76</v>
      </c>
      <c r="C49" s="17">
        <v>86</v>
      </c>
      <c r="D49" s="17">
        <v>84</v>
      </c>
      <c r="E49" s="17">
        <v>88</v>
      </c>
      <c r="F49" s="20"/>
      <c r="G49" s="17">
        <v>90</v>
      </c>
      <c r="H49">
        <f>MAX(D49:G49)</f>
        <v>90</v>
      </c>
      <c r="I49">
        <f>H49-C49</f>
        <v>4</v>
      </c>
      <c r="J49">
        <f>(H49-C49)/C49</f>
        <v>4.6511627906976744E-2</v>
      </c>
      <c r="K49">
        <f>IF(I49&gt;26.4,1,0)</f>
        <v>0</v>
      </c>
      <c r="L49">
        <f>IF(H49&gt;354,3,0)</f>
        <v>0</v>
      </c>
      <c r="M49">
        <f>IF(J49&lt;0.5,0,(IF(J49&lt;1,1,(IF(J49&lt;2,2,3)))))</f>
        <v>0</v>
      </c>
      <c r="N49">
        <f>MAX(K49:M49)</f>
        <v>0</v>
      </c>
    </row>
    <row r="50" spans="1:14" x14ac:dyDescent="0.2">
      <c r="A50" s="4"/>
      <c r="B50" s="27"/>
    </row>
    <row r="51" spans="1:14" x14ac:dyDescent="0.2">
      <c r="A51" s="4"/>
      <c r="B51" s="27"/>
    </row>
    <row r="52" spans="1:14" x14ac:dyDescent="0.2">
      <c r="A52" s="4"/>
      <c r="B52" s="27"/>
    </row>
    <row r="53" spans="1:14" x14ac:dyDescent="0.2">
      <c r="A53" s="4"/>
      <c r="B53" s="27"/>
    </row>
    <row r="54" spans="1:14" x14ac:dyDescent="0.2">
      <c r="A54" s="4"/>
      <c r="B54" s="27"/>
    </row>
    <row r="55" spans="1:14" x14ac:dyDescent="0.2">
      <c r="A55" s="4"/>
      <c r="B55" s="27"/>
    </row>
    <row r="56" spans="1:14" x14ac:dyDescent="0.2">
      <c r="A56" s="4"/>
      <c r="B56" s="27"/>
    </row>
    <row r="57" spans="1:14" x14ac:dyDescent="0.2">
      <c r="A57" s="4"/>
      <c r="B57" s="27"/>
    </row>
    <row r="58" spans="1:14" x14ac:dyDescent="0.2">
      <c r="A58" s="4"/>
      <c r="B58" s="27"/>
    </row>
    <row r="59" spans="1:14" x14ac:dyDescent="0.2">
      <c r="A59" s="4"/>
      <c r="B59" s="27"/>
    </row>
    <row r="60" spans="1:14" x14ac:dyDescent="0.2">
      <c r="A60" s="4"/>
      <c r="B60" s="27"/>
    </row>
    <row r="61" spans="1:14" x14ac:dyDescent="0.2">
      <c r="A61" s="4"/>
      <c r="B61" s="27"/>
    </row>
    <row r="62" spans="1:14" x14ac:dyDescent="0.2">
      <c r="A62" s="4"/>
      <c r="B62" s="27"/>
    </row>
    <row r="63" spans="1:14" x14ac:dyDescent="0.2">
      <c r="A63" s="4"/>
      <c r="B63" s="27"/>
    </row>
    <row r="64" spans="1:14" x14ac:dyDescent="0.2">
      <c r="A64" s="4"/>
      <c r="B64" s="27"/>
    </row>
    <row r="65" spans="1:2" x14ac:dyDescent="0.2">
      <c r="A65" s="4"/>
      <c r="B65" s="27"/>
    </row>
    <row r="66" spans="1:2" x14ac:dyDescent="0.2">
      <c r="A66" s="4"/>
      <c r="B66" s="27"/>
    </row>
    <row r="67" spans="1:2" x14ac:dyDescent="0.2">
      <c r="A67" s="4"/>
      <c r="B67" s="27"/>
    </row>
    <row r="68" spans="1:2" x14ac:dyDescent="0.2">
      <c r="A68" s="4"/>
      <c r="B68" s="27"/>
    </row>
    <row r="69" spans="1:2" x14ac:dyDescent="0.2">
      <c r="A69" s="4"/>
      <c r="B69" s="27"/>
    </row>
    <row r="70" spans="1:2" x14ac:dyDescent="0.2">
      <c r="A70" s="4"/>
      <c r="B70" s="27"/>
    </row>
    <row r="71" spans="1:2" x14ac:dyDescent="0.2">
      <c r="A71" s="4"/>
      <c r="B71" s="27"/>
    </row>
    <row r="72" spans="1:2" x14ac:dyDescent="0.2">
      <c r="A72" s="4"/>
      <c r="B72" s="27"/>
    </row>
    <row r="73" spans="1:2" x14ac:dyDescent="0.2">
      <c r="A73" s="4"/>
      <c r="B73" s="27"/>
    </row>
    <row r="74" spans="1:2" x14ac:dyDescent="0.2">
      <c r="A74" s="4"/>
      <c r="B74" s="27"/>
    </row>
    <row r="75" spans="1:2" x14ac:dyDescent="0.2">
      <c r="A75" s="4"/>
      <c r="B75" s="27"/>
    </row>
    <row r="76" spans="1:2" x14ac:dyDescent="0.2">
      <c r="A76" s="4"/>
      <c r="B76" s="27"/>
    </row>
    <row r="77" spans="1:2" x14ac:dyDescent="0.2">
      <c r="A77" s="4"/>
      <c r="B77" s="27"/>
    </row>
    <row r="78" spans="1:2" x14ac:dyDescent="0.2">
      <c r="A78" s="4"/>
      <c r="B78" s="27"/>
    </row>
    <row r="79" spans="1:2" x14ac:dyDescent="0.2">
      <c r="A79" s="4"/>
      <c r="B79" s="27"/>
    </row>
    <row r="80" spans="1:2" x14ac:dyDescent="0.2">
      <c r="A80" s="4"/>
      <c r="B80" s="27"/>
    </row>
    <row r="81" spans="1:2" x14ac:dyDescent="0.2">
      <c r="A81" s="4"/>
      <c r="B81" s="27"/>
    </row>
    <row r="82" spans="1:2" x14ac:dyDescent="0.2">
      <c r="A82" s="4"/>
      <c r="B82" s="27"/>
    </row>
    <row r="83" spans="1:2" x14ac:dyDescent="0.2">
      <c r="A83" s="4"/>
      <c r="B83" s="27"/>
    </row>
    <row r="84" spans="1:2" x14ac:dyDescent="0.2">
      <c r="A84" s="4"/>
      <c r="B84" s="27"/>
    </row>
    <row r="85" spans="1:2" x14ac:dyDescent="0.2">
      <c r="A85" s="4"/>
      <c r="B85" s="27"/>
    </row>
    <row r="86" spans="1:2" x14ac:dyDescent="0.2">
      <c r="A86" s="4"/>
      <c r="B86" s="27"/>
    </row>
    <row r="87" spans="1:2" x14ac:dyDescent="0.2">
      <c r="A87" s="4"/>
      <c r="B87" s="27"/>
    </row>
    <row r="88" spans="1:2" x14ac:dyDescent="0.2">
      <c r="A88" s="4"/>
      <c r="B88" s="27"/>
    </row>
    <row r="89" spans="1:2" x14ac:dyDescent="0.2">
      <c r="A89" s="4"/>
      <c r="B89" s="27"/>
    </row>
    <row r="90" spans="1:2" x14ac:dyDescent="0.2">
      <c r="A90" s="4"/>
      <c r="B90" s="27"/>
    </row>
    <row r="91" spans="1:2" x14ac:dyDescent="0.2">
      <c r="A91" s="4"/>
      <c r="B91" s="27"/>
    </row>
    <row r="92" spans="1:2" x14ac:dyDescent="0.2">
      <c r="A92" s="4"/>
      <c r="B92" s="27"/>
    </row>
    <row r="93" spans="1:2" x14ac:dyDescent="0.2">
      <c r="A93" s="4"/>
      <c r="B93" s="27"/>
    </row>
    <row r="94" spans="1:2" x14ac:dyDescent="0.2">
      <c r="A94" s="4"/>
      <c r="B94" s="27"/>
    </row>
    <row r="95" spans="1:2" x14ac:dyDescent="0.2">
      <c r="A95" s="4"/>
      <c r="B95" s="27"/>
    </row>
    <row r="96" spans="1:2" x14ac:dyDescent="0.2">
      <c r="A96" s="4"/>
      <c r="B96" s="27"/>
    </row>
    <row r="97" spans="1:2" x14ac:dyDescent="0.2">
      <c r="A97" s="4"/>
      <c r="B97" s="27"/>
    </row>
    <row r="98" spans="1:2" x14ac:dyDescent="0.2">
      <c r="A98" s="4"/>
      <c r="B98" s="27"/>
    </row>
    <row r="99" spans="1:2" x14ac:dyDescent="0.2">
      <c r="A99" s="4"/>
      <c r="B99" s="27"/>
    </row>
    <row r="100" spans="1:2" x14ac:dyDescent="0.2">
      <c r="A100" s="4"/>
      <c r="B100" s="27"/>
    </row>
    <row r="101" spans="1:2" x14ac:dyDescent="0.2">
      <c r="A101" s="4"/>
      <c r="B101" s="27"/>
    </row>
    <row r="102" spans="1:2" x14ac:dyDescent="0.2">
      <c r="A102" s="4"/>
      <c r="B102" s="27"/>
    </row>
    <row r="103" spans="1:2" x14ac:dyDescent="0.2">
      <c r="A103" s="4"/>
      <c r="B103" s="27"/>
    </row>
    <row r="104" spans="1:2" x14ac:dyDescent="0.2">
      <c r="A104" s="4"/>
      <c r="B104" s="27"/>
    </row>
    <row r="105" spans="1:2" x14ac:dyDescent="0.2">
      <c r="A105" s="4"/>
      <c r="B105" s="27"/>
    </row>
    <row r="106" spans="1:2" x14ac:dyDescent="0.2">
      <c r="A106" s="4"/>
      <c r="B106" s="27"/>
    </row>
    <row r="107" spans="1:2" x14ac:dyDescent="0.2">
      <c r="A107" s="4"/>
      <c r="B107" s="27"/>
    </row>
    <row r="108" spans="1:2" x14ac:dyDescent="0.2">
      <c r="A108" s="4"/>
      <c r="B108" s="27"/>
    </row>
    <row r="109" spans="1:2" x14ac:dyDescent="0.2">
      <c r="A109" s="4"/>
      <c r="B109" s="27"/>
    </row>
    <row r="110" spans="1:2" x14ac:dyDescent="0.2">
      <c r="A110" s="4"/>
      <c r="B110" s="27"/>
    </row>
    <row r="111" spans="1:2" x14ac:dyDescent="0.2">
      <c r="A111" s="4"/>
      <c r="B111" s="27"/>
    </row>
    <row r="112" spans="1:2" x14ac:dyDescent="0.2">
      <c r="A112" s="4"/>
      <c r="B112" s="27"/>
    </row>
    <row r="113" spans="1:2" x14ac:dyDescent="0.2">
      <c r="A113" s="4"/>
      <c r="B113" s="27"/>
    </row>
    <row r="114" spans="1:2" x14ac:dyDescent="0.2">
      <c r="A114" s="4"/>
      <c r="B114" s="27"/>
    </row>
    <row r="115" spans="1:2" x14ac:dyDescent="0.2">
      <c r="A115" s="4"/>
      <c r="B115" s="27"/>
    </row>
    <row r="116" spans="1:2" x14ac:dyDescent="0.2">
      <c r="A116" s="4"/>
      <c r="B116" s="27"/>
    </row>
    <row r="117" spans="1:2" x14ac:dyDescent="0.2">
      <c r="A117" s="4"/>
      <c r="B117" s="27"/>
    </row>
    <row r="118" spans="1:2" x14ac:dyDescent="0.2">
      <c r="A118" s="4"/>
      <c r="B118" s="27"/>
    </row>
    <row r="119" spans="1:2" x14ac:dyDescent="0.2">
      <c r="A119" s="4"/>
      <c r="B119" s="27"/>
    </row>
    <row r="120" spans="1:2" x14ac:dyDescent="0.2">
      <c r="A120" s="4"/>
      <c r="B120" s="27"/>
    </row>
    <row r="121" spans="1:2" x14ac:dyDescent="0.2">
      <c r="A121" s="4"/>
      <c r="B121" s="27"/>
    </row>
    <row r="122" spans="1:2" x14ac:dyDescent="0.2">
      <c r="A122" s="4"/>
      <c r="B122" s="27"/>
    </row>
    <row r="123" spans="1:2" x14ac:dyDescent="0.2">
      <c r="A123" s="4"/>
      <c r="B123" s="27"/>
    </row>
    <row r="124" spans="1:2" x14ac:dyDescent="0.2">
      <c r="A124" s="4"/>
      <c r="B124" s="27"/>
    </row>
    <row r="125" spans="1:2" x14ac:dyDescent="0.2">
      <c r="A125" s="4"/>
      <c r="B125" s="27"/>
    </row>
    <row r="126" spans="1:2" x14ac:dyDescent="0.2">
      <c r="A126" s="4"/>
    </row>
    <row r="127" spans="1:2" x14ac:dyDescent="0.2">
      <c r="A127" s="4"/>
    </row>
    <row r="128" spans="1:2" x14ac:dyDescent="0.2">
      <c r="A128" s="4"/>
    </row>
    <row r="129" spans="1:1" x14ac:dyDescent="0.2">
      <c r="A129" s="4"/>
    </row>
    <row r="130" spans="1:1" x14ac:dyDescent="0.2">
      <c r="A130" s="4"/>
    </row>
    <row r="131" spans="1:1" x14ac:dyDescent="0.2">
      <c r="A131" s="4"/>
    </row>
    <row r="132" spans="1:1" x14ac:dyDescent="0.2">
      <c r="A132" s="4"/>
    </row>
    <row r="133" spans="1:1" x14ac:dyDescent="0.2">
      <c r="A133" s="4"/>
    </row>
    <row r="134" spans="1:1" x14ac:dyDescent="0.2">
      <c r="A134" s="4"/>
    </row>
    <row r="135" spans="1:1" x14ac:dyDescent="0.2">
      <c r="A135" s="4"/>
    </row>
    <row r="136" spans="1:1" x14ac:dyDescent="0.2">
      <c r="A136" s="4"/>
    </row>
    <row r="137" spans="1:1" x14ac:dyDescent="0.2">
      <c r="A137" s="4"/>
    </row>
    <row r="138" spans="1:1" x14ac:dyDescent="0.2">
      <c r="A138" s="4"/>
    </row>
    <row r="139" spans="1:1" x14ac:dyDescent="0.2">
      <c r="A139" s="4"/>
    </row>
    <row r="140" spans="1:1" x14ac:dyDescent="0.2">
      <c r="A140" s="4"/>
    </row>
    <row r="141" spans="1:1" x14ac:dyDescent="0.2">
      <c r="A141" s="4"/>
    </row>
    <row r="142" spans="1:1" x14ac:dyDescent="0.2">
      <c r="A142" s="4"/>
    </row>
    <row r="143" spans="1:1" x14ac:dyDescent="0.2">
      <c r="A143" s="4"/>
    </row>
    <row r="144" spans="1:1" x14ac:dyDescent="0.2">
      <c r="A144" s="4"/>
    </row>
    <row r="145" spans="1:1" x14ac:dyDescent="0.2">
      <c r="A145" s="4"/>
    </row>
    <row r="146" spans="1:1" x14ac:dyDescent="0.2">
      <c r="A146" s="4"/>
    </row>
    <row r="147" spans="1:1" x14ac:dyDescent="0.2">
      <c r="A147" s="4"/>
    </row>
    <row r="148" spans="1:1" x14ac:dyDescent="0.2">
      <c r="A148" s="4"/>
    </row>
  </sheetData>
  <sortState ref="A2:DJ150">
    <sortCondition ref="B2:B15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125"/>
  <sheetViews>
    <sheetView tabSelected="1" workbookViewId="0">
      <selection activeCell="H12" sqref="H12"/>
    </sheetView>
  </sheetViews>
  <sheetFormatPr baseColWidth="10" defaultColWidth="11.5" defaultRowHeight="15" x14ac:dyDescent="0.2"/>
  <cols>
    <col min="2" max="2" width="8.83203125"/>
  </cols>
  <sheetData>
    <row r="1" spans="1:10" x14ac:dyDescent="0.2">
      <c r="A1" s="1" t="s">
        <v>0</v>
      </c>
      <c r="B1" s="26" t="s">
        <v>73</v>
      </c>
      <c r="C1" s="15" t="s">
        <v>59</v>
      </c>
      <c r="D1" s="5" t="s">
        <v>57</v>
      </c>
      <c r="E1" s="5" t="s">
        <v>58</v>
      </c>
      <c r="F1" s="5" t="s">
        <v>65</v>
      </c>
      <c r="G1" s="5" t="s">
        <v>66</v>
      </c>
      <c r="H1" s="5" t="s">
        <v>67</v>
      </c>
      <c r="I1" s="5" t="s">
        <v>68</v>
      </c>
      <c r="J1" s="5" t="s">
        <v>69</v>
      </c>
    </row>
    <row r="2" spans="1:10" x14ac:dyDescent="0.2">
      <c r="A2" s="1">
        <v>1</v>
      </c>
      <c r="B2" s="27" t="s">
        <v>74</v>
      </c>
      <c r="C2" s="16" t="s">
        <v>55</v>
      </c>
      <c r="D2" t="s">
        <v>55</v>
      </c>
      <c r="E2" t="s">
        <v>55</v>
      </c>
    </row>
    <row r="3" spans="1:10" x14ac:dyDescent="0.2">
      <c r="A3" s="1">
        <v>4</v>
      </c>
      <c r="B3" s="27" t="s">
        <v>74</v>
      </c>
      <c r="C3" s="16" t="s">
        <v>55</v>
      </c>
      <c r="D3" t="s">
        <v>55</v>
      </c>
    </row>
    <row r="4" spans="1:10" x14ac:dyDescent="0.2">
      <c r="A4" s="1">
        <v>7</v>
      </c>
      <c r="B4" s="27" t="s">
        <v>74</v>
      </c>
      <c r="C4" s="16" t="s">
        <v>56</v>
      </c>
    </row>
    <row r="5" spans="1:10" x14ac:dyDescent="0.2">
      <c r="A5" s="1">
        <v>8</v>
      </c>
      <c r="B5" s="27" t="s">
        <v>74</v>
      </c>
      <c r="C5" s="16" t="s">
        <v>56</v>
      </c>
    </row>
    <row r="6" spans="1:10" x14ac:dyDescent="0.2">
      <c r="A6" s="1">
        <v>26</v>
      </c>
      <c r="B6" s="27" t="s">
        <v>74</v>
      </c>
      <c r="C6" s="16" t="s">
        <v>56</v>
      </c>
    </row>
    <row r="7" spans="1:10" x14ac:dyDescent="0.2">
      <c r="A7" s="1">
        <v>28</v>
      </c>
      <c r="B7" s="27" t="s">
        <v>74</v>
      </c>
      <c r="C7" s="16" t="s">
        <v>56</v>
      </c>
    </row>
    <row r="8" spans="1:10" x14ac:dyDescent="0.2">
      <c r="A8" s="1">
        <v>31</v>
      </c>
      <c r="B8" s="27" t="s">
        <v>74</v>
      </c>
      <c r="C8" s="16" t="s">
        <v>55</v>
      </c>
      <c r="D8" s="17" t="s">
        <v>55</v>
      </c>
    </row>
    <row r="9" spans="1:10" x14ac:dyDescent="0.2">
      <c r="A9" s="1">
        <v>36</v>
      </c>
      <c r="B9" s="27" t="s">
        <v>74</v>
      </c>
      <c r="C9" s="16" t="s">
        <v>55</v>
      </c>
      <c r="G9" t="s">
        <v>55</v>
      </c>
      <c r="H9" t="s">
        <v>55</v>
      </c>
    </row>
    <row r="10" spans="1:10" x14ac:dyDescent="0.2">
      <c r="A10" s="1">
        <v>38</v>
      </c>
      <c r="B10" s="27" t="s">
        <v>74</v>
      </c>
      <c r="C10" s="16" t="s">
        <v>55</v>
      </c>
      <c r="D10" s="17" t="s">
        <v>55</v>
      </c>
    </row>
    <row r="11" spans="1:10" x14ac:dyDescent="0.2">
      <c r="A11" s="1">
        <v>42</v>
      </c>
      <c r="B11" s="27" t="s">
        <v>74</v>
      </c>
      <c r="C11" s="16" t="s">
        <v>55</v>
      </c>
      <c r="D11" s="17" t="s">
        <v>55</v>
      </c>
    </row>
    <row r="12" spans="1:10" x14ac:dyDescent="0.2">
      <c r="A12" s="1">
        <v>44</v>
      </c>
      <c r="B12" s="27" t="s">
        <v>74</v>
      </c>
      <c r="C12" s="16" t="s">
        <v>56</v>
      </c>
    </row>
    <row r="13" spans="1:10" x14ac:dyDescent="0.2">
      <c r="A13" s="1">
        <v>46</v>
      </c>
      <c r="B13" s="27" t="s">
        <v>74</v>
      </c>
      <c r="C13" s="16" t="s">
        <v>56</v>
      </c>
      <c r="D13" s="28"/>
    </row>
    <row r="14" spans="1:10" x14ac:dyDescent="0.2">
      <c r="A14" s="1">
        <v>49</v>
      </c>
      <c r="B14" s="27" t="s">
        <v>74</v>
      </c>
      <c r="C14" s="16" t="s">
        <v>55</v>
      </c>
      <c r="D14" s="18" t="s">
        <v>55</v>
      </c>
    </row>
    <row r="15" spans="1:10" x14ac:dyDescent="0.2">
      <c r="A15" s="1">
        <v>50</v>
      </c>
      <c r="B15" s="27" t="s">
        <v>74</v>
      </c>
      <c r="C15" s="16" t="s">
        <v>56</v>
      </c>
    </row>
    <row r="16" spans="1:10" x14ac:dyDescent="0.2">
      <c r="A16" s="1">
        <v>57</v>
      </c>
      <c r="B16" s="27" t="s">
        <v>74</v>
      </c>
      <c r="C16" s="16" t="s">
        <v>56</v>
      </c>
    </row>
    <row r="17" spans="1:4" x14ac:dyDescent="0.2">
      <c r="A17" s="1">
        <v>58</v>
      </c>
      <c r="B17" s="27" t="s">
        <v>74</v>
      </c>
      <c r="C17" s="16" t="s">
        <v>56</v>
      </c>
    </row>
    <row r="18" spans="1:4" x14ac:dyDescent="0.2">
      <c r="A18" s="1">
        <v>2</v>
      </c>
      <c r="B18" s="27" t="s">
        <v>75</v>
      </c>
      <c r="C18" s="16" t="s">
        <v>55</v>
      </c>
      <c r="D18" t="s">
        <v>55</v>
      </c>
    </row>
    <row r="19" spans="1:4" x14ac:dyDescent="0.2">
      <c r="A19" s="1">
        <v>5</v>
      </c>
      <c r="B19" s="27" t="s">
        <v>75</v>
      </c>
      <c r="C19" s="16" t="s">
        <v>55</v>
      </c>
      <c r="D19" t="s">
        <v>55</v>
      </c>
    </row>
    <row r="20" spans="1:4" x14ac:dyDescent="0.2">
      <c r="A20" s="1">
        <v>9</v>
      </c>
      <c r="B20" s="27" t="s">
        <v>75</v>
      </c>
      <c r="C20" s="16" t="s">
        <v>56</v>
      </c>
      <c r="D20" s="28"/>
    </row>
    <row r="21" spans="1:4" x14ac:dyDescent="0.2">
      <c r="A21" s="1">
        <v>11</v>
      </c>
      <c r="B21" s="27" t="s">
        <v>75</v>
      </c>
      <c r="C21" s="16" t="s">
        <v>56</v>
      </c>
    </row>
    <row r="22" spans="1:4" x14ac:dyDescent="0.2">
      <c r="A22" s="1">
        <v>27</v>
      </c>
      <c r="B22" s="27" t="s">
        <v>75</v>
      </c>
      <c r="C22" s="16" t="s">
        <v>56</v>
      </c>
    </row>
    <row r="23" spans="1:4" x14ac:dyDescent="0.2">
      <c r="A23" s="1">
        <v>30</v>
      </c>
      <c r="B23" s="27" t="s">
        <v>75</v>
      </c>
      <c r="C23" s="16" t="s">
        <v>56</v>
      </c>
    </row>
    <row r="24" spans="1:4" x14ac:dyDescent="0.2">
      <c r="A24" s="1">
        <v>32</v>
      </c>
      <c r="B24" s="27" t="s">
        <v>75</v>
      </c>
      <c r="C24" s="16" t="s">
        <v>56</v>
      </c>
    </row>
    <row r="25" spans="1:4" x14ac:dyDescent="0.2">
      <c r="A25" s="1">
        <v>34</v>
      </c>
      <c r="B25" s="27" t="s">
        <v>75</v>
      </c>
      <c r="C25" s="16" t="s">
        <v>56</v>
      </c>
    </row>
    <row r="26" spans="1:4" x14ac:dyDescent="0.2">
      <c r="A26" s="1">
        <v>40</v>
      </c>
      <c r="B26" s="27" t="s">
        <v>75</v>
      </c>
      <c r="C26" s="16" t="s">
        <v>56</v>
      </c>
    </row>
    <row r="27" spans="1:4" x14ac:dyDescent="0.2">
      <c r="A27" s="1">
        <v>41</v>
      </c>
      <c r="B27" s="27" t="s">
        <v>75</v>
      </c>
      <c r="C27" s="16" t="s">
        <v>55</v>
      </c>
      <c r="D27" s="18" t="s">
        <v>55</v>
      </c>
    </row>
    <row r="28" spans="1:4" x14ac:dyDescent="0.2">
      <c r="A28" s="1">
        <v>45</v>
      </c>
      <c r="B28" s="27" t="s">
        <v>75</v>
      </c>
      <c r="C28" s="16" t="s">
        <v>56</v>
      </c>
      <c r="D28" s="28"/>
    </row>
    <row r="29" spans="1:4" x14ac:dyDescent="0.2">
      <c r="A29" s="1">
        <v>48</v>
      </c>
      <c r="B29" s="27" t="s">
        <v>75</v>
      </c>
      <c r="C29" s="16" t="s">
        <v>56</v>
      </c>
    </row>
    <row r="30" spans="1:4" x14ac:dyDescent="0.2">
      <c r="A30" s="1">
        <v>51</v>
      </c>
      <c r="B30" s="27" t="s">
        <v>75</v>
      </c>
      <c r="C30" s="16" t="s">
        <v>56</v>
      </c>
      <c r="D30" s="28"/>
    </row>
    <row r="31" spans="1:4" x14ac:dyDescent="0.2">
      <c r="A31" s="1">
        <v>52</v>
      </c>
      <c r="B31" s="27" t="s">
        <v>75</v>
      </c>
      <c r="C31" s="16" t="s">
        <v>56</v>
      </c>
      <c r="D31" s="28"/>
    </row>
    <row r="32" spans="1:4" x14ac:dyDescent="0.2">
      <c r="A32" s="1">
        <v>56</v>
      </c>
      <c r="B32" s="27" t="s">
        <v>75</v>
      </c>
      <c r="C32" s="16" t="s">
        <v>56</v>
      </c>
    </row>
    <row r="33" spans="1:10" x14ac:dyDescent="0.2">
      <c r="A33" s="1">
        <v>59</v>
      </c>
      <c r="B33" s="27" t="s">
        <v>75</v>
      </c>
      <c r="C33" s="16" t="s">
        <v>56</v>
      </c>
    </row>
    <row r="34" spans="1:10" x14ac:dyDescent="0.2">
      <c r="A34" s="1">
        <v>3</v>
      </c>
      <c r="B34" s="27" t="s">
        <v>76</v>
      </c>
      <c r="C34" s="16" t="s">
        <v>55</v>
      </c>
      <c r="D34" t="s">
        <v>55</v>
      </c>
    </row>
    <row r="35" spans="1:10" x14ac:dyDescent="0.2">
      <c r="A35" s="1">
        <v>6</v>
      </c>
      <c r="B35" s="27" t="s">
        <v>76</v>
      </c>
      <c r="C35" s="16" t="s">
        <v>56</v>
      </c>
    </row>
    <row r="36" spans="1:10" x14ac:dyDescent="0.2">
      <c r="A36" s="1">
        <v>10</v>
      </c>
      <c r="B36" s="27" t="s">
        <v>76</v>
      </c>
      <c r="C36" s="16" t="s">
        <v>56</v>
      </c>
    </row>
    <row r="37" spans="1:10" x14ac:dyDescent="0.2">
      <c r="A37" s="1">
        <v>12</v>
      </c>
      <c r="B37" s="27" t="s">
        <v>76</v>
      </c>
      <c r="C37" s="16" t="s">
        <v>55</v>
      </c>
      <c r="D37" s="17" t="s">
        <v>55</v>
      </c>
    </row>
    <row r="38" spans="1:10" x14ac:dyDescent="0.2">
      <c r="A38" s="1">
        <v>25</v>
      </c>
      <c r="B38" s="27" t="s">
        <v>76</v>
      </c>
      <c r="C38" s="16" t="s">
        <v>55</v>
      </c>
      <c r="D38" s="18" t="s">
        <v>55</v>
      </c>
    </row>
    <row r="39" spans="1:10" x14ac:dyDescent="0.2">
      <c r="A39" s="1">
        <v>29</v>
      </c>
      <c r="B39" s="27" t="s">
        <v>76</v>
      </c>
      <c r="C39" s="16" t="s">
        <v>56</v>
      </c>
    </row>
    <row r="40" spans="1:10" x14ac:dyDescent="0.2">
      <c r="A40" s="1">
        <v>33</v>
      </c>
      <c r="B40" s="27" t="s">
        <v>76</v>
      </c>
      <c r="C40" s="16" t="s">
        <v>55</v>
      </c>
      <c r="F40" t="s">
        <v>55</v>
      </c>
    </row>
    <row r="41" spans="1:10" x14ac:dyDescent="0.2">
      <c r="A41" s="1">
        <v>35</v>
      </c>
      <c r="B41" s="27" t="s">
        <v>76</v>
      </c>
      <c r="C41" s="16" t="s">
        <v>56</v>
      </c>
    </row>
    <row r="42" spans="1:10" x14ac:dyDescent="0.2">
      <c r="A42" s="1">
        <v>37</v>
      </c>
      <c r="B42" s="27" t="s">
        <v>76</v>
      </c>
      <c r="C42" s="16" t="s">
        <v>56</v>
      </c>
      <c r="D42" s="28"/>
    </row>
    <row r="43" spans="1:10" x14ac:dyDescent="0.2">
      <c r="A43" s="1">
        <v>39</v>
      </c>
      <c r="B43" s="27" t="s">
        <v>76</v>
      </c>
      <c r="C43" s="16" t="s">
        <v>55</v>
      </c>
      <c r="D43" s="17" t="s">
        <v>55</v>
      </c>
      <c r="I43" t="s">
        <v>55</v>
      </c>
      <c r="J43" t="s">
        <v>55</v>
      </c>
    </row>
    <row r="44" spans="1:10" x14ac:dyDescent="0.2">
      <c r="A44" s="1">
        <v>43</v>
      </c>
      <c r="B44" s="27" t="s">
        <v>76</v>
      </c>
      <c r="C44" s="16" t="s">
        <v>56</v>
      </c>
    </row>
    <row r="45" spans="1:10" x14ac:dyDescent="0.2">
      <c r="A45" s="1">
        <v>47</v>
      </c>
      <c r="B45" s="27" t="s">
        <v>76</v>
      </c>
      <c r="C45" s="16" t="s">
        <v>55</v>
      </c>
      <c r="D45" t="s">
        <v>55</v>
      </c>
      <c r="E45" t="s">
        <v>55</v>
      </c>
      <c r="J45" t="s">
        <v>55</v>
      </c>
    </row>
    <row r="46" spans="1:10" x14ac:dyDescent="0.2">
      <c r="A46" s="1">
        <v>53</v>
      </c>
      <c r="B46" s="27" t="s">
        <v>76</v>
      </c>
      <c r="C46" s="16" t="s">
        <v>55</v>
      </c>
      <c r="D46" s="17" t="s">
        <v>55</v>
      </c>
    </row>
    <row r="47" spans="1:10" x14ac:dyDescent="0.2">
      <c r="A47" s="1">
        <v>54</v>
      </c>
      <c r="B47" s="27" t="s">
        <v>76</v>
      </c>
      <c r="C47" s="16" t="s">
        <v>56</v>
      </c>
    </row>
    <row r="48" spans="1:10" x14ac:dyDescent="0.2">
      <c r="A48" s="1">
        <v>55</v>
      </c>
      <c r="B48" s="27" t="s">
        <v>76</v>
      </c>
      <c r="C48" s="16" t="s">
        <v>56</v>
      </c>
    </row>
    <row r="49" spans="1:3" x14ac:dyDescent="0.2">
      <c r="A49" s="1">
        <v>60</v>
      </c>
      <c r="B49" s="27" t="s">
        <v>76</v>
      </c>
      <c r="C49" s="16" t="s">
        <v>56</v>
      </c>
    </row>
    <row r="50" spans="1:3" x14ac:dyDescent="0.2">
      <c r="B50" s="27"/>
    </row>
    <row r="51" spans="1:3" x14ac:dyDescent="0.2">
      <c r="B51" s="27"/>
    </row>
    <row r="52" spans="1:3" x14ac:dyDescent="0.2">
      <c r="B52" s="27"/>
    </row>
    <row r="53" spans="1:3" x14ac:dyDescent="0.2">
      <c r="B53" s="27"/>
    </row>
    <row r="54" spans="1:3" x14ac:dyDescent="0.2">
      <c r="B54" s="27"/>
    </row>
    <row r="55" spans="1:3" x14ac:dyDescent="0.2">
      <c r="B55" s="27"/>
    </row>
    <row r="56" spans="1:3" x14ac:dyDescent="0.2">
      <c r="B56" s="27"/>
    </row>
    <row r="57" spans="1:3" x14ac:dyDescent="0.2">
      <c r="B57" s="27"/>
    </row>
    <row r="58" spans="1:3" x14ac:dyDescent="0.2">
      <c r="B58" s="27"/>
    </row>
    <row r="59" spans="1:3" x14ac:dyDescent="0.2">
      <c r="B59" s="27"/>
    </row>
    <row r="60" spans="1:3" x14ac:dyDescent="0.2">
      <c r="B60" s="27"/>
    </row>
    <row r="61" spans="1:3" x14ac:dyDescent="0.2">
      <c r="B61" s="27"/>
    </row>
    <row r="62" spans="1:3" x14ac:dyDescent="0.2">
      <c r="B62" s="27"/>
    </row>
    <row r="63" spans="1:3" x14ac:dyDescent="0.2">
      <c r="B63" s="27"/>
    </row>
    <row r="64" spans="1:3" x14ac:dyDescent="0.2">
      <c r="B64" s="27"/>
    </row>
    <row r="65" spans="2:2" x14ac:dyDescent="0.2">
      <c r="B65" s="27"/>
    </row>
    <row r="66" spans="2:2" x14ac:dyDescent="0.2">
      <c r="B66" s="27"/>
    </row>
    <row r="67" spans="2:2" x14ac:dyDescent="0.2">
      <c r="B67" s="27"/>
    </row>
    <row r="68" spans="2:2" x14ac:dyDescent="0.2">
      <c r="B68" s="27"/>
    </row>
    <row r="69" spans="2:2" x14ac:dyDescent="0.2">
      <c r="B69" s="27"/>
    </row>
    <row r="70" spans="2:2" x14ac:dyDescent="0.2">
      <c r="B70" s="27"/>
    </row>
    <row r="71" spans="2:2" x14ac:dyDescent="0.2">
      <c r="B71" s="27"/>
    </row>
    <row r="72" spans="2:2" x14ac:dyDescent="0.2">
      <c r="B72" s="27"/>
    </row>
    <row r="73" spans="2:2" x14ac:dyDescent="0.2">
      <c r="B73" s="27"/>
    </row>
    <row r="74" spans="2:2" x14ac:dyDescent="0.2">
      <c r="B74" s="27"/>
    </row>
    <row r="75" spans="2:2" x14ac:dyDescent="0.2">
      <c r="B75" s="27"/>
    </row>
    <row r="76" spans="2:2" x14ac:dyDescent="0.2">
      <c r="B76" s="27"/>
    </row>
    <row r="77" spans="2:2" x14ac:dyDescent="0.2">
      <c r="B77" s="27"/>
    </row>
    <row r="78" spans="2:2" x14ac:dyDescent="0.2">
      <c r="B78" s="27"/>
    </row>
    <row r="79" spans="2:2" x14ac:dyDescent="0.2">
      <c r="B79" s="27"/>
    </row>
    <row r="80" spans="2:2" x14ac:dyDescent="0.2">
      <c r="B80" s="27"/>
    </row>
    <row r="81" spans="2:2" x14ac:dyDescent="0.2">
      <c r="B81" s="27"/>
    </row>
    <row r="82" spans="2:2" x14ac:dyDescent="0.2">
      <c r="B82" s="27"/>
    </row>
    <row r="83" spans="2:2" x14ac:dyDescent="0.2">
      <c r="B83" s="27"/>
    </row>
    <row r="84" spans="2:2" x14ac:dyDescent="0.2">
      <c r="B84" s="27"/>
    </row>
    <row r="85" spans="2:2" x14ac:dyDescent="0.2">
      <c r="B85" s="27"/>
    </row>
    <row r="86" spans="2:2" x14ac:dyDescent="0.2">
      <c r="B86" s="27"/>
    </row>
    <row r="87" spans="2:2" x14ac:dyDescent="0.2">
      <c r="B87" s="27"/>
    </row>
    <row r="88" spans="2:2" x14ac:dyDescent="0.2">
      <c r="B88" s="27"/>
    </row>
    <row r="89" spans="2:2" x14ac:dyDescent="0.2">
      <c r="B89" s="27"/>
    </row>
    <row r="90" spans="2:2" x14ac:dyDescent="0.2">
      <c r="B90" s="27"/>
    </row>
    <row r="91" spans="2:2" x14ac:dyDescent="0.2">
      <c r="B91" s="27"/>
    </row>
    <row r="92" spans="2:2" x14ac:dyDescent="0.2">
      <c r="B92" s="27"/>
    </row>
    <row r="93" spans="2:2" x14ac:dyDescent="0.2">
      <c r="B93" s="27"/>
    </row>
    <row r="94" spans="2:2" x14ac:dyDescent="0.2">
      <c r="B94" s="27"/>
    </row>
    <row r="95" spans="2:2" x14ac:dyDescent="0.2">
      <c r="B95" s="27"/>
    </row>
    <row r="96" spans="2:2" x14ac:dyDescent="0.2">
      <c r="B96" s="27"/>
    </row>
    <row r="97" spans="2:2" x14ac:dyDescent="0.2">
      <c r="B97" s="27"/>
    </row>
    <row r="98" spans="2:2" x14ac:dyDescent="0.2">
      <c r="B98" s="27"/>
    </row>
    <row r="99" spans="2:2" x14ac:dyDescent="0.2">
      <c r="B99" s="27"/>
    </row>
    <row r="100" spans="2:2" x14ac:dyDescent="0.2">
      <c r="B100" s="27"/>
    </row>
    <row r="101" spans="2:2" x14ac:dyDescent="0.2">
      <c r="B101" s="27"/>
    </row>
    <row r="102" spans="2:2" x14ac:dyDescent="0.2">
      <c r="B102" s="27"/>
    </row>
    <row r="103" spans="2:2" x14ac:dyDescent="0.2">
      <c r="B103" s="27"/>
    </row>
    <row r="104" spans="2:2" x14ac:dyDescent="0.2">
      <c r="B104" s="27"/>
    </row>
    <row r="105" spans="2:2" x14ac:dyDescent="0.2">
      <c r="B105" s="27"/>
    </row>
    <row r="106" spans="2:2" x14ac:dyDescent="0.2">
      <c r="B106" s="27"/>
    </row>
    <row r="107" spans="2:2" x14ac:dyDescent="0.2">
      <c r="B107" s="27"/>
    </row>
    <row r="108" spans="2:2" x14ac:dyDescent="0.2">
      <c r="B108" s="27"/>
    </row>
    <row r="109" spans="2:2" x14ac:dyDescent="0.2">
      <c r="B109" s="27"/>
    </row>
    <row r="110" spans="2:2" x14ac:dyDescent="0.2">
      <c r="B110" s="27"/>
    </row>
    <row r="111" spans="2:2" x14ac:dyDescent="0.2">
      <c r="B111" s="27"/>
    </row>
    <row r="112" spans="2:2" x14ac:dyDescent="0.2">
      <c r="B112" s="27"/>
    </row>
    <row r="113" spans="2:2" x14ac:dyDescent="0.2">
      <c r="B113" s="27"/>
    </row>
    <row r="114" spans="2:2" x14ac:dyDescent="0.2">
      <c r="B114" s="27"/>
    </row>
    <row r="115" spans="2:2" x14ac:dyDescent="0.2">
      <c r="B115" s="27"/>
    </row>
    <row r="116" spans="2:2" x14ac:dyDescent="0.2">
      <c r="B116" s="27"/>
    </row>
    <row r="117" spans="2:2" x14ac:dyDescent="0.2">
      <c r="B117" s="27"/>
    </row>
    <row r="118" spans="2:2" x14ac:dyDescent="0.2">
      <c r="B118" s="27"/>
    </row>
    <row r="119" spans="2:2" x14ac:dyDescent="0.2">
      <c r="B119" s="27"/>
    </row>
    <row r="120" spans="2:2" x14ac:dyDescent="0.2">
      <c r="B120" s="27"/>
    </row>
    <row r="121" spans="2:2" x14ac:dyDescent="0.2">
      <c r="B121" s="27"/>
    </row>
    <row r="122" spans="2:2" x14ac:dyDescent="0.2">
      <c r="B122" s="27"/>
    </row>
    <row r="123" spans="2:2" x14ac:dyDescent="0.2">
      <c r="B123" s="27"/>
    </row>
    <row r="124" spans="2:2" x14ac:dyDescent="0.2">
      <c r="B124" s="27"/>
    </row>
    <row r="125" spans="2:2" x14ac:dyDescent="0.2">
      <c r="B125" s="27"/>
    </row>
  </sheetData>
  <sortState ref="A2:K150">
    <sortCondition ref="B2:B150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Group</vt:lpstr>
      <vt:lpstr>Demographics</vt:lpstr>
      <vt:lpstr>Bloods</vt:lpstr>
      <vt:lpstr>Post bloods</vt:lpstr>
      <vt:lpstr>Renal</vt:lpstr>
      <vt:lpstr>AE</vt:lpstr>
    </vt:vector>
  </TitlesOfParts>
  <Company>Plymouth ICT Shared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BENNETT Mark, Cons Cardiothoracic Anaes</dc:creator>
  <cp:lastModifiedBy>Mark Bennett</cp:lastModifiedBy>
  <dcterms:created xsi:type="dcterms:W3CDTF">2016-12-15T13:18:22Z</dcterms:created>
  <dcterms:modified xsi:type="dcterms:W3CDTF">2018-03-22T10:58:12Z</dcterms:modified>
</cp:coreProperties>
</file>