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Client_Plan_Automation\db_data\excel\"/>
    </mc:Choice>
  </mc:AlternateContent>
  <bookViews>
    <workbookView xWindow="0" yWindow="135" windowWidth="20115" windowHeight="8250"/>
  </bookViews>
  <sheets>
    <sheet name="Salesforce" sheetId="6" r:id="rId1"/>
    <sheet name="Survey" sheetId="7" r:id="rId2"/>
    <sheet name="Billing" sheetId="8" r:id="rId3"/>
    <sheet name="Client Master" sheetId="9" r:id="rId4"/>
    <sheet name="Client Address Book" sheetId="10" r:id="rId5"/>
  </sheets>
  <externalReferences>
    <externalReference r:id="rId6"/>
    <externalReference r:id="rId7"/>
    <externalReference r:id="rId8"/>
    <externalReference r:id="rId9"/>
  </externalReferences>
  <definedNames>
    <definedName name="_xlnm._FilterDatabase" localSheetId="2" hidden="1">Billing!$B$1:$P$1</definedName>
    <definedName name="_xlnm._FilterDatabase" localSheetId="0" hidden="1">Salesforce!$B$1:$W$116</definedName>
    <definedName name="_xlnm._FilterDatabase" localSheetId="1" hidden="1">Survey!$B$1:$AR$244</definedName>
    <definedName name="MISAccess_backendV1.accdb_1" localSheetId="4" hidden="1">'Client Address Book'!$B$1:$L$907</definedName>
    <definedName name="MISAccess_backendV1.accdb_1" localSheetId="3" hidden="1">'Client Master'!$C$1:$AO$541</definedName>
    <definedName name="Z_187C2CB7_A9B3_4A14_A176_0158E4095D3C_.wvu.FilterData" localSheetId="1" hidden="1">Survey!$B$1:$AR$1</definedName>
  </definedNames>
  <calcPr calcId="152511"/>
</workbook>
</file>

<file path=xl/calcChain.xml><?xml version="1.0" encoding="utf-8"?>
<calcChain xmlns="http://schemas.openxmlformats.org/spreadsheetml/2006/main">
  <c r="F296" i="8" l="1"/>
  <c r="F295" i="8"/>
  <c r="F294" i="8"/>
  <c r="F293" i="8"/>
  <c r="F292" i="8"/>
  <c r="F291" i="8"/>
  <c r="F289" i="8"/>
  <c r="F288" i="8"/>
  <c r="O287" i="8"/>
  <c r="N287" i="8"/>
  <c r="F285" i="8"/>
  <c r="F283" i="8"/>
  <c r="H282" i="8"/>
  <c r="G282" i="8"/>
  <c r="F282" i="8"/>
  <c r="H281" i="8"/>
  <c r="G281" i="8"/>
  <c r="F281" i="8"/>
  <c r="O280" i="8"/>
  <c r="N280" i="8"/>
  <c r="M280" i="8"/>
  <c r="H280" i="8"/>
  <c r="G280" i="8"/>
  <c r="F280" i="8"/>
  <c r="H279" i="8"/>
  <c r="G279" i="8"/>
  <c r="F279" i="8"/>
  <c r="H278" i="8"/>
  <c r="G278" i="8"/>
  <c r="H277" i="8"/>
  <c r="G277" i="8"/>
  <c r="F277" i="8"/>
  <c r="H276" i="8"/>
  <c r="G276" i="8"/>
  <c r="F276" i="8"/>
  <c r="H275" i="8"/>
  <c r="G275" i="8"/>
  <c r="F275" i="8"/>
  <c r="H274" i="8"/>
  <c r="G274" i="8"/>
  <c r="F274" i="8"/>
  <c r="H273" i="8"/>
  <c r="G273" i="8"/>
  <c r="F273" i="8"/>
  <c r="H272" i="8"/>
  <c r="G272" i="8"/>
  <c r="F272" i="8"/>
  <c r="H271" i="8"/>
  <c r="G271" i="8"/>
  <c r="F271" i="8"/>
  <c r="H270" i="8"/>
  <c r="G270" i="8"/>
  <c r="F270" i="8"/>
  <c r="H269" i="8"/>
  <c r="G269" i="8"/>
  <c r="F269" i="8"/>
  <c r="H268" i="8"/>
  <c r="G268" i="8"/>
  <c r="F268" i="8"/>
  <c r="H267" i="8"/>
  <c r="G267" i="8"/>
  <c r="F267" i="8"/>
  <c r="H266" i="8"/>
  <c r="G266" i="8"/>
  <c r="F266" i="8"/>
  <c r="H265" i="8"/>
  <c r="G265" i="8"/>
  <c r="F265" i="8"/>
  <c r="H264" i="8"/>
  <c r="G264" i="8"/>
  <c r="F264" i="8"/>
  <c r="H263" i="8"/>
  <c r="G263" i="8"/>
  <c r="F263" i="8"/>
  <c r="H262" i="8"/>
  <c r="G262" i="8"/>
  <c r="F262" i="8"/>
  <c r="H261" i="8"/>
  <c r="G261" i="8"/>
  <c r="F261" i="8"/>
  <c r="H260" i="8"/>
  <c r="G260" i="8"/>
  <c r="F260" i="8"/>
  <c r="H259" i="8"/>
  <c r="G259" i="8"/>
  <c r="F259" i="8"/>
  <c r="H258" i="8"/>
  <c r="G258" i="8"/>
  <c r="F258" i="8"/>
  <c r="H257" i="8"/>
  <c r="G257" i="8"/>
  <c r="F257" i="8"/>
  <c r="H256" i="8"/>
  <c r="G256" i="8"/>
  <c r="F256" i="8"/>
  <c r="H255" i="8"/>
  <c r="G255" i="8"/>
  <c r="F255" i="8"/>
  <c r="H254" i="8"/>
  <c r="G254" i="8"/>
  <c r="F254" i="8"/>
  <c r="H253" i="8"/>
  <c r="G253" i="8"/>
  <c r="F253" i="8"/>
  <c r="H252" i="8"/>
  <c r="G252" i="8"/>
  <c r="F252" i="8"/>
  <c r="H251" i="8"/>
  <c r="G251" i="8"/>
  <c r="F251" i="8"/>
  <c r="N250" i="8"/>
  <c r="H250" i="8"/>
  <c r="G250" i="8"/>
  <c r="F250" i="8"/>
  <c r="H249" i="8"/>
  <c r="G249" i="8"/>
  <c r="F249" i="8"/>
  <c r="H248" i="8"/>
  <c r="G248" i="8"/>
  <c r="H247" i="8"/>
  <c r="G247" i="8"/>
  <c r="F247" i="8"/>
  <c r="H246" i="8"/>
  <c r="G246" i="8"/>
  <c r="F246" i="8"/>
  <c r="H245" i="8"/>
  <c r="G245" i="8"/>
  <c r="F245" i="8"/>
  <c r="H244" i="8"/>
  <c r="G244" i="8"/>
  <c r="F244" i="8"/>
  <c r="H243" i="8"/>
  <c r="G243" i="8"/>
  <c r="H242" i="8"/>
  <c r="G242" i="8"/>
  <c r="F242" i="8"/>
  <c r="H241" i="8"/>
  <c r="G241" i="8"/>
  <c r="F241" i="8"/>
  <c r="H240" i="8"/>
  <c r="G240" i="8"/>
  <c r="F240" i="8"/>
  <c r="H239" i="8"/>
  <c r="G239" i="8"/>
  <c r="F239" i="8"/>
  <c r="H238" i="8"/>
  <c r="G238" i="8"/>
  <c r="F238" i="8"/>
  <c r="H237" i="8"/>
  <c r="G237" i="8"/>
  <c r="F237" i="8"/>
  <c r="H236" i="8"/>
  <c r="G236" i="8"/>
  <c r="F236" i="8"/>
  <c r="H235" i="8"/>
  <c r="G235" i="8"/>
  <c r="F235" i="8"/>
  <c r="H234" i="8"/>
  <c r="G234" i="8"/>
  <c r="F234" i="8"/>
  <c r="H233" i="8"/>
  <c r="G233" i="8"/>
  <c r="F233" i="8"/>
  <c r="H232" i="8"/>
  <c r="G232" i="8"/>
  <c r="F232" i="8"/>
  <c r="H231" i="8"/>
  <c r="G231" i="8"/>
  <c r="F231" i="8"/>
  <c r="H230" i="8"/>
  <c r="G230" i="8"/>
  <c r="F230" i="8"/>
  <c r="H229" i="8"/>
  <c r="G229" i="8"/>
  <c r="F229" i="8"/>
  <c r="H228" i="8"/>
  <c r="G228" i="8"/>
  <c r="F228" i="8"/>
  <c r="H227" i="8"/>
  <c r="G227" i="8"/>
  <c r="F227" i="8"/>
  <c r="H226" i="8"/>
  <c r="G226" i="8"/>
  <c r="F226" i="8"/>
  <c r="H225" i="8"/>
  <c r="G225" i="8"/>
  <c r="F225" i="8"/>
  <c r="H224" i="8"/>
  <c r="G224" i="8"/>
  <c r="F224" i="8"/>
  <c r="H223" i="8"/>
  <c r="G223" i="8"/>
  <c r="F223" i="8"/>
  <c r="H222" i="8"/>
  <c r="G222" i="8"/>
  <c r="F222" i="8"/>
  <c r="H221" i="8"/>
  <c r="G221" i="8"/>
  <c r="F221" i="8"/>
  <c r="H220" i="8"/>
  <c r="G220" i="8"/>
  <c r="F220" i="8"/>
  <c r="H219" i="8"/>
  <c r="G219" i="8"/>
  <c r="F219" i="8"/>
  <c r="H218" i="8"/>
  <c r="G218" i="8"/>
  <c r="F218" i="8"/>
  <c r="H217" i="8"/>
  <c r="G217" i="8"/>
  <c r="F217" i="8"/>
  <c r="H216" i="8"/>
  <c r="G216" i="8"/>
  <c r="F216" i="8"/>
  <c r="H215" i="8"/>
  <c r="G215" i="8"/>
  <c r="F215" i="8"/>
  <c r="H214" i="8"/>
  <c r="G214" i="8"/>
  <c r="F214" i="8"/>
  <c r="H213" i="8"/>
  <c r="G213" i="8"/>
  <c r="F213" i="8"/>
  <c r="H212" i="8"/>
  <c r="G212" i="8"/>
  <c r="F212" i="8"/>
  <c r="H211" i="8"/>
  <c r="G211" i="8"/>
  <c r="F211" i="8"/>
  <c r="H210" i="8"/>
  <c r="G210" i="8"/>
  <c r="F210" i="8"/>
  <c r="H209" i="8"/>
  <c r="G209" i="8"/>
  <c r="F209" i="8"/>
  <c r="H208" i="8"/>
  <c r="G208" i="8"/>
  <c r="F208" i="8"/>
  <c r="H207" i="8"/>
  <c r="G207" i="8"/>
  <c r="F207" i="8"/>
  <c r="H206" i="8"/>
  <c r="G206" i="8"/>
  <c r="F206" i="8"/>
  <c r="H205" i="8"/>
  <c r="G205" i="8"/>
  <c r="F205" i="8"/>
  <c r="H204" i="8"/>
  <c r="G204" i="8"/>
  <c r="F204" i="8"/>
  <c r="H203" i="8"/>
  <c r="G203" i="8"/>
  <c r="F203" i="8"/>
  <c r="H202" i="8"/>
  <c r="G202" i="8"/>
  <c r="F202" i="8"/>
  <c r="H201" i="8"/>
  <c r="G201" i="8"/>
  <c r="F201" i="8"/>
  <c r="H200" i="8"/>
  <c r="G200" i="8"/>
  <c r="F200" i="8"/>
  <c r="H199" i="8"/>
  <c r="G199" i="8"/>
  <c r="F199" i="8"/>
  <c r="H198" i="8"/>
  <c r="G198" i="8"/>
  <c r="F198" i="8"/>
  <c r="H197" i="8"/>
  <c r="G197" i="8"/>
  <c r="F197" i="8"/>
  <c r="H196" i="8"/>
  <c r="G196" i="8"/>
  <c r="H195" i="8"/>
  <c r="G195" i="8"/>
  <c r="F195" i="8"/>
  <c r="H194" i="8"/>
  <c r="G194" i="8"/>
  <c r="F194" i="8"/>
  <c r="H193" i="8"/>
  <c r="G193" i="8"/>
  <c r="F193" i="8"/>
  <c r="H192" i="8"/>
  <c r="G192" i="8"/>
  <c r="F192" i="8"/>
  <c r="H191" i="8"/>
  <c r="G191" i="8"/>
  <c r="F191" i="8"/>
  <c r="H190" i="8"/>
  <c r="G190" i="8"/>
  <c r="H189" i="8"/>
  <c r="G189" i="8"/>
  <c r="F189" i="8"/>
  <c r="H188" i="8"/>
  <c r="G188" i="8"/>
  <c r="F188" i="8"/>
  <c r="M187" i="8"/>
  <c r="H187" i="8"/>
  <c r="G187" i="8"/>
  <c r="F187" i="8"/>
  <c r="H186" i="8"/>
  <c r="G186" i="8"/>
  <c r="F186" i="8"/>
  <c r="H185" i="8"/>
  <c r="G185" i="8"/>
  <c r="F185" i="8"/>
  <c r="H184" i="8"/>
  <c r="G184" i="8"/>
  <c r="F184" i="8"/>
  <c r="H183" i="8"/>
  <c r="G183" i="8"/>
  <c r="F183" i="8"/>
  <c r="H182" i="8"/>
  <c r="G182" i="8"/>
  <c r="F182" i="8"/>
  <c r="H181" i="8"/>
  <c r="G181" i="8"/>
  <c r="F181" i="8"/>
  <c r="H180" i="8"/>
  <c r="G180" i="8"/>
  <c r="F180" i="8"/>
  <c r="H179" i="8"/>
  <c r="G179" i="8"/>
  <c r="F179" i="8"/>
  <c r="H178" i="8"/>
  <c r="G178" i="8"/>
  <c r="F178" i="8"/>
  <c r="H177" i="8"/>
  <c r="G177" i="8"/>
  <c r="F177" i="8"/>
  <c r="H176" i="8"/>
  <c r="G176" i="8"/>
  <c r="F176" i="8"/>
  <c r="H175" i="8"/>
  <c r="G175" i="8"/>
  <c r="F175" i="8"/>
  <c r="H174" i="8"/>
  <c r="G174" i="8"/>
  <c r="F174" i="8"/>
  <c r="H173" i="8"/>
  <c r="G173" i="8"/>
  <c r="F173" i="8"/>
  <c r="H172" i="8"/>
  <c r="G172" i="8"/>
  <c r="F172" i="8"/>
  <c r="H171" i="8"/>
  <c r="G171" i="8"/>
  <c r="F171" i="8"/>
  <c r="H170" i="8"/>
  <c r="G170" i="8"/>
  <c r="F170" i="8"/>
  <c r="H169" i="8"/>
  <c r="G169" i="8"/>
  <c r="F169" i="8"/>
  <c r="H168" i="8"/>
  <c r="G168" i="8"/>
  <c r="F168" i="8"/>
  <c r="H167" i="8"/>
  <c r="G167" i="8"/>
  <c r="F167" i="8"/>
  <c r="H166" i="8"/>
  <c r="G166" i="8"/>
  <c r="F166" i="8"/>
  <c r="H165" i="8"/>
  <c r="G165" i="8"/>
  <c r="F165" i="8"/>
  <c r="H164" i="8"/>
  <c r="G164" i="8"/>
  <c r="F164" i="8"/>
  <c r="H163" i="8"/>
  <c r="G163" i="8"/>
  <c r="F163" i="8"/>
  <c r="H162" i="8"/>
  <c r="G162" i="8"/>
  <c r="F162" i="8"/>
  <c r="H161" i="8"/>
  <c r="G161" i="8"/>
  <c r="F161" i="8"/>
  <c r="H160" i="8"/>
  <c r="G160" i="8"/>
  <c r="F160" i="8"/>
  <c r="H159" i="8"/>
  <c r="G159" i="8"/>
  <c r="F159" i="8"/>
  <c r="H158" i="8"/>
  <c r="G158" i="8"/>
  <c r="F158" i="8"/>
  <c r="H157" i="8"/>
  <c r="G157" i="8"/>
  <c r="H156" i="8"/>
  <c r="G156" i="8"/>
  <c r="F156" i="8"/>
  <c r="H155" i="8"/>
  <c r="G155" i="8"/>
  <c r="F155" i="8"/>
  <c r="H154" i="8"/>
  <c r="G154" i="8"/>
  <c r="F154" i="8"/>
  <c r="H153" i="8"/>
  <c r="G153" i="8"/>
  <c r="F153" i="8"/>
  <c r="H152" i="8"/>
  <c r="G152" i="8"/>
  <c r="F152" i="8"/>
  <c r="H151" i="8"/>
  <c r="G151" i="8"/>
  <c r="F151" i="8"/>
  <c r="H150" i="8"/>
  <c r="G150" i="8"/>
  <c r="F150" i="8"/>
  <c r="H149" i="8"/>
  <c r="G149" i="8"/>
  <c r="F149" i="8"/>
  <c r="H148" i="8"/>
  <c r="G148" i="8"/>
  <c r="F148" i="8"/>
  <c r="H147" i="8"/>
  <c r="G147" i="8"/>
  <c r="F147" i="8"/>
  <c r="H146" i="8"/>
  <c r="G146" i="8"/>
  <c r="F146" i="8"/>
  <c r="H145" i="8"/>
  <c r="G145" i="8"/>
  <c r="F145" i="8"/>
  <c r="H144" i="8"/>
  <c r="G144" i="8"/>
  <c r="F144" i="8"/>
  <c r="H143" i="8"/>
  <c r="G143" i="8"/>
  <c r="F143" i="8"/>
  <c r="M142" i="8"/>
  <c r="H142" i="8"/>
  <c r="G142" i="8"/>
  <c r="F142" i="8"/>
  <c r="H141" i="8"/>
  <c r="G141" i="8"/>
  <c r="F141" i="8"/>
  <c r="H140" i="8"/>
  <c r="G140" i="8"/>
  <c r="F140" i="8"/>
  <c r="M139" i="8"/>
  <c r="H139" i="8"/>
  <c r="G139" i="8"/>
  <c r="F139" i="8"/>
  <c r="H138" i="8"/>
  <c r="G138" i="8"/>
  <c r="F138" i="8"/>
  <c r="H137" i="8"/>
  <c r="G137" i="8"/>
  <c r="F137" i="8"/>
  <c r="H136" i="8"/>
  <c r="G136" i="8"/>
  <c r="F136" i="8"/>
  <c r="H135" i="8"/>
  <c r="G135" i="8"/>
  <c r="F135" i="8"/>
  <c r="P134" i="8"/>
  <c r="H134" i="8"/>
  <c r="G134" i="8"/>
  <c r="F134" i="8"/>
  <c r="H133" i="8"/>
  <c r="G133" i="8"/>
  <c r="F133" i="8"/>
  <c r="H132" i="8"/>
  <c r="G132" i="8"/>
  <c r="H131" i="8"/>
  <c r="G131" i="8"/>
  <c r="F131" i="8"/>
  <c r="H130" i="8"/>
  <c r="G130" i="8"/>
  <c r="F130" i="8"/>
  <c r="H129" i="8"/>
  <c r="G129" i="8"/>
  <c r="F129" i="8"/>
  <c r="H128" i="8"/>
  <c r="G128" i="8"/>
  <c r="F128" i="8"/>
  <c r="H127" i="8"/>
  <c r="G127" i="8"/>
  <c r="F127" i="8"/>
  <c r="H126" i="8"/>
  <c r="G126" i="8"/>
  <c r="F126" i="8"/>
  <c r="H125" i="8"/>
  <c r="G125" i="8"/>
  <c r="F125" i="8"/>
  <c r="H124" i="8"/>
  <c r="G124" i="8"/>
  <c r="F124" i="8"/>
  <c r="H123" i="8"/>
  <c r="G123" i="8"/>
  <c r="F123" i="8"/>
  <c r="H122" i="8"/>
  <c r="G122" i="8"/>
  <c r="F122" i="8"/>
  <c r="H121" i="8"/>
  <c r="G121" i="8"/>
  <c r="F121" i="8"/>
  <c r="H120" i="8"/>
  <c r="G120" i="8"/>
  <c r="F120" i="8"/>
  <c r="H119" i="8"/>
  <c r="G119" i="8"/>
  <c r="F119" i="8"/>
  <c r="H118" i="8"/>
  <c r="G118" i="8"/>
  <c r="F118" i="8"/>
  <c r="H117" i="8"/>
  <c r="G117" i="8"/>
  <c r="F117" i="8"/>
  <c r="H116" i="8"/>
  <c r="G116" i="8"/>
  <c r="F116" i="8"/>
  <c r="H115" i="8"/>
  <c r="G115" i="8"/>
  <c r="F115" i="8"/>
  <c r="H114" i="8"/>
  <c r="G114" i="8"/>
  <c r="F114" i="8"/>
  <c r="H113" i="8"/>
  <c r="G113" i="8"/>
  <c r="F113" i="8"/>
  <c r="H112" i="8"/>
  <c r="G112" i="8"/>
  <c r="F112" i="8"/>
  <c r="H111" i="8"/>
  <c r="G111" i="8"/>
  <c r="F111" i="8"/>
  <c r="H110" i="8"/>
  <c r="G110" i="8"/>
  <c r="F110" i="8"/>
  <c r="H109" i="8"/>
  <c r="G109" i="8"/>
  <c r="F109" i="8"/>
  <c r="H108" i="8"/>
  <c r="G108" i="8"/>
  <c r="F108" i="8"/>
  <c r="H107" i="8"/>
  <c r="G107" i="8"/>
  <c r="F107" i="8"/>
  <c r="H106" i="8"/>
  <c r="G106" i="8"/>
  <c r="F106" i="8"/>
  <c r="H105" i="8"/>
  <c r="G105" i="8"/>
  <c r="F105" i="8"/>
  <c r="H104" i="8"/>
  <c r="G104" i="8"/>
  <c r="F104" i="8"/>
  <c r="H103" i="8"/>
  <c r="G103" i="8"/>
  <c r="F103" i="8"/>
  <c r="H102" i="8"/>
  <c r="G102" i="8"/>
  <c r="F102" i="8"/>
  <c r="H101" i="8"/>
  <c r="G101" i="8"/>
  <c r="F101" i="8"/>
  <c r="H100" i="8"/>
  <c r="G100" i="8"/>
  <c r="F100" i="8"/>
  <c r="H99" i="8"/>
  <c r="G99" i="8"/>
  <c r="F99" i="8"/>
  <c r="H98" i="8"/>
  <c r="G98" i="8"/>
  <c r="F98" i="8"/>
  <c r="H97" i="8"/>
  <c r="G97" i="8"/>
  <c r="F97" i="8"/>
  <c r="H96" i="8"/>
  <c r="G96" i="8"/>
  <c r="F96" i="8"/>
  <c r="H95" i="8"/>
  <c r="G95" i="8"/>
  <c r="F95" i="8"/>
  <c r="H94" i="8"/>
  <c r="G94" i="8"/>
  <c r="F94" i="8"/>
  <c r="H93" i="8"/>
  <c r="G93" i="8"/>
  <c r="F93" i="8"/>
  <c r="H92" i="8"/>
  <c r="G92" i="8"/>
  <c r="F92" i="8"/>
  <c r="H91" i="8"/>
  <c r="G91" i="8"/>
  <c r="H90" i="8"/>
  <c r="G90" i="8"/>
  <c r="F90" i="8"/>
  <c r="H89" i="8"/>
  <c r="G89" i="8"/>
  <c r="F89" i="8"/>
  <c r="H88" i="8"/>
  <c r="G88" i="8"/>
  <c r="F88" i="8"/>
  <c r="H87" i="8"/>
  <c r="G87" i="8"/>
  <c r="F87" i="8"/>
  <c r="M86" i="8"/>
  <c r="H86" i="8"/>
  <c r="G86" i="8"/>
  <c r="F86" i="8"/>
  <c r="H85" i="8"/>
  <c r="G85" i="8"/>
  <c r="F85" i="8"/>
  <c r="H84" i="8"/>
  <c r="G84" i="8"/>
  <c r="F84" i="8"/>
  <c r="H83" i="8"/>
  <c r="G83" i="8"/>
  <c r="F83" i="8"/>
  <c r="H82" i="8"/>
  <c r="G82" i="8"/>
  <c r="F82" i="8"/>
  <c r="H81" i="8"/>
  <c r="G81" i="8"/>
  <c r="F81" i="8"/>
  <c r="H80" i="8"/>
  <c r="G80" i="8"/>
  <c r="F80" i="8"/>
  <c r="H79" i="8"/>
  <c r="G79" i="8"/>
  <c r="F79" i="8"/>
  <c r="H78" i="8"/>
  <c r="G78" i="8"/>
  <c r="F78" i="8"/>
  <c r="H77" i="8"/>
  <c r="G77" i="8"/>
  <c r="F77" i="8"/>
  <c r="H76" i="8"/>
  <c r="G76" i="8"/>
  <c r="F76" i="8"/>
  <c r="H74" i="8"/>
  <c r="G74" i="8"/>
  <c r="F74" i="8"/>
  <c r="M73" i="8"/>
  <c r="H73" i="8"/>
  <c r="G73" i="8"/>
  <c r="F73" i="8"/>
  <c r="H72" i="8"/>
  <c r="G72" i="8"/>
  <c r="F72" i="8"/>
  <c r="H71" i="8"/>
  <c r="G71" i="8"/>
  <c r="F71" i="8"/>
  <c r="O70" i="8"/>
  <c r="N70" i="8"/>
  <c r="M70" i="8"/>
  <c r="H70" i="8"/>
  <c r="G70" i="8"/>
  <c r="F70" i="8"/>
  <c r="H69" i="8"/>
  <c r="G69" i="8"/>
  <c r="F69" i="8"/>
  <c r="M68" i="8"/>
  <c r="M67" i="8"/>
  <c r="H67" i="8"/>
  <c r="G67" i="8"/>
  <c r="F67" i="8"/>
  <c r="H66" i="8"/>
  <c r="G66" i="8"/>
  <c r="F66" i="8"/>
  <c r="H65" i="8"/>
  <c r="G65" i="8"/>
  <c r="F65" i="8"/>
  <c r="H64" i="8"/>
  <c r="G64" i="8"/>
  <c r="F64" i="8"/>
  <c r="H63" i="8"/>
  <c r="G63" i="8"/>
  <c r="F63" i="8"/>
  <c r="H62" i="8"/>
  <c r="G62" i="8"/>
  <c r="F62" i="8"/>
  <c r="H61" i="8"/>
  <c r="G61" i="8"/>
  <c r="F61" i="8"/>
  <c r="H60" i="8"/>
  <c r="G60" i="8"/>
  <c r="F60" i="8"/>
  <c r="H59" i="8"/>
  <c r="G59" i="8"/>
  <c r="F59" i="8"/>
  <c r="H58" i="8"/>
  <c r="G58" i="8"/>
  <c r="F58" i="8"/>
  <c r="H57" i="8"/>
  <c r="G57" i="8"/>
  <c r="F57" i="8"/>
  <c r="H56" i="8"/>
  <c r="G56" i="8"/>
  <c r="F56" i="8"/>
  <c r="H55" i="8"/>
  <c r="G55" i="8"/>
  <c r="F55" i="8"/>
  <c r="M54" i="8"/>
  <c r="H54" i="8"/>
  <c r="G54" i="8"/>
  <c r="F54" i="8"/>
  <c r="H53" i="8"/>
  <c r="G53" i="8"/>
  <c r="F53" i="8"/>
  <c r="H52" i="8"/>
  <c r="G52" i="8"/>
  <c r="F52" i="8"/>
  <c r="H51" i="8"/>
  <c r="G51" i="8"/>
  <c r="F51" i="8"/>
  <c r="H50" i="8"/>
  <c r="G50" i="8"/>
  <c r="F50" i="8"/>
  <c r="H49" i="8"/>
  <c r="G49" i="8"/>
  <c r="F49" i="8"/>
  <c r="H48" i="8"/>
  <c r="G48" i="8"/>
  <c r="F48" i="8"/>
  <c r="H47" i="8"/>
  <c r="G47" i="8"/>
  <c r="F47" i="8"/>
  <c r="H46" i="8"/>
  <c r="G46" i="8"/>
  <c r="F46" i="8"/>
  <c r="H45" i="8"/>
  <c r="G45" i="8"/>
  <c r="F45" i="8"/>
  <c r="H44" i="8"/>
  <c r="G44" i="8"/>
  <c r="F44" i="8"/>
  <c r="H43" i="8"/>
  <c r="G43" i="8"/>
  <c r="F43" i="8"/>
  <c r="H42" i="8"/>
  <c r="G42" i="8"/>
  <c r="F42" i="8"/>
  <c r="H41" i="8"/>
  <c r="G41" i="8"/>
  <c r="F41" i="8"/>
  <c r="H40" i="8"/>
  <c r="G40" i="8"/>
  <c r="F40" i="8"/>
  <c r="H39" i="8"/>
  <c r="G39" i="8"/>
  <c r="F39" i="8"/>
  <c r="H38" i="8"/>
  <c r="G38" i="8"/>
  <c r="F38" i="8"/>
  <c r="H37" i="8"/>
  <c r="G37" i="8"/>
  <c r="F37" i="8"/>
  <c r="H36" i="8"/>
  <c r="G36" i="8"/>
  <c r="F36" i="8"/>
  <c r="H35" i="8"/>
  <c r="G35" i="8"/>
  <c r="F35" i="8"/>
  <c r="H34" i="8"/>
  <c r="G34" i="8"/>
  <c r="F34" i="8"/>
  <c r="H33" i="8"/>
  <c r="G33" i="8"/>
  <c r="F33" i="8"/>
  <c r="H32" i="8"/>
  <c r="G32" i="8"/>
  <c r="F32" i="8"/>
  <c r="H31" i="8"/>
  <c r="G31" i="8"/>
  <c r="F31" i="8"/>
  <c r="H30" i="8"/>
  <c r="G30" i="8"/>
  <c r="F30" i="8"/>
  <c r="H29" i="8"/>
  <c r="G29" i="8"/>
  <c r="F29" i="8"/>
  <c r="H28" i="8"/>
  <c r="G28" i="8"/>
  <c r="F28" i="8"/>
  <c r="H27" i="8"/>
  <c r="G27" i="8"/>
  <c r="F27" i="8"/>
  <c r="H26" i="8"/>
  <c r="G26" i="8"/>
  <c r="F26" i="8"/>
  <c r="H25" i="8"/>
  <c r="G25" i="8"/>
  <c r="F25" i="8"/>
  <c r="H24" i="8"/>
  <c r="G24" i="8"/>
  <c r="F24" i="8"/>
  <c r="H23" i="8"/>
  <c r="G23" i="8"/>
  <c r="F23" i="8"/>
  <c r="H22" i="8"/>
  <c r="G22" i="8"/>
  <c r="F22" i="8"/>
  <c r="H21" i="8"/>
  <c r="G21" i="8"/>
  <c r="F21" i="8"/>
  <c r="H20" i="8"/>
  <c r="G20" i="8"/>
  <c r="F20" i="8"/>
  <c r="H19" i="8"/>
  <c r="G19" i="8"/>
  <c r="F19" i="8"/>
  <c r="H18" i="8"/>
  <c r="G18" i="8"/>
  <c r="F18" i="8"/>
  <c r="H17" i="8"/>
  <c r="G17" i="8"/>
  <c r="F17" i="8"/>
  <c r="H16" i="8"/>
  <c r="G16" i="8"/>
  <c r="F16" i="8"/>
  <c r="H15" i="8"/>
  <c r="G15" i="8"/>
  <c r="F15" i="8"/>
  <c r="H14" i="8"/>
  <c r="G14" i="8"/>
  <c r="F14" i="8"/>
  <c r="H13" i="8"/>
  <c r="G13" i="8"/>
  <c r="F13" i="8"/>
  <c r="H12" i="8"/>
  <c r="G12" i="8"/>
  <c r="F12" i="8"/>
  <c r="H11" i="8"/>
  <c r="G11" i="8"/>
  <c r="F11" i="8"/>
  <c r="H10" i="8"/>
  <c r="G10" i="8"/>
  <c r="F10" i="8"/>
  <c r="H9" i="8"/>
  <c r="G9" i="8"/>
  <c r="F9" i="8"/>
  <c r="H8" i="8"/>
  <c r="G8" i="8"/>
  <c r="F8" i="8"/>
  <c r="H7" i="8"/>
  <c r="G7" i="8"/>
  <c r="F7" i="8"/>
  <c r="H6" i="8"/>
  <c r="G6" i="8"/>
  <c r="F6" i="8"/>
  <c r="M5" i="8"/>
  <c r="H5" i="8"/>
  <c r="G5" i="8"/>
  <c r="F5" i="8"/>
  <c r="H4" i="8"/>
  <c r="G4" i="8"/>
  <c r="F4" i="8"/>
  <c r="H3" i="8"/>
  <c r="G3" i="8"/>
  <c r="F3" i="8"/>
  <c r="H2" i="8"/>
  <c r="G2" i="8"/>
  <c r="F2" i="8"/>
  <c r="AR244" i="7" l="1"/>
  <c r="AQ244" i="7"/>
  <c r="U244" i="7"/>
  <c r="T244" i="7"/>
  <c r="AR243" i="7"/>
  <c r="AQ243" i="7"/>
  <c r="U243" i="7"/>
  <c r="T243" i="7"/>
  <c r="AR242" i="7"/>
  <c r="AQ242" i="7"/>
  <c r="U242" i="7"/>
  <c r="T242" i="7"/>
  <c r="AR241" i="7"/>
  <c r="AQ241" i="7"/>
  <c r="U241" i="7"/>
  <c r="T241" i="7"/>
  <c r="AR240" i="7"/>
  <c r="AQ240" i="7"/>
  <c r="U240" i="7"/>
  <c r="T240" i="7"/>
  <c r="AR239" i="7"/>
  <c r="AQ239" i="7"/>
  <c r="AR238" i="7"/>
  <c r="AQ238" i="7"/>
  <c r="AR237" i="7"/>
  <c r="AQ237" i="7"/>
  <c r="AR236" i="7"/>
  <c r="AQ236" i="7"/>
  <c r="AR235" i="7"/>
  <c r="AQ235" i="7"/>
  <c r="AR234" i="7"/>
  <c r="AQ234" i="7"/>
  <c r="AR233" i="7"/>
  <c r="AQ233" i="7"/>
  <c r="AR232" i="7"/>
  <c r="AQ232" i="7"/>
  <c r="AR231" i="7"/>
  <c r="AQ231" i="7"/>
  <c r="AR230" i="7"/>
  <c r="AQ230" i="7"/>
  <c r="AR229" i="7"/>
  <c r="AQ229" i="7"/>
  <c r="AR228" i="7"/>
  <c r="AQ228" i="7"/>
  <c r="AR227" i="7"/>
  <c r="AQ227" i="7"/>
  <c r="AR226" i="7"/>
  <c r="AQ226" i="7"/>
  <c r="AR225" i="7"/>
  <c r="AQ225" i="7"/>
  <c r="AR224" i="7"/>
  <c r="AQ224" i="7"/>
  <c r="U224" i="7"/>
  <c r="AR223" i="7"/>
  <c r="AQ223" i="7"/>
  <c r="U223" i="7"/>
  <c r="AR222" i="7"/>
  <c r="AQ222" i="7"/>
  <c r="U222" i="7"/>
  <c r="AR221" i="7"/>
  <c r="AQ221" i="7"/>
  <c r="U221" i="7"/>
  <c r="AR220" i="7"/>
  <c r="AQ220" i="7"/>
  <c r="U220" i="7"/>
  <c r="AR219" i="7"/>
  <c r="AQ219" i="7"/>
  <c r="AR218" i="7"/>
  <c r="AQ218" i="7"/>
  <c r="AR217" i="7"/>
  <c r="AQ217" i="7"/>
  <c r="AR216" i="7"/>
  <c r="AQ216" i="7"/>
  <c r="AR215" i="7"/>
  <c r="AQ215" i="7"/>
  <c r="AR214" i="7"/>
  <c r="AQ214" i="7"/>
  <c r="AR213" i="7"/>
  <c r="AQ213" i="7"/>
  <c r="AR212" i="7"/>
  <c r="AQ212" i="7"/>
  <c r="AR211" i="7"/>
  <c r="AQ211" i="7"/>
  <c r="AR210" i="7"/>
  <c r="AQ210" i="7"/>
  <c r="AR209" i="7"/>
  <c r="AQ209" i="7"/>
  <c r="AR208" i="7"/>
  <c r="AQ208" i="7"/>
  <c r="AR207" i="7"/>
  <c r="AQ207" i="7"/>
  <c r="AR206" i="7"/>
  <c r="AQ206" i="7"/>
  <c r="AR205" i="7"/>
  <c r="AQ205" i="7"/>
  <c r="AR204" i="7"/>
  <c r="AQ204" i="7"/>
  <c r="AR203" i="7"/>
  <c r="AQ203" i="7"/>
  <c r="AR202" i="7"/>
  <c r="AQ202" i="7"/>
  <c r="AR201" i="7"/>
  <c r="AQ201" i="7"/>
  <c r="AR200" i="7"/>
  <c r="AQ200" i="7"/>
  <c r="AR199" i="7"/>
  <c r="AQ199" i="7"/>
  <c r="AR198" i="7"/>
  <c r="AQ198" i="7"/>
  <c r="AR197" i="7"/>
  <c r="AQ197" i="7"/>
  <c r="AR196" i="7"/>
  <c r="AQ196" i="7"/>
  <c r="AR195" i="7"/>
  <c r="AQ195" i="7"/>
  <c r="AR194" i="7"/>
  <c r="AQ194" i="7"/>
  <c r="AR193" i="7"/>
  <c r="AQ193" i="7"/>
  <c r="AR192" i="7"/>
  <c r="AQ192" i="7"/>
  <c r="AR191" i="7"/>
  <c r="AQ191" i="7"/>
  <c r="AR190" i="7"/>
  <c r="AQ190" i="7"/>
  <c r="AR189" i="7"/>
  <c r="AQ189" i="7"/>
  <c r="AR188" i="7"/>
  <c r="AQ188" i="7"/>
  <c r="AR187" i="7"/>
  <c r="AQ187" i="7"/>
  <c r="AR186" i="7"/>
  <c r="AQ186" i="7"/>
  <c r="AR185" i="7"/>
  <c r="AQ185" i="7"/>
  <c r="AR184" i="7"/>
  <c r="AQ184" i="7"/>
  <c r="U184" i="7"/>
  <c r="AR183" i="7"/>
  <c r="AQ183" i="7"/>
  <c r="U183" i="7"/>
  <c r="AR182" i="7"/>
  <c r="AQ182" i="7"/>
  <c r="U182" i="7"/>
  <c r="AR181" i="7"/>
  <c r="AQ181" i="7"/>
  <c r="U181" i="7"/>
  <c r="AR180" i="7"/>
  <c r="AQ180" i="7"/>
  <c r="U180" i="7"/>
  <c r="AR179" i="7"/>
  <c r="AQ179" i="7"/>
  <c r="AR178" i="7"/>
  <c r="AQ178" i="7"/>
  <c r="AR177" i="7"/>
  <c r="AQ177" i="7"/>
  <c r="AR176" i="7"/>
  <c r="AQ176" i="7"/>
  <c r="AR175" i="7"/>
  <c r="AQ175" i="7"/>
  <c r="AR174" i="7"/>
  <c r="AQ174" i="7"/>
  <c r="AR173" i="7"/>
  <c r="AQ173" i="7"/>
  <c r="AR172" i="7"/>
  <c r="AQ172" i="7"/>
  <c r="AR171" i="7"/>
  <c r="AQ171" i="7"/>
  <c r="AR170" i="7"/>
  <c r="AQ170" i="7"/>
  <c r="AR169" i="7"/>
  <c r="AQ169" i="7"/>
  <c r="AR168" i="7"/>
  <c r="AQ168" i="7"/>
  <c r="AR167" i="7"/>
  <c r="AQ167" i="7"/>
  <c r="AR166" i="7"/>
  <c r="AQ166" i="7"/>
  <c r="AR165" i="7"/>
  <c r="AQ165" i="7"/>
  <c r="U165" i="7"/>
  <c r="AR164" i="7"/>
  <c r="AQ164" i="7"/>
  <c r="AR163" i="7"/>
  <c r="AQ163" i="7"/>
  <c r="AR162" i="7"/>
  <c r="AQ162" i="7"/>
  <c r="AR161" i="7"/>
  <c r="AQ161" i="7"/>
  <c r="AR160" i="7"/>
  <c r="AQ160" i="7"/>
  <c r="U160" i="7"/>
  <c r="AR159" i="7"/>
  <c r="AQ159" i="7"/>
  <c r="AR158" i="7"/>
  <c r="AQ158" i="7"/>
  <c r="AR157" i="7"/>
  <c r="AQ157" i="7"/>
  <c r="AR156" i="7"/>
  <c r="AQ156" i="7"/>
  <c r="AR155" i="7"/>
  <c r="AQ155" i="7"/>
  <c r="AR154" i="7"/>
  <c r="AQ154" i="7"/>
  <c r="AR153" i="7"/>
  <c r="AQ153" i="7"/>
  <c r="AR152" i="7"/>
  <c r="AQ152" i="7"/>
  <c r="AR151" i="7"/>
  <c r="AQ151" i="7"/>
  <c r="AR150" i="7"/>
  <c r="AQ150" i="7"/>
  <c r="AR149" i="7"/>
  <c r="AQ149" i="7"/>
  <c r="AR148" i="7"/>
  <c r="AQ148" i="7"/>
  <c r="AR147" i="7"/>
  <c r="AQ147" i="7"/>
  <c r="U147" i="7"/>
  <c r="AR146" i="7"/>
  <c r="AQ146" i="7"/>
  <c r="AR145" i="7"/>
  <c r="AQ145" i="7"/>
  <c r="AR144" i="7"/>
  <c r="AQ144" i="7"/>
  <c r="U144" i="7"/>
  <c r="AR143" i="7"/>
  <c r="AQ143" i="7"/>
  <c r="AR142" i="7"/>
  <c r="AQ142" i="7"/>
  <c r="U142" i="7"/>
  <c r="AR141" i="7"/>
  <c r="AQ141" i="7"/>
  <c r="U141" i="7"/>
  <c r="AR140" i="7"/>
  <c r="AQ140" i="7"/>
  <c r="U140" i="7"/>
  <c r="AR139" i="7"/>
  <c r="AQ139" i="7"/>
  <c r="U139" i="7"/>
  <c r="AR138" i="7"/>
  <c r="AQ138" i="7"/>
  <c r="U138" i="7"/>
  <c r="AR137" i="7"/>
  <c r="AQ137" i="7"/>
  <c r="U137" i="7"/>
  <c r="AR136" i="7"/>
  <c r="AQ136" i="7"/>
  <c r="U136" i="7"/>
  <c r="AR135" i="7"/>
  <c r="AQ135" i="7"/>
  <c r="AR134" i="7"/>
  <c r="AQ134" i="7"/>
  <c r="AR133" i="7"/>
  <c r="AQ133" i="7"/>
  <c r="AR132" i="7"/>
  <c r="AQ132" i="7"/>
  <c r="AR131" i="7"/>
  <c r="AQ131" i="7"/>
  <c r="AR130" i="7"/>
  <c r="AQ130" i="7"/>
  <c r="AR129" i="7"/>
  <c r="AQ129" i="7"/>
  <c r="AR128" i="7"/>
  <c r="AQ128" i="7"/>
  <c r="AR127" i="7"/>
  <c r="AQ127" i="7"/>
  <c r="U127" i="7"/>
  <c r="AR126" i="7"/>
  <c r="AQ126" i="7"/>
  <c r="AR125" i="7"/>
  <c r="AQ125" i="7"/>
  <c r="AR124" i="7"/>
  <c r="AQ124" i="7"/>
  <c r="AR123" i="7"/>
  <c r="AQ123" i="7"/>
  <c r="AR122" i="7"/>
  <c r="AQ122" i="7"/>
  <c r="AR121" i="7"/>
  <c r="AQ121" i="7"/>
  <c r="AR120" i="7"/>
  <c r="AQ120" i="7"/>
  <c r="AR119" i="7"/>
  <c r="AQ119" i="7"/>
  <c r="AR118" i="7"/>
  <c r="AQ118" i="7"/>
  <c r="AR117" i="7"/>
  <c r="AQ117" i="7"/>
  <c r="AR116" i="7"/>
  <c r="AQ116" i="7"/>
  <c r="AR115" i="7"/>
  <c r="AQ115" i="7"/>
  <c r="AR114" i="7"/>
  <c r="AQ114" i="7"/>
  <c r="AR113" i="7"/>
  <c r="AQ113" i="7"/>
  <c r="AR112" i="7"/>
  <c r="AQ112" i="7"/>
  <c r="AR111" i="7"/>
  <c r="AQ111" i="7"/>
  <c r="AR110" i="7"/>
  <c r="AQ110" i="7"/>
  <c r="AR109" i="7"/>
  <c r="AQ109" i="7"/>
  <c r="AR108" i="7"/>
  <c r="AQ108" i="7"/>
  <c r="AR107" i="7"/>
  <c r="AQ107" i="7"/>
  <c r="U107" i="7"/>
  <c r="AR106" i="7"/>
  <c r="AQ106" i="7"/>
  <c r="AR105" i="7"/>
  <c r="AQ105" i="7"/>
  <c r="AR104" i="7"/>
  <c r="AQ104" i="7"/>
  <c r="AR103" i="7"/>
  <c r="AQ103" i="7"/>
  <c r="U103" i="7"/>
  <c r="AR102" i="7"/>
  <c r="AQ102" i="7"/>
  <c r="AR101" i="7"/>
  <c r="AQ101" i="7"/>
  <c r="AR100" i="7"/>
  <c r="AQ100" i="7"/>
  <c r="AR99" i="7"/>
  <c r="AQ99" i="7"/>
  <c r="AR98" i="7"/>
  <c r="AQ98" i="7"/>
  <c r="AR97" i="7"/>
  <c r="AQ97" i="7"/>
  <c r="AR96" i="7"/>
  <c r="AQ96" i="7"/>
  <c r="AR95" i="7"/>
  <c r="AQ95" i="7"/>
  <c r="U95" i="7"/>
  <c r="AR94" i="7"/>
  <c r="AQ94" i="7"/>
  <c r="AR93" i="7"/>
  <c r="AQ93" i="7"/>
  <c r="AR92" i="7"/>
  <c r="AQ92" i="7"/>
  <c r="AR91" i="7"/>
  <c r="AQ91" i="7"/>
  <c r="AR90" i="7"/>
  <c r="AQ90" i="7"/>
  <c r="AR89" i="7"/>
  <c r="AQ89" i="7"/>
  <c r="AR88" i="7"/>
  <c r="AQ88" i="7"/>
  <c r="AR87" i="7"/>
  <c r="AQ87" i="7"/>
  <c r="AR86" i="7"/>
  <c r="AQ86" i="7"/>
  <c r="AR85" i="7"/>
  <c r="AQ85" i="7"/>
  <c r="AR84" i="7"/>
  <c r="AQ84" i="7"/>
  <c r="AR83" i="7"/>
  <c r="AQ83" i="7"/>
  <c r="AR82" i="7"/>
  <c r="AQ82" i="7"/>
  <c r="AR81" i="7"/>
  <c r="AQ81" i="7"/>
  <c r="AR80" i="7"/>
  <c r="AQ80" i="7"/>
  <c r="AR79" i="7"/>
  <c r="AQ79" i="7"/>
  <c r="U79" i="7"/>
  <c r="AR78" i="7"/>
  <c r="AQ78" i="7"/>
  <c r="AR77" i="7"/>
  <c r="AQ77" i="7"/>
  <c r="U77" i="7"/>
  <c r="AR76" i="7"/>
  <c r="AQ76" i="7"/>
  <c r="U76" i="7"/>
  <c r="AR75" i="7"/>
  <c r="AQ75" i="7"/>
  <c r="U75" i="7"/>
  <c r="AR74" i="7"/>
  <c r="AQ74" i="7"/>
  <c r="U74" i="7"/>
  <c r="AR73" i="7"/>
  <c r="AQ73" i="7"/>
  <c r="U73" i="7"/>
  <c r="AR72" i="7"/>
  <c r="AQ72" i="7"/>
  <c r="AR71" i="7"/>
  <c r="AQ71" i="7"/>
  <c r="AR70" i="7"/>
  <c r="AQ70" i="7"/>
  <c r="AR69" i="7"/>
  <c r="AQ69" i="7"/>
  <c r="AR68" i="7"/>
  <c r="AQ68" i="7"/>
  <c r="AR67" i="7"/>
  <c r="AQ67" i="7"/>
  <c r="AR66" i="7"/>
  <c r="AQ66" i="7"/>
  <c r="AR65" i="7"/>
  <c r="AQ65" i="7"/>
  <c r="AR64" i="7"/>
  <c r="AQ64" i="7"/>
  <c r="AR63" i="7"/>
  <c r="AQ63" i="7"/>
  <c r="AR62" i="7"/>
  <c r="AQ62" i="7"/>
  <c r="AR61" i="7"/>
  <c r="AQ61" i="7"/>
  <c r="AR60" i="7"/>
  <c r="AQ60" i="7"/>
  <c r="U60" i="7"/>
  <c r="AR59" i="7"/>
  <c r="AQ59" i="7"/>
  <c r="AR58" i="7"/>
  <c r="AQ58" i="7"/>
  <c r="AR57" i="7"/>
  <c r="AQ57" i="7"/>
  <c r="AR56" i="7"/>
  <c r="AQ56" i="7"/>
  <c r="AR55" i="7"/>
  <c r="AQ55" i="7"/>
  <c r="U55" i="7"/>
  <c r="AR54" i="7"/>
  <c r="AQ54" i="7"/>
  <c r="U54" i="7"/>
  <c r="AR53" i="7"/>
  <c r="AQ53" i="7"/>
  <c r="U53" i="7"/>
  <c r="AR52" i="7"/>
  <c r="AQ52" i="7"/>
  <c r="U52" i="7"/>
  <c r="AR51" i="7"/>
  <c r="AQ51" i="7"/>
  <c r="AR50" i="7"/>
  <c r="AQ50" i="7"/>
  <c r="AR49" i="7"/>
  <c r="AQ49" i="7"/>
  <c r="AR48" i="7"/>
  <c r="AQ48" i="7"/>
  <c r="AR47" i="7"/>
  <c r="AQ47" i="7"/>
  <c r="AR46" i="7"/>
  <c r="AQ46" i="7"/>
  <c r="AR45" i="7"/>
  <c r="AQ45" i="7"/>
  <c r="AR44" i="7"/>
  <c r="AQ44" i="7"/>
  <c r="AR43" i="7"/>
  <c r="AQ43" i="7"/>
  <c r="AR42" i="7"/>
  <c r="AQ42" i="7"/>
  <c r="AR41" i="7"/>
  <c r="AQ41" i="7"/>
  <c r="AR40" i="7"/>
  <c r="AQ40" i="7"/>
  <c r="AR39" i="7"/>
  <c r="AQ39" i="7"/>
  <c r="AR38" i="7"/>
  <c r="AQ38" i="7"/>
  <c r="AR37" i="7"/>
  <c r="AQ37" i="7"/>
  <c r="AR36" i="7"/>
  <c r="AQ36" i="7"/>
  <c r="AR35" i="7"/>
  <c r="AQ35" i="7"/>
  <c r="AR34" i="7"/>
  <c r="AQ34" i="7"/>
  <c r="AR33" i="7"/>
  <c r="AQ33" i="7"/>
  <c r="AR32" i="7"/>
  <c r="AQ32" i="7"/>
  <c r="AR31" i="7"/>
  <c r="AQ31" i="7"/>
  <c r="AR30" i="7"/>
  <c r="AQ30" i="7"/>
  <c r="AR29" i="7"/>
  <c r="AQ29" i="7"/>
  <c r="AR28" i="7"/>
  <c r="AQ28" i="7"/>
  <c r="AR27" i="7"/>
  <c r="AQ27" i="7"/>
  <c r="AR26" i="7"/>
  <c r="AQ26" i="7"/>
  <c r="AR25" i="7"/>
  <c r="AQ25" i="7"/>
  <c r="AR24" i="7"/>
  <c r="AQ24" i="7"/>
  <c r="AR23" i="7"/>
  <c r="AQ23" i="7"/>
  <c r="AR22" i="7"/>
  <c r="AQ22" i="7"/>
  <c r="AR21" i="7"/>
  <c r="AQ21" i="7"/>
  <c r="AR20" i="7"/>
  <c r="AQ20" i="7"/>
  <c r="AR19" i="7"/>
  <c r="AQ19" i="7"/>
  <c r="AR18" i="7"/>
  <c r="AQ18" i="7"/>
  <c r="AR17" i="7"/>
  <c r="AQ17" i="7"/>
  <c r="AR16" i="7"/>
  <c r="AQ16" i="7"/>
  <c r="AR15" i="7"/>
  <c r="AQ15" i="7"/>
  <c r="AR14" i="7"/>
  <c r="AQ14" i="7"/>
  <c r="AR13" i="7"/>
  <c r="AQ13" i="7"/>
  <c r="AR12" i="7"/>
  <c r="AQ12" i="7"/>
  <c r="AR11" i="7"/>
  <c r="AQ11" i="7"/>
  <c r="AR10" i="7"/>
  <c r="AQ10" i="7"/>
  <c r="AR9" i="7"/>
  <c r="AQ9" i="7"/>
  <c r="AR8" i="7"/>
  <c r="AQ8" i="7"/>
  <c r="AR7" i="7"/>
  <c r="AQ7" i="7"/>
  <c r="AR6" i="7"/>
  <c r="AQ6" i="7"/>
  <c r="AR5" i="7"/>
  <c r="AQ5" i="7"/>
  <c r="AR4" i="7"/>
  <c r="AQ4" i="7"/>
  <c r="AR3" i="7"/>
  <c r="AQ3" i="7"/>
  <c r="U3" i="7"/>
  <c r="AR2" i="7"/>
  <c r="AQ2" i="7"/>
</calcChain>
</file>

<file path=xl/comments1.xml><?xml version="1.0" encoding="utf-8"?>
<comments xmlns="http://schemas.openxmlformats.org/spreadsheetml/2006/main">
  <authors>
    <author>Scott Verrill</author>
  </authors>
  <commentList>
    <comment ref="D255" authorId="0" shapeId="0">
      <text>
        <r>
          <rPr>
            <b/>
            <sz val="9"/>
            <color indexed="81"/>
            <rFont val="Tahoma"/>
            <family val="2"/>
          </rPr>
          <t>IFS Data Feed client</t>
        </r>
        <r>
          <rPr>
            <sz val="9"/>
            <color indexed="81"/>
            <rFont val="Tahoma"/>
            <family val="2"/>
          </rPr>
          <t xml:space="preserve">
</t>
        </r>
      </text>
    </comment>
  </commentList>
</comments>
</file>

<file path=xl/connections.xml><?xml version="1.0" encoding="utf-8"?>
<connections xmlns="http://schemas.openxmlformats.org/spreadsheetml/2006/main">
  <connection id="1" sourceFile="\\iiss0004\ssa-shared\clients\MIS Database\MS Access Db\MIS Access Database\Back End\MISAccess_backendV1.accdb" keepAlive="1" name="MISAccess_backendV1" type="5" refreshedVersion="4" background="1" saveData="1">
    <dbPr connection="Provider=Microsoft.ACE.OLEDB.12.0;User ID=Admin;Data Source=\\iiss0004\ssa-shared\clients\MIS Database\MS Access Db\MIS Access Database\Back End\MISAccess_backendV1.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 command="dbo_ClientMaster" commandType="3"/>
  </connection>
  <connection id="2" sourceFile="\\iiss0004\ssa-shared\clients\MIS Database\MS Access Db\MIS Access Database\Back End\MISAccess_backendV1.accdb" keepAlive="1" name="MISAccess_backendV12" type="5" refreshedVersion="4" background="1" saveData="1">
    <dbPr connection="Provider=Microsoft.ACE.OLEDB.12.0;User ID=Admin;Data Source=\\iiss0004\ssa-shared\clients\MIS Database\MS Access Db\MIS Access Database\Back End\MISAccess_backendV1.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 command="dbo_ClientAddressBook" commandType="3"/>
  </connection>
</connections>
</file>

<file path=xl/sharedStrings.xml><?xml version="1.0" encoding="utf-8"?>
<sst xmlns="http://schemas.openxmlformats.org/spreadsheetml/2006/main" count="32274" uniqueCount="7760">
  <si>
    <t>CALIFORNIA PUBLIC EMPLOYEES RETIREMENT SYSTEM (CALPERS)</t>
  </si>
  <si>
    <t>Sacramento</t>
  </si>
  <si>
    <t>CA</t>
  </si>
  <si>
    <t>Segment</t>
  </si>
  <si>
    <t>IIS</t>
  </si>
  <si>
    <t>Public Funds</t>
  </si>
  <si>
    <t>State Entity</t>
  </si>
  <si>
    <t>Gary Lane</t>
  </si>
  <si>
    <t>Tier</t>
  </si>
  <si>
    <t>Carl Hennessy</t>
  </si>
  <si>
    <t>Senior Contact</t>
  </si>
  <si>
    <t>916-795-1188</t>
  </si>
  <si>
    <t>Watch</t>
  </si>
  <si>
    <t>Performance</t>
  </si>
  <si>
    <t>Mike Dunigan</t>
  </si>
  <si>
    <t>Opportunity Name</t>
  </si>
  <si>
    <t>Call with client on October 31, 2017 to review new month end close proposal - eliminating second close. A follow up call held on November 7, 2017 to review action items. Monthly meetings to review KPI and Executive check in are scheduled through end of year.-Victoria G Aguiar 11/14/2017</t>
  </si>
  <si>
    <t>Victoria G Aguiar</t>
  </si>
  <si>
    <t>Victoria G Aguiar;</t>
  </si>
  <si>
    <t>IIS Endowments and Foundations;</t>
  </si>
  <si>
    <t>Performance - Monthly</t>
  </si>
  <si>
    <t>GS Performance Services</t>
  </si>
  <si>
    <t>Client hired new Director of Operations (Rika Feng) in June 2017. She has been assessing our services and is not happy with our reporting, technology or service. Kristin Agatone, CIO called to complain and express her frustration with us and with our technology, service and performance issues. We are working on a remediation plan.</t>
  </si>
  <si>
    <t>Americas</t>
  </si>
  <si>
    <t>IIS Endowments and Foundations</t>
  </si>
  <si>
    <t>Identified</t>
  </si>
  <si>
    <t>Active Client</t>
  </si>
  <si>
    <t>USD</t>
  </si>
  <si>
    <t>Lehigh University - At Risk - 5 Oct 2017</t>
  </si>
  <si>
    <t>Lehigh University</t>
  </si>
  <si>
    <t>0061M00000w6RmBQAU</t>
  </si>
  <si>
    <t>001G000001jmrPG</t>
  </si>
  <si>
    <t>Met with Abe Goenka (CEO) and there were things that were going on when we met last. He told me that his Co-CEO has left Natixis and they may be changing strategies and they may need this service at a later date. He would let us know.-Chris Finlay 15/06/2016</t>
  </si>
  <si>
    <t>Chris Finlay</t>
  </si>
  <si>
    <t>Internal</t>
  </si>
  <si>
    <t>Chris Finlay;</t>
  </si>
  <si>
    <t>IIS Canada;</t>
  </si>
  <si>
    <t>Compliance Monitoring</t>
  </si>
  <si>
    <t>Nexgen went through an OSC audit and concerns were raised regarding their NI 81-102 reporting. Client no longer believes this is required but want to keep lines of communication open</t>
  </si>
  <si>
    <t>IIS Canada</t>
  </si>
  <si>
    <t>Solutioning</t>
  </si>
  <si>
    <t>Investment compliance Monitoring - 31 Jul 2015</t>
  </si>
  <si>
    <t>NexGen Financial Limited Partnership</t>
  </si>
  <si>
    <t>0061600000k09xWAAQ</t>
  </si>
  <si>
    <t>001G000001jmsnm</t>
  </si>
  <si>
    <t>Geoffrey Brainard</t>
  </si>
  <si>
    <t>Geoffrey Brainard;David Schiller;</t>
  </si>
  <si>
    <t>Asset Manager - Global;</t>
  </si>
  <si>
    <t>Performance - Daily</t>
  </si>
  <si>
    <t>Goldman will be liquidating the Term Fund 2017 at the end of the year</t>
  </si>
  <si>
    <t>Asset Manager - Global</t>
  </si>
  <si>
    <t>Liquidation of Term Fund 2017</t>
  </si>
  <si>
    <t>Goldman Sachs</t>
  </si>
  <si>
    <t>0061M00000wbQjzQAE</t>
  </si>
  <si>
    <t>001G000001jmlSC</t>
  </si>
  <si>
    <t>Meeting with Dan Geatens and Rick Salus 10/16-Laura Steinbach 10/2/2017</t>
  </si>
  <si>
    <t>Laura Steinbach</t>
  </si>
  <si>
    <t>BNY Mellon Asset Servicing</t>
  </si>
  <si>
    <t>Laura Steinbach;</t>
  </si>
  <si>
    <t>Asset Manager - Core;</t>
  </si>
  <si>
    <t>Delaware has issued an RFP for fund accounting, fund administration and custody. There are 71 Funds with ~$55B in assets, all 40 Act; 66 Open End funds with ~$54B in assets and 5 Close End Funds with ~$600M in assets.</t>
  </si>
  <si>
    <t>Asset Manager - Core</t>
  </si>
  <si>
    <t>Non Client</t>
  </si>
  <si>
    <t>Macquarie Investment Management Back Office RFP</t>
  </si>
  <si>
    <t>Macquarie Investment Management</t>
  </si>
  <si>
    <t>0061600000pmUhDAAU</t>
  </si>
  <si>
    <t>00116000027a1ju</t>
  </si>
  <si>
    <t>This initiative was to resume in Q1 17 due to a lack of budget in 2016. It is now on hold with no foreseeable ETA in 2017. UBS will reach out to us if this status changes.-Francois Xavier Patricot 4/4/2017</t>
  </si>
  <si>
    <t>Paula Silva</t>
  </si>
  <si>
    <t>Francois Xavier Patricot;Dax Johnson;</t>
  </si>
  <si>
    <t>GX Investment Analytics - Americas;Asset Manager - Core;</t>
  </si>
  <si>
    <t>Attribution - Portfolio</t>
  </si>
  <si>
    <t>UBS asked for fundamental characteristic reporting to support their fact sheet reporting.</t>
  </si>
  <si>
    <t>UBS - Analytics for Fact Sheets - 29 Jan 2016</t>
  </si>
  <si>
    <t>UBS Global Asset Management (US) Inc.</t>
  </si>
  <si>
    <t>0061600000mMVPDAA4</t>
  </si>
  <si>
    <t>001G000001jmpzq</t>
  </si>
  <si>
    <t>Arizona State Retirement System</t>
  </si>
  <si>
    <t>Mike Dunigan;</t>
  </si>
  <si>
    <t>IIS Public West;</t>
  </si>
  <si>
    <t>EAOS component of Performance</t>
  </si>
  <si>
    <t>IIS Public West</t>
  </si>
  <si>
    <t>IIS Cross Sell</t>
  </si>
  <si>
    <t>0061600000un174AAA</t>
  </si>
  <si>
    <t>001G000001jmip6</t>
  </si>
  <si>
    <t>Client evaluating the solution.-Michael Newallo 13/12/2016</t>
  </si>
  <si>
    <t>Karen Richards</t>
  </si>
  <si>
    <t>None</t>
  </si>
  <si>
    <t>Michael Newallo;</t>
  </si>
  <si>
    <t>Performance - Daily Indicative</t>
  </si>
  <si>
    <t>Client interested in performance attribution services</t>
  </si>
  <si>
    <t>Performance Measurement - 9 Aug 2016</t>
  </si>
  <si>
    <t>Excel Funds Management Inc</t>
  </si>
  <si>
    <t>0061600000pWSbgAAG</t>
  </si>
  <si>
    <t>001G000001jmrTa</t>
  </si>
  <si>
    <t>Danielle Huston spoke with John Walter and he informed us that the President of the funds Doug Dubitsky is of the opinion the performance analysis should be done by the sub-advisors. They have reached out to the sub-advisors for this information quarterly and they have started to receive some of the information. At this point in time they would like to defer to next summer when the first substitution will occur. At that time they might be willing to take on additional costs once the assets grow.-Dax Johnson 2/1/2017</t>
  </si>
  <si>
    <t>Jeff Janotta</t>
  </si>
  <si>
    <t>Michael Oleksak;Dax Johnson;</t>
  </si>
  <si>
    <t>ISA Insurance;</t>
  </si>
  <si>
    <t>Guardian Life is setting up a trust with 15 funds. Back office services will be provided by State Street. Additionally, they are evaluating performance services. Fact Set is also budding. We have provided a fee proposal and a presentation.</t>
  </si>
  <si>
    <t>ISA Insurance</t>
  </si>
  <si>
    <t>Performance and Attribution - Guardian - 11 Feb 2016</t>
  </si>
  <si>
    <t>The Guardian Life Insurance Company of America</t>
  </si>
  <si>
    <t>0061600000mrF43AAE</t>
  </si>
  <si>
    <t>001G000001jmp2E</t>
  </si>
  <si>
    <t>Kathy MacVarish and Jessica Donohue to visit Red Cross on 11/15 to discuss analytics strategy. RFP expected by year end.-Kathy M MacVarish 11/15/2017</t>
  </si>
  <si>
    <t>Kathy M MacVarish</t>
  </si>
  <si>
    <t>Kathy M MacVarish;</t>
  </si>
  <si>
    <t>New CIO Greg Williamson has been indicating for past 12 months that he does anticipate hiring a consultant to execute an RFP for ARC. Our pricing on recent new business in performance, custody, accounting and AIS services reflect a competitive environment. Although the client has accepted all pricing to date they still expect to formalize an RFP in Summer of 2016 (approximately). This will be Q1.</t>
  </si>
  <si>
    <t>ARC - q1 2017 RFP - 9 Jun 2016</t>
  </si>
  <si>
    <t>American National Red Cross</t>
  </si>
  <si>
    <t>0061600000oKMpBAAW</t>
  </si>
  <si>
    <t>001G000001jmnYG</t>
  </si>
  <si>
    <t>ATB Financial (Alberta Treasury Branches)</t>
  </si>
  <si>
    <t>ATB currently monitors Investment Compliance using Excel and recently began discussions on using SS service</t>
  </si>
  <si>
    <t>ATB Financial-Investment Compliance</t>
  </si>
  <si>
    <t>0061600000uPI9PAAW</t>
  </si>
  <si>
    <t>001G000001jn4Xu</t>
  </si>
  <si>
    <t>Kerrie Lloyd</t>
  </si>
  <si>
    <t>Kerrie Lloyd;</t>
  </si>
  <si>
    <t>IIS Strategic;</t>
  </si>
  <si>
    <t>Commingled Lookthrough</t>
  </si>
  <si>
    <t>There will be an RFP for global custody as well as risk management tools in six months, per contract renewal. The new executive director is from Wyoming, Thomas Williams, and h e is a fan of State Street.</t>
  </si>
  <si>
    <t>IIS Strategic</t>
  </si>
  <si>
    <t>HIERS Global Custody</t>
  </si>
  <si>
    <t>State of Hawaii Employee Retirement</t>
  </si>
  <si>
    <t>0061600000vRDunAAG</t>
  </si>
  <si>
    <t>001G000001jms41</t>
  </si>
  <si>
    <t>Performance - Unlagged</t>
  </si>
  <si>
    <t>Performance - Active Analytics</t>
  </si>
  <si>
    <t>Andrew Todd</t>
  </si>
  <si>
    <t>Northern Trust (UK)</t>
  </si>
  <si>
    <t>Andrew Todd;</t>
  </si>
  <si>
    <t>GS UKMEA;GM Sales &amp; Trading - EMEA;</t>
  </si>
  <si>
    <t>The States of Jersey (SoJ) is the government (www.gov.je) of the Island of Jersey and is responsible for the management of the Island’s finances and operation of its public services. SoJ is seeking to review custody providers to service its common investment fund.</t>
  </si>
  <si>
    <t>GS UKMEA</t>
  </si>
  <si>
    <t>States of Jersey - CIF</t>
  </si>
  <si>
    <t>States of Jersey</t>
  </si>
  <si>
    <t>0061M00000uL6DyQAK</t>
  </si>
  <si>
    <t>001G000001jmozN</t>
  </si>
  <si>
    <t>Patrick M Donohoe</t>
  </si>
  <si>
    <t>Patrick M Donohoe;Karina Tanny;</t>
  </si>
  <si>
    <t>IIS Public Funds;</t>
  </si>
  <si>
    <t>Part of a proposal to address a "wish list" for investment analytics solutions to automate manual processes at Minnesota SBI including board book.</t>
  </si>
  <si>
    <t>IIS Public Funds</t>
  </si>
  <si>
    <t>Negotiating/Review</t>
  </si>
  <si>
    <t>IIS Cross Sell - Active Analytics</t>
  </si>
  <si>
    <t>Minnesota State Board of Investment</t>
  </si>
  <si>
    <t>0061600000umc5EAAQ</t>
  </si>
  <si>
    <t>001G000001jmqux</t>
  </si>
  <si>
    <t>MIT has agreed to focus on daily performance once the daily accounting transition is completed. Working through current performance requirements.-Christopher Sadler 11/17/2017</t>
  </si>
  <si>
    <t>Christopher Sadler</t>
  </si>
  <si>
    <t>N/A</t>
  </si>
  <si>
    <t>Christopher Sadler;</t>
  </si>
  <si>
    <t>MIT will be moving to a daily accounting environment over the next 4 months. In conjunction with this move, MIT is very interested in moving to a daily performance model. The dialogue around next steps and the coordination of this efforts is underway. Meeting with CFO on 1/12/17 confirmed this direction.</t>
  </si>
  <si>
    <t>MIT Daily Performance - 12 Jan 2017</t>
  </si>
  <si>
    <t>Massachusetts Institute of Technology (MIT)</t>
  </si>
  <si>
    <t>0061600000rcwonAAA</t>
  </si>
  <si>
    <t>001G000001jmss5</t>
  </si>
  <si>
    <t>This is for the Sisters of Mercy, a worldwide religious ministry and charitable organization. The RFP is internally generated by the department of finance and administration.</t>
  </si>
  <si>
    <t>Mercy Investment Services</t>
  </si>
  <si>
    <t>Mercy</t>
  </si>
  <si>
    <t>0061M00000w5wvmQAA</t>
  </si>
  <si>
    <t>001G000001jmpYH</t>
  </si>
  <si>
    <t>Spoke to Diane Cook at WillisTowersWatson. Whirlpool and NT are negotiating a new fee agreement. Our Fee bid was competitive and much lower than their current fees. There is still a possibility they do not come to agreement on fees and this Request for Fee turns into a full review.-Keith Armstrong 10/24/2017</t>
  </si>
  <si>
    <t>Keith Armstrong</t>
  </si>
  <si>
    <t>Northern Trust Corporation</t>
  </si>
  <si>
    <t>Kevin McGarr;Keith Armstrong;</t>
  </si>
  <si>
    <t>IIS Defined Benefit;Retiree Services;SSSF- Americas;</t>
  </si>
  <si>
    <t>Whirlpool has engaged WillisTowersWatson to do a confidential fee benchmarking exercise. STT goal is to provide a compelling fee proposal that would incent Whirlpool to embark on a formal custody review.</t>
  </si>
  <si>
    <t>IIS Defined Benefit</t>
  </si>
  <si>
    <t>Whirlpool DB via WillisTowersWatson 08112017</t>
  </si>
  <si>
    <t>Whirlpool Corporation</t>
  </si>
  <si>
    <t>0061600000vTM0pAAG</t>
  </si>
  <si>
    <t>001G000001jmnLS</t>
  </si>
  <si>
    <t>Keith G Maloney</t>
  </si>
  <si>
    <t>Keith G Maloney;Steven G Lichty;</t>
  </si>
  <si>
    <t>IIS Defined Benefit;</t>
  </si>
  <si>
    <t>Attribution - Macro/Plan</t>
  </si>
  <si>
    <t>Sue Carson the primary contact as this service request transferred roles. Joe McGrath is the new contact and it may take him some time to review so I have deferred the decision date out to March 2017. Update: I spoke with ConEdison on 3/20 and this is still viable they just need more time to review fees so I have reset to the May month end. Opportunity to provide single factor fixed income attribution and returns-based risk reporting for Con Ed's pension trust. Spoke with the client in June and they are still interested and they have the fee schedule to sign.</t>
  </si>
  <si>
    <t>Con Ed Attribution and returns-based risk reporting - 4 Mar 2016</t>
  </si>
  <si>
    <t>Con Ed</t>
  </si>
  <si>
    <t>0061600000mtvFoAAI</t>
  </si>
  <si>
    <t>001G000001jmsxa</t>
  </si>
  <si>
    <t>Salvatore Scotto</t>
  </si>
  <si>
    <t>Salvatore Scotto;</t>
  </si>
  <si>
    <t>Offshore Toronto (Cayman);IIS Strategic;</t>
  </si>
  <si>
    <t>Rock Creek is launching a new fund with roughly $20MM</t>
  </si>
  <si>
    <t>Georgetown Emerging Markets Fund Onshore LLC</t>
  </si>
  <si>
    <t>Rock Creek Group</t>
  </si>
  <si>
    <t>0061600000vTNebAAG</t>
  </si>
  <si>
    <t>001G000001jmrZj</t>
  </si>
  <si>
    <t>No movement on the investment accounting stuff. They are in the midst of the 2018 asset allocation work and are thinking they will look to tackle that either late in the year or early 2018.-Jim Eckenrode 10/24/2017</t>
  </si>
  <si>
    <t>Jim Eckenrode</t>
  </si>
  <si>
    <t>Jim Eckenrode;</t>
  </si>
  <si>
    <t>Opportunity to supplant SS&amp;C and Northern as administrators for AEGIS subadvised business. Currently ~$6B in assets, and 12 IMs. Interested in Perf, Risk and Compliance as well</t>
  </si>
  <si>
    <t>AEGIS- Accounting and Custody</t>
  </si>
  <si>
    <t>Associated Electric &amp; Gas Insurance Services Ltd.</t>
  </si>
  <si>
    <t>0061M00000vzjaoQAA</t>
  </si>
  <si>
    <t>0011600001zttfP</t>
  </si>
  <si>
    <t>ISA Insurance;GX Investment Analytics - Americas;</t>
  </si>
  <si>
    <t>Somerset Re looking to leverage additional value chain products from STT as they consolidate operations in Bermuda from Zurich. They are looking for custody (currently with BNY), a potential $50M LOC, performance, risk, compliance and other additional services where we can add value. Currently 3rd party managed by DB and looking to move elsewhere. Somerset has robust pipeline and projects AUM growth to $5B in next 18-24 months</t>
  </si>
  <si>
    <t>Somerset Re new custody and performance services</t>
  </si>
  <si>
    <t>Somerset Re</t>
  </si>
  <si>
    <t>0061M00000wbUC1QAM</t>
  </si>
  <si>
    <t>001G000001jnEja</t>
  </si>
  <si>
    <t>Revised pricing and follow-ups submitted on 10/31. Due Diligence to take place Nov 7 in London.-Gillian White 11/2/2017</t>
  </si>
  <si>
    <t>Gillian White</t>
  </si>
  <si>
    <t>Gillian White;Jack Dahlstedt;Gavin Nangle;Michael Moes;</t>
  </si>
  <si>
    <t>IIS Canada;Asset Manager - Global;IFS - Americas;GS Ireland;</t>
  </si>
  <si>
    <t>Aon has sent an RFP for their delegated consulting business in the US, Canada and Ireland. 13 Group Trusts 32 CITs 5 Delaware LLCs 1 FOHF 2 Irish QIAIF</t>
  </si>
  <si>
    <t>Aon Delegated Consulting</t>
  </si>
  <si>
    <t>Aon Hewitt Investment Consulting</t>
  </si>
  <si>
    <t>0061600000uojH4AAI</t>
  </si>
  <si>
    <t>0011600001lAEvs</t>
  </si>
  <si>
    <t>Kristopher Auer</t>
  </si>
  <si>
    <t>Kristopher Auer;</t>
  </si>
  <si>
    <t>Asset Manager - Boutique;</t>
  </si>
  <si>
    <t>Client expressed interest during last onsite visit.  They are currently working on determining need.</t>
  </si>
  <si>
    <t>Asset Manager - Boutique</t>
  </si>
  <si>
    <t>OCERS - Daily Performance</t>
  </si>
  <si>
    <t>Orange County Retirement System (OCERS)</t>
  </si>
  <si>
    <t>0061M00000uLBe8QAG</t>
  </si>
  <si>
    <t>001G000001jmsk1</t>
  </si>
  <si>
    <t>Fund launch pushed out until 6/30. Continuing to discuss risk and performance with PFM.-Gillian White 1/26/2017</t>
  </si>
  <si>
    <t>Mark Parker</t>
  </si>
  <si>
    <t>Robin Sarkar;Gillian White;Mark Parker;</t>
  </si>
  <si>
    <t>PFM is launching 3 mutual funds with $3bn in assets. They are interested in Dynamic Cash, Risk and Performance as well.</t>
  </si>
  <si>
    <t>PFM Ancillary Services - 19 Sep 2016</t>
  </si>
  <si>
    <t>PFM Asset Management LLC</t>
  </si>
  <si>
    <t>0061600000q8RU5AAM</t>
  </si>
  <si>
    <t>0011600001uwS6R</t>
  </si>
  <si>
    <t>Custom Reporting &amp; Extracts</t>
  </si>
  <si>
    <t>OCERS - Board Reporting</t>
  </si>
  <si>
    <t>0061M00000uLBemQAG</t>
  </si>
  <si>
    <t>Currently focused on plan attribution. Don't expect a decision until late Q2.-Dax Johnson 3/13/2017</t>
  </si>
  <si>
    <t>Dax Johnson</t>
  </si>
  <si>
    <t>Dax Johnson;</t>
  </si>
  <si>
    <t>IIS Taft Hartley;</t>
  </si>
  <si>
    <t>Interested in core manager attribution. Client has not confirmed the scope as of yet, but it is anticipated at 80 funds and 25 composites. Looking at a Q3 2016 date.</t>
  </si>
  <si>
    <t>IIS Taft Hartley</t>
  </si>
  <si>
    <t>UAW - Manager Attribution - 16 Dec 2015</t>
  </si>
  <si>
    <t>UAW Retiree Medical Benefits Trust</t>
  </si>
  <si>
    <t>0061600000lkt2mAAA</t>
  </si>
  <si>
    <t>001G000001jmpeY</t>
  </si>
  <si>
    <t>Not buying anything right now due to service issues. Pushed date back to Q2.-Dax Johnson 3/13/2017</t>
  </si>
  <si>
    <t>Janet Fennessy;Dax Johnson;</t>
  </si>
  <si>
    <t>Investment Office requested plan attribution reporting on OPERF.</t>
  </si>
  <si>
    <t>Plan Attribution - OPERF - 1 Dec 2016</t>
  </si>
  <si>
    <t>Oregon State Treasury</t>
  </si>
  <si>
    <t>0061600000raAgHAAU</t>
  </si>
  <si>
    <t>001G000001jmsQG</t>
  </si>
  <si>
    <t>AON Hewitt launched a search for Sempra's plans with quick turnaround for a decision by the end of the year. BNYM has not delivered on promises made two years ago when they retained this business via a Callan RFP where State Street was recommended.-Kerrie Lloyd 11/13/2017</t>
  </si>
  <si>
    <t>DB, VEBA, NDT and Deferred Compensation Plans consolidated bid via AON Hewitt (Greg Korte).</t>
  </si>
  <si>
    <t>Sempra Plans</t>
  </si>
  <si>
    <t>Sempra Energy</t>
  </si>
  <si>
    <t>0061M00000wbfPJQAY</t>
  </si>
  <si>
    <t>001G000001jmoSn</t>
  </si>
  <si>
    <t>Karina Tanny</t>
  </si>
  <si>
    <t>Segal RogersCasey Blind Bids</t>
  </si>
  <si>
    <t>Karina Tanny;</t>
  </si>
  <si>
    <t>The client is looking for a universe solution for their Master Trust DC to replace a service they were getting through a consultant (who has been replaced this year) .</t>
  </si>
  <si>
    <t>Universe Reporting- Du Pont</t>
  </si>
  <si>
    <t>E.I. du Pont de Nemours and Company</t>
  </si>
  <si>
    <t>0061M00000wal3WQAQ</t>
  </si>
  <si>
    <t>001G000001jmsrq</t>
  </si>
  <si>
    <t>Rich Protasewich</t>
  </si>
  <si>
    <t>Chubb US Holding Inc.</t>
  </si>
  <si>
    <t>Terrance Healy;Catherine O'Hara;Rich Protasewich;</t>
  </si>
  <si>
    <t>Goldman Sachs Global Portfolio Solutions Group has approached STT about the potential outsourcing of Performance &amp; Analytics.</t>
  </si>
  <si>
    <t>GPS P&amp;A Outsouring - 14 Oct 2016</t>
  </si>
  <si>
    <t>0061600000qunJFAAY</t>
  </si>
  <si>
    <t>This is a $27 billion RFP that is a contract renewal process with Citibank. The bid requested is without lending. However, they do want to see with and without lending bids for consideration.-Roberta Campbell 8/28/2017</t>
  </si>
  <si>
    <t>Roberta Campbell</t>
  </si>
  <si>
    <t>Citibank International plc</t>
  </si>
  <si>
    <t>This is a $27 billion RFP that is a contract renewal process with Citibank. The bid requested is without lending. However, they do want to see with and without lending bids for consideration.</t>
  </si>
  <si>
    <t>LA County TTC</t>
  </si>
  <si>
    <t>Los Angeles County Treasurer</t>
  </si>
  <si>
    <t>0061600000vUeGrAAK</t>
  </si>
  <si>
    <t>001G000001jmmXk</t>
  </si>
  <si>
    <t>CI's acquisition of Sentry closed the week of October 9th 2017. CI has asked us to enroll Sentry in Securities Lending - a bid was provided to CI Oct. 20th together with a 25% fee discount for Sentry. Feedback from CI is that they will used Sentry as a 'test drive' in addition to final due diligence meetings mid-November. CI will be presenting their decision to the fund boards in early December.-Michael Moes 23/10/2017</t>
  </si>
  <si>
    <t>Michael Moes</t>
  </si>
  <si>
    <t>RBC Investor &amp; Treasury Services</t>
  </si>
  <si>
    <t>Gerald Winchester;Michael Moes;</t>
  </si>
  <si>
    <t>SSSF- Americas;IMS - Americas;GX Data Solutions - Americas;IIS Canada;</t>
  </si>
  <si>
    <t>CI Financial is a $111bn CAD asset manager based in Toronto that will go to market in 2016. By virtue of their acquisition of First Asset (ETF shop) they are now a global services client. CI have had a long standing custody and fund accounting outsourcing relationship with RBC Investor &amp; Treasury Services. CI have FX and Transition Mgmnt relationships with SSGM and an advisory Relationship with SSgA.</t>
  </si>
  <si>
    <t>CI CAD Funds - 28 Jan 2016</t>
  </si>
  <si>
    <t>CI Investments Inc.</t>
  </si>
  <si>
    <t>0061600000mMO8hAAG</t>
  </si>
  <si>
    <t>001G000001jmqU6</t>
  </si>
  <si>
    <t>FDP has decide to go with a software solution for compliance and postponed the decision on Daily Performance to Q1 2018.-Lyne Brouillette 8/31/2017</t>
  </si>
  <si>
    <t>Vidhi Gondalia</t>
  </si>
  <si>
    <t>Lyne Brouillette</t>
  </si>
  <si>
    <t>FDP is looking for a middle office solution, including Investment Compliance.</t>
  </si>
  <si>
    <t>IIS Cross Sell - Compliance &amp; Daily Performance FDP 2017 S194.0</t>
  </si>
  <si>
    <t>Financiere Des Professionnels (FDP)</t>
  </si>
  <si>
    <t>0061600000w7LPOAA2</t>
  </si>
  <si>
    <t>001G000001jml1W</t>
  </si>
  <si>
    <t>Salvatore Scotto;Karina Tanny;</t>
  </si>
  <si>
    <t>Offshore Toronto (Cayman);</t>
  </si>
  <si>
    <t>A single fund addition to the existing Rock Creek Book reflecting daily performance, monthly attribution and risk. Client mentioned they could potentially be other funds in scope but did not provide a firm number.</t>
  </si>
  <si>
    <t>Offshore Toronto (Cayman)</t>
  </si>
  <si>
    <t>AIS Cross Sell Performance - Rock creek</t>
  </si>
  <si>
    <t>0061600000sX3BzAAK</t>
  </si>
  <si>
    <t>11/8 meeting with Albert; Albert reaffirmed his vision of a hybrid Performance model with SSIA providing core performance returns.-Travis Calabio 11/14/2017</t>
  </si>
  <si>
    <t>Travis Calabio</t>
  </si>
  <si>
    <t>Travis Calabio;</t>
  </si>
  <si>
    <t>Albert Yong, UC’s Director of Data Management and Analytics, is seeing what he refers to as “new world” providers which will take them where UC wants to be in 10 years. He views State Street as “old world.” New providers are changing the way performance and data management are done. Albert views data management and performance as coupled. It is very likely that both will go together. Either DataGX &amp; P&amp;A or another vended solution (likely Solovis and Opturo). There needs to be massive change at State Street to meet his “new world” infrastructure / needs - At cusp of old world and new o Putting DataGX in place is still part of old world o New world has already emerged – State Street sometimes talks about it, but hasn’t delivered anything - Need to get better at the old (better trust), so we can move to the new/emerging world o Current perception is our investment in technology is poor o Need to get into the Google/Amazon world of technology investment - StatPro is decent platform – still old world o Closes the gap on current methodology / philosophical differences o He agreed this is a fine solution for return calculation – but need better tools beyond the basic performance calcs - Getting to GIPS is critical – Albert views transparency into daily security detail and portfolio relational data (aggregates/breakouts/benchmarks) as critical to getting to GIPS - Need to get to final monthly performance on T+1 UC needs to go through an implementation. That will either be from GPA to StatPro or from State Street to another provider. - He expects the implementation to have the same senior level focus we had with LPS. Although it didn’t go as smooth as possible, but executive focus helped with resolution - Need to implement next FYE – July 2018 People – no immediate concerns, he has a good working relationship with P&amp;A. I did mention we were adding to the team to build a better bench with more senior level talent in California, which was well accepted. Albert is happy to have a meeting to review our “new world” vision versus his. He said he will have this meeting no matter what decision he makes as he views us as a strategic partner. Dax/Travis to schedule executive meeting in next month. We need to determine our path forward with respect to the data management RFI. How can we prove we can execute and get to Albert’s new world state?</t>
  </si>
  <si>
    <t>UC Regents Performance &amp; Analytics Services</t>
  </si>
  <si>
    <t>Regents University of California</t>
  </si>
  <si>
    <t>0061600000um77jAAA</t>
  </si>
  <si>
    <t>001G000001jmtCn</t>
  </si>
  <si>
    <t>Request to incorporate commingled funds into information analysis and provide a monthly security level feed</t>
  </si>
  <si>
    <t>IIS Cross Sell - Lookthrough &amp; Data Feeds</t>
  </si>
  <si>
    <t>State of Illinois Teachers Retirement System</t>
  </si>
  <si>
    <t>0061600000vSmZYAA0</t>
  </si>
  <si>
    <t>001G000001jmoyH</t>
  </si>
  <si>
    <t>IMF confirmed 12/1 start date-Dennis M Frasu 11/1/2017</t>
  </si>
  <si>
    <t>Dennis M Frasu</t>
  </si>
  <si>
    <t>Jack L Saraf;Dennis M Frasu;Rich Protasewich;</t>
  </si>
  <si>
    <t>IMF has informed SSC their intention to fund last piece of Endowment onboarding of $150M to JP Morgan. Target date is by end of Q3.</t>
  </si>
  <si>
    <t>Endowment Active - Add JP Morgan $150M in assets</t>
  </si>
  <si>
    <t>International Monetary Fund</t>
  </si>
  <si>
    <t>0061600000tmvgTAAQ</t>
  </si>
  <si>
    <t>001G000001jmp6r</t>
  </si>
  <si>
    <t>The client will re-engage following the completion of their fiscal year-end reporting in late July. The client is interested in discussing the costs to support lagged/unlagged reporting to support their private equity investments. The initial cost estimate was 60K.-Ronald F Gayton 7/11/2017</t>
  </si>
  <si>
    <t>Mekedes Solomon</t>
  </si>
  <si>
    <t>Ronald F Gayton;Travis Calabio;</t>
  </si>
  <si>
    <t>The client is looking to secure pricing to support an annual lagged/unlagged performance report for their alternative investments.</t>
  </si>
  <si>
    <t>Annual Lagged/Unlagged Performance Reporting</t>
  </si>
  <si>
    <t>J Paul Getty Trust</t>
  </si>
  <si>
    <t>0061600000tF8uoAAC</t>
  </si>
  <si>
    <t>001G000001jmqpw</t>
  </si>
  <si>
    <t>spoke to client 11/16 - engagement ready to start, focusing on AIS and performance. 11/29 client meeting followed by a mid-December onsite-Christopher Sadler 11/17/2017</t>
  </si>
  <si>
    <t>Dignity Health will be reviewing Risk, AIS and performance services in Q2 2017 for their company. The work is currently being performed by Strategic Investment Group. Sadler/Johnson presented services in September 2016 and their is genuine interest and engagement. In addition LP Administration services will be part of the discussions. Priority in 2017 for client.</t>
  </si>
  <si>
    <t>Performance/Risk and AIS Services - 14 Nov 2016</t>
  </si>
  <si>
    <t>Dignity</t>
  </si>
  <si>
    <t>0061600000qx34sAAA</t>
  </si>
  <si>
    <t>001G000001jmqFw</t>
  </si>
  <si>
    <t>Brian Hawko</t>
  </si>
  <si>
    <t>Brian Hawko;</t>
  </si>
  <si>
    <t>IIS Defined Benefit;Retiree Services;</t>
  </si>
  <si>
    <t>Mars has decided to consolidate the Wrigley DB plan ($700m currently at NT) into the existing Mars Retirement Trust at SSB. With that, they have issued an RFP for trust/custody/benefit payments for the new consolidated plan.</t>
  </si>
  <si>
    <t>Mars DB RFP</t>
  </si>
  <si>
    <t>Mars, Incorporated</t>
  </si>
  <si>
    <t>0061M00000wbiuNQAQ</t>
  </si>
  <si>
    <t>001G000001jmnBK</t>
  </si>
  <si>
    <t>RFP presentation took place on 10/27. Awaiting feedback and decision from ICBC which will likely not occur until end of November.-Kevin Knight 30/10/2017</t>
  </si>
  <si>
    <t>Kevin Knight</t>
  </si>
  <si>
    <t>Kevin Knight;</t>
  </si>
  <si>
    <t>IIS Canada;PE RE - Americas;</t>
  </si>
  <si>
    <t>ICBC will be issuing a RFP as part of their governance requirement to go to market every 5 years. The RFP is expected to be issued in June 2017.</t>
  </si>
  <si>
    <t>ICBC RFP</t>
  </si>
  <si>
    <t>The Insurance Corporation of British Columbia</t>
  </si>
  <si>
    <t>0061600000tEEaLAAW</t>
  </si>
  <si>
    <t>001G000001jmosm</t>
  </si>
  <si>
    <t>Request for custom classifications.</t>
  </si>
  <si>
    <t>IIS Cross Sell - Custom Dictionary</t>
  </si>
  <si>
    <t>Workplace Safety and Insurance Board (WSIB)</t>
  </si>
  <si>
    <t>0061600000vSmg0AAC</t>
  </si>
  <si>
    <t>001G000001jmq7g</t>
  </si>
  <si>
    <t>Kathy M MacVarish;Karina Tanny;</t>
  </si>
  <si>
    <t>Active Analytics solution for FCA US and CAD plans</t>
  </si>
  <si>
    <t>IIS Cross sell - Active Analytics - 19 Oct 2016</t>
  </si>
  <si>
    <t>FCA US LLC.</t>
  </si>
  <si>
    <t>0061600000qv5fiAAA</t>
  </si>
  <si>
    <t>001G000001jmlp3</t>
  </si>
  <si>
    <t>DOW and DuPont have received all required regulatory approvals. The companies " merger of equals" was completed on August 31, 2017. The planned breakup into three entities will take approx. 18 months after the deal closes.-Jack L Saraf 11/7/2017</t>
  </si>
  <si>
    <t>Jack L Saraf</t>
  </si>
  <si>
    <t>Jack L Saraf;Dennis M Frasu;</t>
  </si>
  <si>
    <t>IIS Strategic;GM Sales &amp; Trading - Americas;Retiree Services;</t>
  </si>
  <si>
    <t>DuPont and Dow Chemical will be merging. Once they merger DuPont and Dow will split into three new entities in 2018/ 2019 . The planned breakup into three entities will take approx. 18 months after the deal closes.</t>
  </si>
  <si>
    <t>Dupont Merger - 9 Mar 2016</t>
  </si>
  <si>
    <t>0061600000nNnMPAA0</t>
  </si>
  <si>
    <t>Charles River Development</t>
  </si>
  <si>
    <t>Offshore Toronto (Cayman);Asset Manager - Core;</t>
  </si>
  <si>
    <t>Sprott is looking for a performance &amp; analytics solution to replace Charles River. They have no current solution given their Charles River subscription was included in the sale of their mutual funds arm to NewCo.</t>
  </si>
  <si>
    <t>Performance &amp; Compliance - Sprott S202.0</t>
  </si>
  <si>
    <t>Sprott Asset Management LP</t>
  </si>
  <si>
    <t>0061M00000wbHR5QAM</t>
  </si>
  <si>
    <t>001G000001jmrWl</t>
  </si>
  <si>
    <t>Hellen Bangura</t>
  </si>
  <si>
    <t>Hellen Bangura;</t>
  </si>
  <si>
    <t>KV is launching a new fund with an expected AUM of $500 M</t>
  </si>
  <si>
    <t>KV Fund Launch - KVEP III LP - Aug 2017</t>
  </si>
  <si>
    <t>Knight Vinke Asset Management</t>
  </si>
  <si>
    <t>0061600000tlM34AAE</t>
  </si>
  <si>
    <t>001G000001jmsoV</t>
  </si>
  <si>
    <t>we heard today from Adam Taylor of MetLife Procurement (working on behalf of Brighthouse): "Quick update regarding the reporting discussion. I was intending to deliver a detailed list of reporting requirements today, but the team still developing that list. They’ll need about a week longer. I’ll keep you posted if they finish earlier so we can set up a conversation between the business and State Street." We are hold until we understand their reporting requirements and match it to what we have or commit to develop.-Michael Oleksak 11/8/2017</t>
  </si>
  <si>
    <t>Michael Oleksak</t>
  </si>
  <si>
    <t>Michael Oleksak;</t>
  </si>
  <si>
    <t>As part of the evaluation of services related to the separation of MetLife's retail life insurance business, they have been gathering indicative fee estimates for work currently done in-house in preparation of a spinoff or IPO. Part of this evaluation is the variable annuity business. We have asked MetLife to fill out our standard questionnaire and are now reverting with an indicative fee proposal.</t>
  </si>
  <si>
    <t>Brighthouse - Variable Insurance Products - 28 Jul 2016</t>
  </si>
  <si>
    <t>Brighthouse Financial</t>
  </si>
  <si>
    <t>0061600000pYqC8AAK</t>
  </si>
  <si>
    <t>0011600001zuPRD</t>
  </si>
  <si>
    <t>Melissa Ahern</t>
  </si>
  <si>
    <t>Melissa Ahern;Andrea Sharp;</t>
  </si>
  <si>
    <t>Performance Revenue Uplift associated with recent RFP</t>
  </si>
  <si>
    <t>Performance Revenue Uplift</t>
  </si>
  <si>
    <t>Russell Investments</t>
  </si>
  <si>
    <t>0061600000vSmyvAAC</t>
  </si>
  <si>
    <t>001G000001jmlRz</t>
  </si>
  <si>
    <t>Goldman is launching a new manager sleeve (Halcyon) within their Multi-Manager Alternatives Fund.</t>
  </si>
  <si>
    <t>GS MM Alternatives Fund: New Manager (Halcyon)</t>
  </si>
  <si>
    <t>0061600000w85DiAAI</t>
  </si>
  <si>
    <t>We are now working actively on this deal. On November 17, I send the client NDA to receive holdings and transaction to start working on a proposal.-Hector Lopez-Camacho 11/20/2017</t>
  </si>
  <si>
    <t>Hector Lopez-Camacho</t>
  </si>
  <si>
    <t>State Street Bank And Trust (US)</t>
  </si>
  <si>
    <t>Hector Lopez-Camacho;</t>
  </si>
  <si>
    <t>Asset Manager - Global;GX Investment Analytics - Americas;</t>
  </si>
  <si>
    <t>Afore Banamex is a founder organization in the Administration system for Retirement Funds, recognized for optimizing investment portfolios, leader in service provision and with over 14 years' experience, which makes it one of the leading companies in the market. This is our biggest prospect in Mexico with $3 billion in “live” global equities mandates. $1.26 billion in European equity, $600 million in Asia Pacific equity and $230 million in global equity run by Schroders. A fourth mandate in commodities was announced back in 2014 but is still in the works and is expected to be launched in late 2017. For its European equity mandate, Schroders runs $397 million, Pioneer Investments $337 million, BlackRock $213 million, Franklin Templeton $175 million and BNP Paribas $134 million. The most recent addition, the $600 million Asian Pacific including Japan equity mandate, currently has Pioneer Investments running $150 million with the rest set to be distributed evenly between three other selected groups: BlackRock, Nomura Asset Management and Wellington Asset Management. This profile is for servicing their externally managed assets and servicing includes custody, daily accounting, risk services. SSIA's compliance monitoring and performance are also being discussed as well as transition management.</t>
  </si>
  <si>
    <t>AFORE CitiBANAMEX - Mandates</t>
  </si>
  <si>
    <t>Afore Banamex SA de CV</t>
  </si>
  <si>
    <t>0061600000iraCKAAY</t>
  </si>
  <si>
    <t>001G000001jmih2</t>
  </si>
  <si>
    <t>Geoffrey Brainard;</t>
  </si>
  <si>
    <t>Goldman is launching 2 externally managed sleeves for Crabel within their Multi-Manager Alternatives fund</t>
  </si>
  <si>
    <t>GS MM Alternatives Fund: New Manager (Crabel)</t>
  </si>
  <si>
    <t>0061M00000vzgz9QAA</t>
  </si>
  <si>
    <t>Spoke with Keith Nguyen 6/23. ACI currently has several priorities driven by regulatory matters. This still an active deal, but may be delayed a couple months while other initiatives take priority.-Dax Johnson 6/27/2017</t>
  </si>
  <si>
    <t>Christopher Figueroa</t>
  </si>
  <si>
    <t>Steven Duncan;Dax Johnson;</t>
  </si>
  <si>
    <t>American Century is looking for a performance solution reflecting fully accrued accounting/ their ABOR.</t>
  </si>
  <si>
    <t>American Century Liquid Alts Performance</t>
  </si>
  <si>
    <t>American Century Companies, Inc.</t>
  </si>
  <si>
    <t>0061600000sYA2fAAG</t>
  </si>
  <si>
    <t>001G000001jmitk</t>
  </si>
  <si>
    <t>FactSet Research Systems Inc.</t>
  </si>
  <si>
    <t>Melissa Ahern;</t>
  </si>
  <si>
    <t>Monthly Attribution</t>
  </si>
  <si>
    <t>New Jersey Division of Investment</t>
  </si>
  <si>
    <t>0061M00000wbJ6iQAE</t>
  </si>
  <si>
    <t>0011600001uCzLd</t>
  </si>
  <si>
    <t>The configuration is being reworked by IT and we are hopeful to have the April Data complete by the end of October. Once April is complete we’ll engage MSRA for a review and confirmation on required inputs to run May.-Keith Armstrong 10/9/2017</t>
  </si>
  <si>
    <t>Joanne Jackson;William C Collins;Keith Armstrong;</t>
  </si>
  <si>
    <t>The intent of the project was to provide MSRA with plan attribution including the reallocation of the effects of their overlay strategy for 2Q 2017.</t>
  </si>
  <si>
    <t>Maryland SRA Total Plan Attribution</t>
  </si>
  <si>
    <t>State of Maryland Retirement System (MSRA)</t>
  </si>
  <si>
    <t>0061600000tDItTAAW</t>
  </si>
  <si>
    <t>001G000001jmowe</t>
  </si>
  <si>
    <t>on hold given outstanding RFP.-Karina Tanny 10/17/2017</t>
  </si>
  <si>
    <t>Part of a proposal to address a "wish list" for investment analytics solutions to automate manual processes at Minnesota SBI including board book. This includes characteristics reporting and ex post risk</t>
  </si>
  <si>
    <t>IIS Cross Sell - Additional Performance Services</t>
  </si>
  <si>
    <t>0061600000umc7UAAQ</t>
  </si>
  <si>
    <t>Jenna Aspropotamitis</t>
  </si>
  <si>
    <t>Jenna Aspropotamitis;Brett Fernquist;</t>
  </si>
  <si>
    <t>Mercer has reached out about a new confidential defined benefit plan with an estimated start date of 6/1/2018</t>
  </si>
  <si>
    <t>Mercer US New Confidential DB Plan win</t>
  </si>
  <si>
    <t>Mercer Global Investments</t>
  </si>
  <si>
    <t>0061M00000uLZ4YQAW</t>
  </si>
  <si>
    <t>001G000001jmt6N</t>
  </si>
  <si>
    <t>Brett Fernquist;Michael Newallo;</t>
  </si>
  <si>
    <t>We are working with Mercer Canada on a new DC target date offering they are starting on 1/1/18. They are requesting a fee proposal for the servicing of the following Fund structure: 13 Target Date fund of funds. Each fund will own a combination of existing Mercer Canada Funds and will be entirely comprised of fund of fund investments. They will be startup funds with Assets expected across the 13 funds in year 1 of 300M, year 2 of 600M. Services will include: Fund Accounting / custody NAV based Performance Expense budgeting Financial Statement prep Transfer Agency</t>
  </si>
  <si>
    <t>Mercer Canada - Target Date Funds - 2018 January</t>
  </si>
  <si>
    <t>Mercer Canada LTD</t>
  </si>
  <si>
    <t>0061600000tn95hAAA</t>
  </si>
  <si>
    <t>001G000001jmqFe</t>
  </si>
  <si>
    <t>Brett Fernquist;Michael Oleksak;</t>
  </si>
  <si>
    <t>Mercer has issued us an NDA for an upcoming RFI. We expect to give a concession in this RFI. EMEA just went through a similar exercise and reduced their fees 50%. We expect ours to be only around a 15% concession on each line, US &amp; CAD to equal a 30% concession overall.</t>
  </si>
  <si>
    <t>Mercer US RFI 2018</t>
  </si>
  <si>
    <t>0061M00000vzhSVQAY</t>
  </si>
  <si>
    <t>Brett Fernquist;Michael Oleksak;Michael Newallo;</t>
  </si>
  <si>
    <t>Mercer has issued us an NDA for an upcoming RFI. We expect to give a concession in this RFI. EMEA just went through a similar exercise and reduced their fees 50%. We expect ours to be only around a 15% concession on each line, US &amp; CAD to equal a 30% concession overall</t>
  </si>
  <si>
    <t>Mercer Canada RFI 2018</t>
  </si>
  <si>
    <t>0061M00000vzhDGQAY</t>
  </si>
  <si>
    <t>Danielle Lee</t>
  </si>
  <si>
    <t>As part of the overall opportunity for back office conversion of AllianzGI, the Performance &amp; Analytics team will support the following requirements for fund level returns and to allow the Investor Services to provide longer time period returns on Investor. These second wave of funds expected 12/31.</t>
  </si>
  <si>
    <t>Diamond BO - Performance - Second Wave</t>
  </si>
  <si>
    <t>Allianz Global Investors US</t>
  </si>
  <si>
    <t>0061600000uMwILAA0</t>
  </si>
  <si>
    <t>001G000001jmit2</t>
  </si>
  <si>
    <t>Los Angeles County Employee Retirement Association (LACERA)</t>
  </si>
  <si>
    <t>Melissa Ahern;Kerrie Lloyd;</t>
  </si>
  <si>
    <t>Attribution and EQ Characteristics services</t>
  </si>
  <si>
    <t>0061M00000wacglQAA</t>
  </si>
  <si>
    <t>001G000001jmprU</t>
  </si>
  <si>
    <t>8/22 dinner. Profuturo GNP will issue an RFP in October 2016 for asset managers. The STT team met with the head of alternatives and head of asset allocation. Next steps: Rob Trumbull to provide information on ETFs. Jesus Salgado from GA was introduced as the contact for the asset management RFP.-Luis Carlos Ramirez 9/1/2016</t>
  </si>
  <si>
    <t>Eilin Cabutto</t>
  </si>
  <si>
    <t>No Service Provider</t>
  </si>
  <si>
    <t>Karen Agredo;Hector Lopez-Camacho;</t>
  </si>
  <si>
    <t>IIS Latin America;GX Investment Analytics - Americas;</t>
  </si>
  <si>
    <t>SSIA Compliance</t>
  </si>
  <si>
    <t>Profuturo is one of the largest Afores (pension administrators) in Mexico. The company is solely responsible for management and payment of pension, disability and death benefits to Mexico's social security agency workers and their dependents. Mandates will be implemented by end of the year and fund by Q1 2017.</t>
  </si>
  <si>
    <t>IIS Latin America</t>
  </si>
  <si>
    <t>PROFUTURO GNP- EXTERNAL MANAGED ASSETS -23 JAN 2012</t>
  </si>
  <si>
    <t>Profuturo GNP</t>
  </si>
  <si>
    <t>006G000000elNRdIAM</t>
  </si>
  <si>
    <t>001G000001jmo3H</t>
  </si>
  <si>
    <t>Providence College</t>
  </si>
  <si>
    <t>Monthly Performance Service</t>
  </si>
  <si>
    <t>0061M00000wb1zaQAA</t>
  </si>
  <si>
    <t>001G000001jmqAo</t>
  </si>
  <si>
    <t>AQR Capital</t>
  </si>
  <si>
    <t>IFS - Americas;</t>
  </si>
  <si>
    <t>Daily Performance</t>
  </si>
  <si>
    <t>IFS - Americas</t>
  </si>
  <si>
    <t>Cross Sell</t>
  </si>
  <si>
    <t>0061600000tlVr0AAE</t>
  </si>
  <si>
    <t>001G000001jmsg3</t>
  </si>
  <si>
    <t>State Street Global Advisors</t>
  </si>
  <si>
    <t>Dax Johnson;Karina Tanny;</t>
  </si>
  <si>
    <t>Performance and analytics solutions to support the SSgA OCIO business. Services in scope include monthly total level performance, ex-post risk, and plan attribution.</t>
  </si>
  <si>
    <t>One State Street OCIO model Performance &amp; Analytics - SSGA</t>
  </si>
  <si>
    <t>0061M00000wak7HQAQ</t>
  </si>
  <si>
    <t>001G000001jmp15</t>
  </si>
  <si>
    <t>Jason O'Neill</t>
  </si>
  <si>
    <t>Jason O'Neill;Julie Fisher;Dax Johnson;</t>
  </si>
  <si>
    <t>January launch of 4 country funds: India (FLIN); Russia (FLRU); Asia ex Japan (FLAX); Switzerland (FLCH)</t>
  </si>
  <si>
    <t>ETF Country Funds Attribution</t>
  </si>
  <si>
    <t>Franklin Templeton</t>
  </si>
  <si>
    <t>0061600000w8YnIAAU</t>
  </si>
  <si>
    <t>001G000001jml9d</t>
  </si>
  <si>
    <t>Jason O'Neill;Dax Johnson;</t>
  </si>
  <si>
    <t>Launch of Emerging Markets Index (CAD ticker FLEM) and Global Dividend (CAD ticker FLGD) on January 19th. Franklin confirmed these funds require ETF attribution</t>
  </si>
  <si>
    <t>Canadian ETF Attribution</t>
  </si>
  <si>
    <t>0061M00000wb27bQAA</t>
  </si>
  <si>
    <t>Christine McHugh;Geoffrey Brainard;</t>
  </si>
  <si>
    <t>Post is launching a new fund. Target launch date is 8/22/17</t>
  </si>
  <si>
    <t>Post Advisory New Fund - POST GLOBAL SENIOR LOAN FUND</t>
  </si>
  <si>
    <t>Post Advisory Group, LLC</t>
  </si>
  <si>
    <t>0061600000vSxk5AAC</t>
  </si>
  <si>
    <t>001G000001jmtBb</t>
  </si>
  <si>
    <t>Margaux Blumenfeld</t>
  </si>
  <si>
    <t>Margaux Blumenfeld;</t>
  </si>
  <si>
    <t>GS Australia / New Zealand;</t>
  </si>
  <si>
    <t>Pantheon is a leading global investor in private equity, infrastructure and real assets. Through Affiliated Managers Group, Inc. (AMG) which is a global asset management company with investments in leading boutique investment management firms, Pantheon is looking to set up a Fund locally in Australia. They are looking to replicate a similar structure to what they have with State Street in the US – a Collective Investment Trust. In the US – State Street AIS manage the PE portfolio element of the Fund and USIS manage the liquid element (approx. 30%), strike the daily NAV and perform all the other requirements for a CIT. State Street have a significant relationship with Pantheon in the US and EMEA. Pantheon wants State Street to be the provider of choice.</t>
  </si>
  <si>
    <t>GS Australia / New Zealand</t>
  </si>
  <si>
    <t>Pantheon Australia - 5 Aug 2016</t>
  </si>
  <si>
    <t>Pantheon Ventures Inc</t>
  </si>
  <si>
    <t>0061600000pVzxfAAC</t>
  </si>
  <si>
    <t>001G000001jmqmA</t>
  </si>
  <si>
    <t>Contract negotiations have begun. STT has submitted 15 items on their contract that we wish to negotiate. Maryland is reviewing. Next step: phone call to discuss the items.-Keith Armstrong 10/24/2017</t>
  </si>
  <si>
    <t>State Street Corporation</t>
  </si>
  <si>
    <t>Keith Armstrong;</t>
  </si>
  <si>
    <t>As part of the Rebid, we have proposed increased fees and new product (Daily Pricing). This opportunity represents the new Revenue.</t>
  </si>
  <si>
    <t>Maryland New Revenue Feb. 10, 2017</t>
  </si>
  <si>
    <t>0061600000tEKesAAG</t>
  </si>
  <si>
    <t>Cambridge Associates LLC</t>
  </si>
  <si>
    <t>Monthly Performance Services and Ex-Post Risk</t>
  </si>
  <si>
    <t>City University Of New York</t>
  </si>
  <si>
    <t>0061M00000wb2HRQAY</t>
  </si>
  <si>
    <t>001G000001jmr8f</t>
  </si>
  <si>
    <t>Final negotiation of fee language and contracts with expected execution on 12/1/17-Rich Protasewich 10/13/2017</t>
  </si>
  <si>
    <t>John Rensink</t>
  </si>
  <si>
    <t>In house</t>
  </si>
  <si>
    <t>Gregory Nikiforow;Christopher Madigan;Rich Protasewich;</t>
  </si>
  <si>
    <t>IIS Defined Contribution;Retiree Services;IIS Defined Benefit;</t>
  </si>
  <si>
    <t>• New York Life have engaged with Callan (Bo Abesamis) to issue an RFP to cover their $8.8bn in Defined Benefit and Defined contribution plans. • Currently many of the functions are performed by a combination of New York Life treasury teams, New York Life Investment Management boutiques and external parties. They are looking to restructure both the investment and operational side and are looking for custodians to support this process. This has probably been triggered by the sale their retirement plan business. • Services we are looking to provide include Accounting solutions for the DB &amp; DC plans, Benefits Payments, Risk and Performance Services, foreign exchange and cash services.</t>
  </si>
  <si>
    <t>NYLife DB/DC Callan RFP - 20 Apr 2015 S123.0</t>
  </si>
  <si>
    <t>New York Life Insurance Co</t>
  </si>
  <si>
    <t>0061600000mJ201AAC</t>
  </si>
  <si>
    <t>001G000001jmn7A</t>
  </si>
  <si>
    <t>Performance - Money-Weighted/ GASB 67</t>
  </si>
  <si>
    <t>Please see below for information regarding the fee hierarchy for our MWR/IRR. With UC Regents’ approval, we’ll go ahead with the implementation of the service with our initial report date ending 6/30/2017. The service is to be implemented and billed as of 11/1/2017. 1-15 Units $5,000/year 16-25 Units $7,500/year 26-50 Units $15,000/year</t>
  </si>
  <si>
    <t>Performance; MWR</t>
  </si>
  <si>
    <t>0061M00000wbDvhQAE</t>
  </si>
  <si>
    <t>Gregory L Forbes</t>
  </si>
  <si>
    <t>State of Michigan is looking for performance, universe, and GASB67 for their new Military Plan.</t>
  </si>
  <si>
    <t>IIS Cross Sell - Military Plan</t>
  </si>
  <si>
    <t>State Of Michigan</t>
  </si>
  <si>
    <t>0061600000w8cAzAAI</t>
  </si>
  <si>
    <t>001G000001jmsU0</t>
  </si>
  <si>
    <t>Voya Institutional Trust Company</t>
  </si>
  <si>
    <t>Monthly Performance Services for City of LA</t>
  </si>
  <si>
    <t>VITC - City of LA Performance Services</t>
  </si>
  <si>
    <t>0061M00000wb2D5QAI</t>
  </si>
  <si>
    <t>0011600001mRQyF</t>
  </si>
  <si>
    <t>Looking to get contract back from UH and working on fee schedule as there are concerns about which version to use.-Eilin Cabutto 11/13/2017</t>
  </si>
  <si>
    <t>Michaela Hundahl;Kimberly Hill;</t>
  </si>
  <si>
    <t>IIS Endowments and Foundations;IIS Healthcare;Retiree Services;</t>
  </si>
  <si>
    <t>Callan has issued a RFP for University Hospitals. They required a wide range of services and are currently with BNYM.</t>
  </si>
  <si>
    <t>University Hospitals Custody RFP</t>
  </si>
  <si>
    <t>University Hospitals Health System Inc</t>
  </si>
  <si>
    <t>0061600000saUN8AAM</t>
  </si>
  <si>
    <t>001G000001jmp9F</t>
  </si>
  <si>
    <t>David Schiller</t>
  </si>
  <si>
    <t>David Schiller;</t>
  </si>
  <si>
    <t>New fund.</t>
  </si>
  <si>
    <t>Emerging Markets Sustainability Core 1 Portfolio– Fund #5912</t>
  </si>
  <si>
    <t>Dimensional Fund Advisors</t>
  </si>
  <si>
    <t>0061M00000wc4npQAA</t>
  </si>
  <si>
    <t>001G000001jmphW</t>
  </si>
  <si>
    <t>Geoffrey Brainard;Andre Robichaud;David Schiller;</t>
  </si>
  <si>
    <t>Goldman is planning to launch a new Cayman Blocker for the GS MM Alternatives Fund - One River Sleeve</t>
  </si>
  <si>
    <t>Cayman Commodity - MMA III, Ltd. - 11 Aug 2016</t>
  </si>
  <si>
    <t>0061600000pXM8yAAG</t>
  </si>
  <si>
    <t>New fund launch</t>
  </si>
  <si>
    <t>DFA Global Core Plus Fixed Income Portfolio</t>
  </si>
  <si>
    <t>0061M00000uLZzPQAW</t>
  </si>
  <si>
    <t>Goldman will be launching a new fund, Term Fund 2022, at the end of the year</t>
  </si>
  <si>
    <t>Fund Launch - Term Fund 2022</t>
  </si>
  <si>
    <t>0061M00000wbQzhQAE</t>
  </si>
  <si>
    <t>Lissom Investment Management Inc.</t>
  </si>
  <si>
    <t>Single Factor Attribution for 3 Accounts</t>
  </si>
  <si>
    <t>0061600000tlGQ5AAM</t>
  </si>
  <si>
    <t>001G000001jmmVH</t>
  </si>
  <si>
    <t>Doug Dean accepted the proposal pending contracts on 11/3/2017-Karina Tanny 11/3/2017</t>
  </si>
  <si>
    <t>AEGON USA Investment Management LLC</t>
  </si>
  <si>
    <t>Gregory Nikiforow;Karina Tanny;</t>
  </si>
  <si>
    <t>Aegon USA is looking for a performance solution for their High Yield LLC (security level) as well as NAV/NAV on class W and A. This opportunity may be extended to the Credit Opportunity fund to be launched in the future.</t>
  </si>
  <si>
    <t>Aegon High Yield - Monthly Performance</t>
  </si>
  <si>
    <t>0061M00000waWX6QAM</t>
  </si>
  <si>
    <t>001G000001jmok9</t>
  </si>
  <si>
    <t>Adam Fellon</t>
  </si>
  <si>
    <t>Jenna Aspropotamitis;</t>
  </si>
  <si>
    <t>Client was being charged $6,000 per fund per year for SSIA country returns and should have been charged $2,250 per fund per year. The difference in rates is daily vs. monthly and DFA receives the monthly service. This rate discrepancy was identified by SSIA in their review of client fee schedules vs. services being provided.</t>
  </si>
  <si>
    <t>DFA SSIA Country Based Performance Fee Reduction</t>
  </si>
  <si>
    <t>0061600000vTbOxAAK</t>
  </si>
  <si>
    <t>American Beacon Advisors</t>
  </si>
  <si>
    <t>American Beacon wants to add additional CIT funds to current performance &amp; analytics services (performance, attribution, risk and characteristics)</t>
  </si>
  <si>
    <t>USIS Cross Sell</t>
  </si>
  <si>
    <t>0061600000tlVB4AAM</t>
  </si>
  <si>
    <t>001G000001jmpKc</t>
  </si>
  <si>
    <t>Rollup: Last Comment</t>
  </si>
  <si>
    <t>Last Modified By</t>
  </si>
  <si>
    <t>Last Modified Date</t>
  </si>
  <si>
    <t>Decision Date</t>
  </si>
  <si>
    <t>Primary Incumbent</t>
  </si>
  <si>
    <t>Rollup: Team Lead</t>
  </si>
  <si>
    <t>Rollup: Business Unit</t>
  </si>
  <si>
    <t>Product Name</t>
  </si>
  <si>
    <t>Product Family</t>
  </si>
  <si>
    <t>Executive Synopsis</t>
  </si>
  <si>
    <t>Region</t>
  </si>
  <si>
    <t>Business Unit</t>
  </si>
  <si>
    <t>Stage</t>
  </si>
  <si>
    <t>Status</t>
  </si>
  <si>
    <t>Projected Annualized Revenue (converted)</t>
  </si>
  <si>
    <t>Projected Annualized Revenue (converted) Currency</t>
  </si>
  <si>
    <t>Probability (%)</t>
  </si>
  <si>
    <t>Account Name</t>
  </si>
  <si>
    <t>Created Date</t>
  </si>
  <si>
    <t>Opportunity ID (18 Digit)</t>
  </si>
  <si>
    <t>Account ID</t>
  </si>
  <si>
    <t>001G000001jmjik</t>
  </si>
  <si>
    <t>ClientID</t>
  </si>
  <si>
    <t>ClientName</t>
  </si>
  <si>
    <t>Contact Name</t>
  </si>
  <si>
    <t>Contact Hierarchy</t>
  </si>
  <si>
    <t>EMAIL</t>
  </si>
  <si>
    <t>TELEPHONE</t>
  </si>
  <si>
    <t>Address1</t>
  </si>
  <si>
    <t>Address2</t>
  </si>
  <si>
    <t>City</t>
  </si>
  <si>
    <t>State</t>
  </si>
  <si>
    <t>Zip</t>
  </si>
  <si>
    <t>Client response received</t>
  </si>
  <si>
    <t>1. Understanding:  Does your Performance &amp; Analytics team have an understanding of your program and overall needs? : Make your selection</t>
  </si>
  <si>
    <t>2. Value Add: Are we partnering with you to help you achieve your business goals? : Make your selection</t>
  </si>
  <si>
    <t>3. Technology:  Please rate the reliability and usability of our online tools and reporting capabilities.  (leave blank if not applicable) : Make your selection</t>
  </si>
  <si>
    <t>4. Data Quality:  Please rate our ability to provide performance reporting in an accurate and timely manner. : Make your selection</t>
  </si>
  <si>
    <t>5. Responsiveness:  Please rate our ability to respond and resolve your inquiries in an acceptable timeframe. : Make your selection</t>
  </si>
  <si>
    <t>6. General Comments:</t>
  </si>
  <si>
    <t>Score</t>
  </si>
  <si>
    <t>BU RM</t>
  </si>
  <si>
    <t>BU RM Email</t>
  </si>
  <si>
    <t>RM1</t>
  </si>
  <si>
    <t>RM2</t>
  </si>
  <si>
    <t>RM3</t>
  </si>
  <si>
    <t>RM4</t>
  </si>
  <si>
    <t>RM5</t>
  </si>
  <si>
    <t>BU CS Lead</t>
  </si>
  <si>
    <t>BU CS Lead Email</t>
  </si>
  <si>
    <t>CS1</t>
  </si>
  <si>
    <t>CS2</t>
  </si>
  <si>
    <t>CS3</t>
  </si>
  <si>
    <t>CS4</t>
  </si>
  <si>
    <t>CS5</t>
  </si>
  <si>
    <t>Performance Lead</t>
  </si>
  <si>
    <t>Performance Lead Email</t>
  </si>
  <si>
    <t>P1</t>
  </si>
  <si>
    <t>P2</t>
  </si>
  <si>
    <t>P3</t>
  </si>
  <si>
    <t>P4</t>
  </si>
  <si>
    <t>P5</t>
  </si>
  <si>
    <t xml:space="preserve">Team Lead </t>
  </si>
  <si>
    <t>ASSURANT</t>
  </si>
  <si>
    <t>Daniel A. Hager</t>
  </si>
  <si>
    <t xml:space="preserve">Primary             </t>
  </si>
  <si>
    <t>Daniel.hager@assurant.com</t>
  </si>
  <si>
    <t>212-859-7051</t>
  </si>
  <si>
    <t>28 Liberty Street</t>
  </si>
  <si>
    <t/>
  </si>
  <si>
    <t>New York</t>
  </si>
  <si>
    <t xml:space="preserve">NY                                                                                                                                                                                                                                                             </t>
  </si>
  <si>
    <t xml:space="preserve">10005     </t>
  </si>
  <si>
    <t>Douglas, Angela</t>
  </si>
  <si>
    <t>ajdouglas@statestreet.com</t>
  </si>
  <si>
    <t>Jack Kerrigan</t>
  </si>
  <si>
    <t>John_Kerrigan@statestreet.com</t>
  </si>
  <si>
    <t>BONTON</t>
  </si>
  <si>
    <t>BON-TON STORES</t>
  </si>
  <si>
    <t>Kim Weibley, Retirement Plans Mgr</t>
  </si>
  <si>
    <t>Kimberly.Weibley@bonton.com</t>
  </si>
  <si>
    <t>717-751-3111</t>
  </si>
  <si>
    <t>2801 East Market St</t>
  </si>
  <si>
    <t>York</t>
  </si>
  <si>
    <t xml:space="preserve">PA                                                                                                                                                                                                                                                             </t>
  </si>
  <si>
    <t xml:space="preserve">17402     </t>
  </si>
  <si>
    <t>Hook, Matthew W</t>
  </si>
  <si>
    <t>mwhook@statestreet.com</t>
  </si>
  <si>
    <t>Jill Bridges</t>
  </si>
  <si>
    <t>JDbridges@statestreet.com</t>
  </si>
  <si>
    <t>Jonathan King</t>
  </si>
  <si>
    <t>jonathan.king@statestreet.com</t>
  </si>
  <si>
    <t>CARNEGIE</t>
  </si>
  <si>
    <t>CARNEGIE INSTITUTE OF WASHINGTON</t>
  </si>
  <si>
    <t>Michael Pimenov, Endowment Mgr</t>
  </si>
  <si>
    <t>mpimenov@ciw.edu</t>
  </si>
  <si>
    <t>202-939-1105</t>
  </si>
  <si>
    <t>1530 P Street NW</t>
  </si>
  <si>
    <t>Washington</t>
  </si>
  <si>
    <t xml:space="preserve">DC                                                                                                                                                                                                                                                             </t>
  </si>
  <si>
    <t xml:space="preserve">20005     </t>
  </si>
  <si>
    <t>Berislavich, Stacy</t>
  </si>
  <si>
    <t>sBerislavich@statestreet.com</t>
  </si>
  <si>
    <t>Brooks, Mark</t>
  </si>
  <si>
    <t>mabrooks@statestreet.com</t>
  </si>
  <si>
    <t>Stella Chau</t>
  </si>
  <si>
    <t>stella.chau@statestreet.com</t>
  </si>
  <si>
    <t xml:space="preserve">CAT </t>
  </si>
  <si>
    <t>CATERPILLAR INSURANCE</t>
  </si>
  <si>
    <t>James E. Cotton</t>
  </si>
  <si>
    <t>James.Cotton@cat.com</t>
  </si>
  <si>
    <t>615-341-8090</t>
  </si>
  <si>
    <t>100 NE Adams St</t>
  </si>
  <si>
    <t>Peoria</t>
  </si>
  <si>
    <t xml:space="preserve">IL                                                                                                                                                                                                                                                             </t>
  </si>
  <si>
    <t xml:space="preserve">61602     </t>
  </si>
  <si>
    <t xml:space="preserve"> Dan Cummings</t>
  </si>
  <si>
    <t>DLCummings@StateStreet.com</t>
  </si>
  <si>
    <t>Brenda Sharp</t>
  </si>
  <si>
    <t>BJSharp@StateStreet.com</t>
  </si>
  <si>
    <t>Fennie Law</t>
  </si>
  <si>
    <t>smlaw@statestreet.com</t>
  </si>
  <si>
    <t>CATALINA</t>
  </si>
  <si>
    <t>CATALINA INVESTMENTS</t>
  </si>
  <si>
    <t>Rob Lang</t>
  </si>
  <si>
    <t>RLang@irvinecompany.com</t>
  </si>
  <si>
    <t>949.720.2511</t>
  </si>
  <si>
    <t>550 Newport Beach Dr.</t>
  </si>
  <si>
    <t>New Port Beach</t>
  </si>
  <si>
    <t xml:space="preserve">CA                                                                                                                                                                                                                                                             </t>
  </si>
  <si>
    <t xml:space="preserve">92660     </t>
  </si>
  <si>
    <t>Sarah Rask</t>
  </si>
  <si>
    <t>SJRask@StateStreet.com</t>
  </si>
  <si>
    <t>JACOB MUSMAN</t>
  </si>
  <si>
    <t>JMusman@StateStreet.com</t>
  </si>
  <si>
    <t>CBTT</t>
  </si>
  <si>
    <t>CENTRAL BANK OF TRINIDAD AND TOBAGO</t>
  </si>
  <si>
    <t>Wendy D'Arbasie, Compliance Analyst</t>
  </si>
  <si>
    <t>WDArbasie@central-bank.org.tt</t>
  </si>
  <si>
    <t>868 624 0799</t>
  </si>
  <si>
    <t>Eric Williams Plaza, Independence Square</t>
  </si>
  <si>
    <t>Port of Spain</t>
  </si>
  <si>
    <t xml:space="preserve">Trinidad and Tobago                                                                                                                                                                                               </t>
  </si>
  <si>
    <t xml:space="preserve">          </t>
  </si>
  <si>
    <t>Karen Agredo</t>
  </si>
  <si>
    <t>KAgredo@StateStreet.com</t>
  </si>
  <si>
    <t>Carlos Pina</t>
  </si>
  <si>
    <t>CJPina@StateStreet.com</t>
  </si>
  <si>
    <t>CBTT2</t>
  </si>
  <si>
    <t>HERITAGE &amp; STABILISATION FUND</t>
  </si>
  <si>
    <t>Kevin Smith</t>
  </si>
  <si>
    <t>ksmith@central-bank.org.tt</t>
  </si>
  <si>
    <t>868-625-4835 ext. 2002</t>
  </si>
  <si>
    <t xml:space="preserve">Trinidad and Tobago                                                                                                                                                                                                                                            </t>
  </si>
  <si>
    <t>CCCUSLL</t>
  </si>
  <si>
    <t>CCC-US LEVERAGED LOAN</t>
  </si>
  <si>
    <t>Bian, May</t>
  </si>
  <si>
    <t>MBian2@StateStreet.com</t>
  </si>
  <si>
    <t>Hong Kong</t>
  </si>
  <si>
    <t xml:space="preserve">HK                                                                                                                                                                                                                                                             </t>
  </si>
  <si>
    <t>Susanne Lantermann</t>
  </si>
  <si>
    <t>Susanne.Lanterman@statestreet.com</t>
  </si>
  <si>
    <t>Rachel Cardarelli</t>
  </si>
  <si>
    <t>rcardarelli@statestreet.com</t>
  </si>
  <si>
    <t>CISCO</t>
  </si>
  <si>
    <t>CISCO SYSTEMS FOUNDATION</t>
  </si>
  <si>
    <t>Peter Tavernise, Executive Director</t>
  </si>
  <si>
    <t>peterst@cisco.com</t>
  </si>
  <si>
    <t>408-853-4483</t>
  </si>
  <si>
    <t>170 West Tasman Drive</t>
  </si>
  <si>
    <t>San Jose</t>
  </si>
  <si>
    <t xml:space="preserve">95134     </t>
  </si>
  <si>
    <t>Jason Prescott</t>
  </si>
  <si>
    <t>jrprescott@statestreet.com</t>
  </si>
  <si>
    <t>Maggie Phan-Truong</t>
  </si>
  <si>
    <t>mmphan-truong@statestreet.com</t>
  </si>
  <si>
    <t>COLE</t>
  </si>
  <si>
    <t>COLE REAL ESTATE INVESTMENTS</t>
  </si>
  <si>
    <t>Courtney Jolicoeur</t>
  </si>
  <si>
    <t>cjolicoeur@colecapital.com</t>
  </si>
  <si>
    <t>602-778-6437</t>
  </si>
  <si>
    <t>2325 E. Camelback Road</t>
  </si>
  <si>
    <t>Phoenix</t>
  </si>
  <si>
    <t xml:space="preserve">AZ                                                                                                                                                                                                                                                             </t>
  </si>
  <si>
    <t xml:space="preserve">85016     </t>
  </si>
  <si>
    <t>Nathan Omerod</t>
  </si>
  <si>
    <t>normerod@statestreet.com</t>
  </si>
  <si>
    <t>CONEDSS</t>
  </si>
  <si>
    <t>CONSOLIDATED EDISON</t>
  </si>
  <si>
    <t xml:space="preserve">Kristina Matwijec, Investment Officer </t>
  </si>
  <si>
    <t>MATWIJECK@coned.com</t>
  </si>
  <si>
    <t>4 Irving Place, 2nd Floor West</t>
  </si>
  <si>
    <t xml:space="preserve">10003     </t>
  </si>
  <si>
    <t xml:space="preserve"> Maloney, Keith </t>
  </si>
  <si>
    <t>kgmaloney@statestreet.com</t>
  </si>
  <si>
    <t>Adraneda, Allan</t>
  </si>
  <si>
    <t>aladraneda@statestreet.com</t>
  </si>
  <si>
    <t>CONOSV</t>
  </si>
  <si>
    <t>CONOCO STABLE VALUE FUND</t>
  </si>
  <si>
    <t>Cynthia Akagi, Manager, Trust Investments</t>
  </si>
  <si>
    <t>cynthia.j.akagi@conocophillips.com</t>
  </si>
  <si>
    <t>281-293-4225</t>
  </si>
  <si>
    <t>600 N Dairy Ashford</t>
  </si>
  <si>
    <t>Ashford</t>
  </si>
  <si>
    <t xml:space="preserve">TX                                                                                                                                                                                                                                                             </t>
  </si>
  <si>
    <t xml:space="preserve">77079     </t>
  </si>
  <si>
    <t>Smith Kelly</t>
  </si>
  <si>
    <t>Krsmith@statestreet.com</t>
  </si>
  <si>
    <t>Regina Martinez</t>
  </si>
  <si>
    <t>RAMartinez@statestreet.com</t>
  </si>
  <si>
    <t>Olga Rudgalve</t>
  </si>
  <si>
    <t>orudgalve@statestreet.com</t>
  </si>
  <si>
    <t>CONTSS</t>
  </si>
  <si>
    <t>Continental Tire Automotive, Inc.</t>
  </si>
  <si>
    <t>Tyler Jennings</t>
  </si>
  <si>
    <t>Primary</t>
  </si>
  <si>
    <t>tyler.jennings@clearinvestmentresearch.com</t>
  </si>
  <si>
    <t>1830 MacMillan Park Drive</t>
  </si>
  <si>
    <t>Fort Mil</t>
  </si>
  <si>
    <t>SC</t>
  </si>
  <si>
    <t>29707</t>
  </si>
  <si>
    <t>Munoz, Julia</t>
  </si>
  <si>
    <t>jamunoz@statestreet.com</t>
  </si>
  <si>
    <t>CRODA</t>
  </si>
  <si>
    <t>Melysa Montano</t>
  </si>
  <si>
    <t>MMontano@AshfordCG.com</t>
  </si>
  <si>
    <t>302.691.0228 X 171</t>
  </si>
  <si>
    <t>1 Walkers Mill Road</t>
  </si>
  <si>
    <t xml:space="preserve">Wilmington </t>
  </si>
  <si>
    <t xml:space="preserve">DE                                                                                                                                                                                                                                                             </t>
  </si>
  <si>
    <t xml:space="preserve">19807     </t>
  </si>
  <si>
    <t>Loree Weno</t>
  </si>
  <si>
    <t>lrweno@statestreet.com</t>
  </si>
  <si>
    <t>DELTA</t>
  </si>
  <si>
    <t>DELTA DENTAL</t>
  </si>
  <si>
    <t>Michael Kelly, Director of Regulatory Reporting &amp; Taxation</t>
  </si>
  <si>
    <t>michael.kelly@dentaquest.com</t>
  </si>
  <si>
    <t>617-886-1663</t>
  </si>
  <si>
    <t>465 Medford Street</t>
  </si>
  <si>
    <t>Boston</t>
  </si>
  <si>
    <t xml:space="preserve">MA                                                                                                                                                                                                                                                             </t>
  </si>
  <si>
    <t xml:space="preserve">02129     </t>
  </si>
  <si>
    <t xml:space="preserve">DLCummings@StateStreet.com </t>
  </si>
  <si>
    <t xml:space="preserve">Joe Dobbie  </t>
  </si>
  <si>
    <t xml:space="preserve">JJDobbie@StateStreet.com </t>
  </si>
  <si>
    <t>Eric Harris</t>
  </si>
  <si>
    <t>esharris@statestreet.com</t>
  </si>
  <si>
    <t>DTCC</t>
  </si>
  <si>
    <t>DEPOSITORY TRUST &amp; CLEARING CORPORATION (DTCC)</t>
  </si>
  <si>
    <t>William Marcellus, Director, Treasury &amp; Financial Systems</t>
  </si>
  <si>
    <t>wmarcellus@dtcc.com</t>
  </si>
  <si>
    <t>55 Water St, 22nd Fl</t>
  </si>
  <si>
    <t xml:space="preserve">10041     </t>
  </si>
  <si>
    <t>Snyder, Matt</t>
  </si>
  <si>
    <t>msnyder2@statestreet.com</t>
  </si>
  <si>
    <t>Nelson, Dave</t>
  </si>
  <si>
    <t>danelson@statestreet.com</t>
  </si>
  <si>
    <t>EDISON</t>
  </si>
  <si>
    <t>SOUTHERN CALIFORNIA EDISON</t>
  </si>
  <si>
    <t>Marvin Tong, Senior Investment Analyst</t>
  </si>
  <si>
    <t>Marvin.Tong@sce.com</t>
  </si>
  <si>
    <t>626-302-1128</t>
  </si>
  <si>
    <t>2244 Walnut Grove Avenue</t>
  </si>
  <si>
    <t>Rosemead</t>
  </si>
  <si>
    <t xml:space="preserve">91770     </t>
  </si>
  <si>
    <t>Landry, Jason</t>
  </si>
  <si>
    <t>jjlandry@statestreet.com</t>
  </si>
  <si>
    <t xml:space="preserve">Bregoli, Christopher J </t>
  </si>
  <si>
    <t>CJBregoli@StateStreet.com</t>
  </si>
  <si>
    <t>FEDEX</t>
  </si>
  <si>
    <t xml:space="preserve">Jeff Lewis, Director - Retirement Investments </t>
  </si>
  <si>
    <t>jeffrey.lewis@fedex.com</t>
  </si>
  <si>
    <t>901-818-7065</t>
  </si>
  <si>
    <t>942 S. Shady Grove</t>
  </si>
  <si>
    <t>Memphis</t>
  </si>
  <si>
    <t xml:space="preserve">TN                                                                                                                                                                                                                                                             </t>
  </si>
  <si>
    <t xml:space="preserve">38119     </t>
  </si>
  <si>
    <t xml:space="preserve"> MacVarish, Kathy M </t>
  </si>
  <si>
    <t>kmacvarish@statestreet.com</t>
  </si>
  <si>
    <t>Bobola, Adam</t>
  </si>
  <si>
    <t>abobola@statestreet.com</t>
  </si>
  <si>
    <t>FEDRSRV</t>
  </si>
  <si>
    <t>FEDERAL RESERVE BANK</t>
  </si>
  <si>
    <t>Jonathon Eck, Sr. Investment Associate</t>
  </si>
  <si>
    <t>jonathon.eck@ny.frb.org</t>
  </si>
  <si>
    <t>973-848-3627</t>
  </si>
  <si>
    <t>1 Riverfront Plaza Suite 100</t>
  </si>
  <si>
    <t>Newark</t>
  </si>
  <si>
    <t xml:space="preserve">NJ                                                                                                                                                                                                                                                             </t>
  </si>
  <si>
    <t xml:space="preserve">07102     </t>
  </si>
  <si>
    <t>ROBERT CALABRESE</t>
  </si>
  <si>
    <t>RCalabrese@StateStreet.com</t>
  </si>
  <si>
    <t>NICK KATSIKIS</t>
  </si>
  <si>
    <t>nmkatsikis@statestreet.com</t>
  </si>
  <si>
    <t>FRAMA</t>
  </si>
  <si>
    <t>AREVA (FORMERLY FRAMATOME)</t>
  </si>
  <si>
    <t>Michael Dunevant, Dir of Controllership Risk &amp; Compliance</t>
  </si>
  <si>
    <t>mike.dunevant@areva.com</t>
  </si>
  <si>
    <t>434-832-3344</t>
  </si>
  <si>
    <t>3315 Old Forest Road, PO Box 10935</t>
  </si>
  <si>
    <t>Lynchburg</t>
  </si>
  <si>
    <t xml:space="preserve">VA                                                                                                                                                                                                                                                             </t>
  </si>
  <si>
    <t xml:space="preserve">24501     </t>
  </si>
  <si>
    <t>GULF</t>
  </si>
  <si>
    <t>WESTERVELT COMPANY (FORMERLY GULF STATE)</t>
  </si>
  <si>
    <t>Gary W. Dailey, VP of Finance &amp; CFO</t>
  </si>
  <si>
    <t xml:space="preserve"> gdailey@westervelt.com</t>
  </si>
  <si>
    <t>205-562-5441</t>
  </si>
  <si>
    <t>1400 Jack Warner Parkway</t>
  </si>
  <si>
    <t>Tuscaloosa</t>
  </si>
  <si>
    <t xml:space="preserve">AL                                                                                                                                                                                                                                                             </t>
  </si>
  <si>
    <t xml:space="preserve">35406     </t>
  </si>
  <si>
    <t>Cynthia Herrington</t>
  </si>
  <si>
    <t xml:space="preserve">CYHerrington@StateStreet.com </t>
  </si>
  <si>
    <t>HAOCGSS0</t>
  </si>
  <si>
    <t>UC HEALTH - HEALTH ALLIANCE</t>
  </si>
  <si>
    <t>Charity Fannin</t>
  </si>
  <si>
    <t>Charity.Fannin@uchealth.com</t>
  </si>
  <si>
    <t>Alliance Business Center, 3200 Burnet Avenue, 7th Floor</t>
  </si>
  <si>
    <t>Cincinnati</t>
  </si>
  <si>
    <t xml:space="preserve">Oh                                                                                                                                                                                                                                                             </t>
  </si>
  <si>
    <t xml:space="preserve">45229     </t>
  </si>
  <si>
    <t>Vokolek, Christopher</t>
  </si>
  <si>
    <t>ctvokolek@statestreet.com</t>
  </si>
  <si>
    <t>ROONEY, JOSEPH</t>
  </si>
  <si>
    <t>JCRooney@statestreet.com</t>
  </si>
  <si>
    <t xml:space="preserve">HARV100 </t>
  </si>
  <si>
    <t>HARVARD MANAGEMENT</t>
  </si>
  <si>
    <t>Chris Piccione, VP Performance</t>
  </si>
  <si>
    <t>piccionec@hmc.harvard.edu</t>
  </si>
  <si>
    <t>617-720-6815</t>
  </si>
  <si>
    <t>600 Atlantic Avenue</t>
  </si>
  <si>
    <t xml:space="preserve">02210     </t>
  </si>
  <si>
    <t>Danielle Adamson</t>
  </si>
  <si>
    <t>Danielle.Adamson@StateStreet.com</t>
  </si>
  <si>
    <t>Deborah Frazer</t>
  </si>
  <si>
    <t>dafrazer@statestreet.com</t>
  </si>
  <si>
    <t>HMARKSS</t>
  </si>
  <si>
    <t>HALLMARK CARDS INC</t>
  </si>
  <si>
    <t>Garold Oliver</t>
  </si>
  <si>
    <t xml:space="preserve"> Garold.oliver@hallmark.com</t>
  </si>
  <si>
    <t>2501 McGee Trafficway</t>
  </si>
  <si>
    <t>St Louis</t>
  </si>
  <si>
    <t xml:space="preserve">MO                                                                                                                                                                                                                                                             </t>
  </si>
  <si>
    <t>64141-6580</t>
  </si>
  <si>
    <t>Curran, Mark</t>
  </si>
  <si>
    <t>macurran@statestreet.com</t>
  </si>
  <si>
    <t>Raposa, Kim</t>
  </si>
  <si>
    <t>karaposa@statestreet.com</t>
  </si>
  <si>
    <t>INVESCO</t>
  </si>
  <si>
    <t>George Avery</t>
  </si>
  <si>
    <t>george.avery@invesco.com</t>
  </si>
  <si>
    <t>One Midtown Plaza, 1360Peachtree St. N.E.</t>
  </si>
  <si>
    <t>Atlanta</t>
  </si>
  <si>
    <t xml:space="preserve">GA                                                                                                                                                                                                                                                             </t>
  </si>
  <si>
    <t xml:space="preserve">30309     </t>
  </si>
  <si>
    <t>Brett Fernquist</t>
  </si>
  <si>
    <t>BFernquist@StateStreet.com</t>
  </si>
  <si>
    <t>Dennis Spaulding</t>
  </si>
  <si>
    <t>dspaulding@statestreet.com</t>
  </si>
  <si>
    <t>IRVINE</t>
  </si>
  <si>
    <t>JAMES IRVINE FOUNDATION</t>
  </si>
  <si>
    <t>Jason Park</t>
  </si>
  <si>
    <t>jpark@irvine.org</t>
  </si>
  <si>
    <t>575 Market Street, 34th Floor</t>
  </si>
  <si>
    <t>San Francisco</t>
  </si>
  <si>
    <t xml:space="preserve">94105     </t>
  </si>
  <si>
    <t>Snowdale, Mike</t>
  </si>
  <si>
    <t>masnowdale@statestreet.com</t>
  </si>
  <si>
    <t>Erin Rodriguez</t>
  </si>
  <si>
    <t>eprodriguez@statestreet.com</t>
  </si>
  <si>
    <t>IWNE</t>
  </si>
  <si>
    <t>IRON WORKERS OF NE</t>
  </si>
  <si>
    <t>Veronica Dyer</t>
  </si>
  <si>
    <t>veronica@iwnefunds.com</t>
  </si>
  <si>
    <t>161 Granite Avenue</t>
  </si>
  <si>
    <t>Dorchester</t>
  </si>
  <si>
    <t xml:space="preserve">02124     </t>
  </si>
  <si>
    <t>TRACI WRIGHT</t>
  </si>
  <si>
    <t>tlwright@statestreet.com</t>
  </si>
  <si>
    <t>ANNA ALEXANDER</t>
  </si>
  <si>
    <t>aalexander@statestreet.com</t>
  </si>
  <si>
    <t>JPM</t>
  </si>
  <si>
    <t>JP MORGAN CANADA</t>
  </si>
  <si>
    <t>Grace Chiu, Vice President</t>
  </si>
  <si>
    <t>grace.k.chiu@jpmorgan.com</t>
  </si>
  <si>
    <t>604 235-5057</t>
  </si>
  <si>
    <t>650 West Georgia St, Suite 2310</t>
  </si>
  <si>
    <t>Vancouver</t>
  </si>
  <si>
    <t xml:space="preserve">British Columbia                                                                                                                                                                                                                                               </t>
  </si>
  <si>
    <t xml:space="preserve">V6B 4N7   </t>
  </si>
  <si>
    <t>CFinlay2@StateStreet.com</t>
  </si>
  <si>
    <t>Mary Sorbara</t>
  </si>
  <si>
    <t>msorbara@statestreet.com</t>
  </si>
  <si>
    <t>KBRSS</t>
  </si>
  <si>
    <t>KBR US</t>
  </si>
  <si>
    <t>Mark Deboer, Senior Trust Manager</t>
  </si>
  <si>
    <t>Mark.DeBoer@kbr.com</t>
  </si>
  <si>
    <t>713-753-4225</t>
  </si>
  <si>
    <t>601 Jefferson - 3552</t>
  </si>
  <si>
    <t>Houston</t>
  </si>
  <si>
    <t xml:space="preserve">77002     </t>
  </si>
  <si>
    <t>Jason Landry</t>
  </si>
  <si>
    <t>Chris Bregoli</t>
  </si>
  <si>
    <t>LEXIN</t>
  </si>
  <si>
    <t>LEXINGTON</t>
  </si>
  <si>
    <t>Marguerite Oliva, Retirement Administrator</t>
  </si>
  <si>
    <t>moliva@ci.lexington.ma.us</t>
  </si>
  <si>
    <t>781-862-0500</t>
  </si>
  <si>
    <t>1625 Massachusetts Avenue</t>
  </si>
  <si>
    <t>Lexington</t>
  </si>
  <si>
    <t xml:space="preserve">02420     </t>
  </si>
  <si>
    <t xml:space="preserve">Payne, Kaylee </t>
  </si>
  <si>
    <t>KPayne@StateStreet.com</t>
  </si>
  <si>
    <t>MARS</t>
  </si>
  <si>
    <t>Ryan Gartin, Analyst</t>
  </si>
  <si>
    <t>RGartin@strategicgroup.com</t>
  </si>
  <si>
    <t>1001Nineteeth Street, N. 16th Floor</t>
  </si>
  <si>
    <t>Arlington</t>
  </si>
  <si>
    <t xml:space="preserve">22209     </t>
  </si>
  <si>
    <t>Aguiar, Victoria G</t>
  </si>
  <si>
    <t>vgaguiar@statestreet.com</t>
  </si>
  <si>
    <t xml:space="preserve">Nixon, Thomas C </t>
  </si>
  <si>
    <t>TCNixon@StateStreet.com</t>
  </si>
  <si>
    <t>MDDX</t>
  </si>
  <si>
    <t>MIDDLESEX RETIREMENT</t>
  </si>
  <si>
    <t>Lisa Maloney</t>
  </si>
  <si>
    <t>lmaloney@middlesexretirement.org</t>
  </si>
  <si>
    <t>978-439-3000</t>
  </si>
  <si>
    <t>25 Linnell Circle</t>
  </si>
  <si>
    <t>Billerica</t>
  </si>
  <si>
    <t xml:space="preserve">01821     </t>
  </si>
  <si>
    <t>Atkins, Lauren J</t>
  </si>
  <si>
    <t>ljatkins@statestreet.com</t>
  </si>
  <si>
    <t>Payne, Kaylee</t>
  </si>
  <si>
    <t>kpayne@statestreet.com</t>
  </si>
  <si>
    <t>MITSS</t>
  </si>
  <si>
    <t>M.I.T.</t>
  </si>
  <si>
    <t>Jackie Turner</t>
  </si>
  <si>
    <t>jturner@mitimco.mit.edu</t>
  </si>
  <si>
    <t>617-258-8490 </t>
  </si>
  <si>
    <t>238 Main Street</t>
  </si>
  <si>
    <t>Cambridge</t>
  </si>
  <si>
    <t xml:space="preserve">02142     </t>
  </si>
  <si>
    <t>Sadler, Chris</t>
  </si>
  <si>
    <t>Chris.Sadler@statestreet.com</t>
  </si>
  <si>
    <t>MONY</t>
  </si>
  <si>
    <t>Glen Gardner</t>
  </si>
  <si>
    <t>glen.gardner@axa.us.com</t>
  </si>
  <si>
    <t>(212)314-4194</t>
  </si>
  <si>
    <t>1290 Avenue of the Americas</t>
  </si>
  <si>
    <t>10104</t>
  </si>
  <si>
    <t>Tim McKerrow</t>
  </si>
  <si>
    <t>TSMcKerrow@statestreet.com</t>
  </si>
  <si>
    <t>Jeff Saccocia</t>
  </si>
  <si>
    <t>jeffrey.saccocia@statestreet.com</t>
  </si>
  <si>
    <t>NORFOLK</t>
  </si>
  <si>
    <t>EMPLOYEES RETIREMENT SYSTEM OF NORFOLK</t>
  </si>
  <si>
    <t>Galen Gresalfi</t>
  </si>
  <si>
    <t>galen.gresalfi@norfolk.gov</t>
  </si>
  <si>
    <t>810 Union Street, Room 309</t>
  </si>
  <si>
    <t>Norfolk</t>
  </si>
  <si>
    <t xml:space="preserve">23510     </t>
  </si>
  <si>
    <t>WIDNER, LOGAN</t>
  </si>
  <si>
    <t>LRWidner@StateStreet.com</t>
  </si>
  <si>
    <t>OHIODC</t>
  </si>
  <si>
    <t>Ohio Public Employees Deferred Compensation Plan</t>
  </si>
  <si>
    <t>257 East Town Street, Suite 400</t>
  </si>
  <si>
    <t>Columbus</t>
  </si>
  <si>
    <t>OH</t>
  </si>
  <si>
    <t>43215</t>
  </si>
  <si>
    <t>AARON POULIN</t>
  </si>
  <si>
    <t>AJPoulin@StateStreet.com</t>
  </si>
  <si>
    <t>ERIN DEWOLFE</t>
  </si>
  <si>
    <t>edewolfe@statestreet.com</t>
  </si>
  <si>
    <t>OKLA</t>
  </si>
  <si>
    <t>OKLAHOMA FIREFIGHTERS</t>
  </si>
  <si>
    <t>Chase Rankin</t>
  </si>
  <si>
    <t>Chase.Rankin@firepension.ok.gov</t>
  </si>
  <si>
    <t>405-522-4600</t>
  </si>
  <si>
    <t>6601 Broadway Extension, Ste 100</t>
  </si>
  <si>
    <t>Oklahoma City</t>
  </si>
  <si>
    <t xml:space="preserve">OK                                                                                                                                                                                                                                                             </t>
  </si>
  <si>
    <t>73116</t>
  </si>
  <si>
    <t>Auer, Kris</t>
  </si>
  <si>
    <t>knauer@statestreet.com</t>
  </si>
  <si>
    <t>Widner, Logan</t>
  </si>
  <si>
    <t>lrwidner@statestreet.com</t>
  </si>
  <si>
    <t>RSALL</t>
  </si>
  <si>
    <t>ROYAL &amp; SUN ALLIANCE</t>
  </si>
  <si>
    <t>Ray Trodgon</t>
  </si>
  <si>
    <t>ray.trogdon@arrowpointcap.com</t>
  </si>
  <si>
    <t>704-522-2000</t>
  </si>
  <si>
    <t>9300 Arrowpoint Blvd</t>
  </si>
  <si>
    <t>Charlotte</t>
  </si>
  <si>
    <t xml:space="preserve">NC                                                                                                                                                                                                                                                             </t>
  </si>
  <si>
    <t>28273-8136</t>
  </si>
  <si>
    <t>Chris Vokolek</t>
  </si>
  <si>
    <t xml:space="preserve">ctvokolek@statestreet.com </t>
  </si>
  <si>
    <t>Jared Douglas</t>
  </si>
  <si>
    <t xml:space="preserve">JCDouglas@StateStreet.com </t>
  </si>
  <si>
    <t>RUSSELLSS</t>
  </si>
  <si>
    <t>RUSSELL INVESTMENTS</t>
  </si>
  <si>
    <t>Jed Miller, Director - Global Performance and Reporting</t>
  </si>
  <si>
    <t>jemiller@russellinvestments.com</t>
  </si>
  <si>
    <t>1301 Second  Ave, 18th Floor</t>
  </si>
  <si>
    <t>Seattle</t>
  </si>
  <si>
    <t xml:space="preserve">WA                                                                                                                                                                                                                                                             </t>
  </si>
  <si>
    <t xml:space="preserve">98101     </t>
  </si>
  <si>
    <t>Kevin Connolly</t>
  </si>
  <si>
    <t>keconnolly@statestreet.com</t>
  </si>
  <si>
    <t>Andrea Sharp</t>
  </si>
  <si>
    <t>Andrea.sharp@statestreet.com</t>
  </si>
  <si>
    <t>Bob Pratt</t>
  </si>
  <si>
    <t>rhpratt@statestreet.com</t>
  </si>
  <si>
    <t>SBR</t>
  </si>
  <si>
    <t>STATE BOSTON RETIREMENT FUND</t>
  </si>
  <si>
    <t>Danny Greene, Comptroller</t>
  </si>
  <si>
    <t>Daniel.Greene@cityofboston.gov</t>
  </si>
  <si>
    <t>617-635-4318</t>
  </si>
  <si>
    <t>1 City Hall Plaza Room 816</t>
  </si>
  <si>
    <t xml:space="preserve">02108     </t>
  </si>
  <si>
    <t>Donohoe, Patrick</t>
  </si>
  <si>
    <t>pmdonohoe@statestreet.com</t>
  </si>
  <si>
    <t>John Giusto</t>
  </si>
  <si>
    <t>jfgiusto@statestreet.com</t>
  </si>
  <si>
    <t>SCCRF</t>
  </si>
  <si>
    <t>SUPERIOR COURT CLERKS RETIREMENT FUND</t>
  </si>
  <si>
    <t>Robert W. Carter, Secretary/Treasurer</t>
  </si>
  <si>
    <t>bcarterpoab@aol.com</t>
  </si>
  <si>
    <t>770-228-8461</t>
  </si>
  <si>
    <t>1208 Greenbelt Drive</t>
  </si>
  <si>
    <t>P.O. Box 56</t>
  </si>
  <si>
    <t>Griffin</t>
  </si>
  <si>
    <t xml:space="preserve">30244     </t>
  </si>
  <si>
    <t xml:space="preserve">Oller, Randy </t>
  </si>
  <si>
    <t>ROller@StateStreet.com</t>
  </si>
  <si>
    <t>STPP</t>
  </si>
  <si>
    <t>PERPETUAL TRUST OF ST. PETER &amp; ST. PAUL</t>
  </si>
  <si>
    <t>Elaine Weiss, Senior Consultant</t>
  </si>
  <si>
    <t>elaine.weis@gmail.com</t>
  </si>
  <si>
    <t>801-943-3141</t>
  </si>
  <si>
    <t>7420 Eastbourne Circle</t>
  </si>
  <si>
    <t>Salt Lake City</t>
  </si>
  <si>
    <t xml:space="preserve">UT                                                                                                                                                                                                                                                             </t>
  </si>
  <si>
    <t xml:space="preserve">84121     </t>
  </si>
  <si>
    <t>TCHF</t>
  </si>
  <si>
    <t>COLORADO HEALTH FOUNDATION</t>
  </si>
  <si>
    <t>Jan Kelley, Investment Manager</t>
  </si>
  <si>
    <t>jkelley@ColoradoHealth.org</t>
  </si>
  <si>
    <t>303-953-3651</t>
  </si>
  <si>
    <t>501 South Cherry Street, Suite 1100</t>
  </si>
  <si>
    <t>Denver</t>
  </si>
  <si>
    <t xml:space="preserve">CO                                                                                                                                                                                                                                                             </t>
  </si>
  <si>
    <t xml:space="preserve">80246     </t>
  </si>
  <si>
    <t>Victoria Aguiar</t>
  </si>
  <si>
    <t>TEXAS</t>
  </si>
  <si>
    <t>TEXAS VETERANS LAND BOARD</t>
  </si>
  <si>
    <t>Rusty Martin, CIO</t>
  </si>
  <si>
    <t>rusty.martin@GLO.TEXAS.GOV</t>
  </si>
  <si>
    <t>512-463-5120</t>
  </si>
  <si>
    <t>1700 North Congress Avenue, Suite 890</t>
  </si>
  <si>
    <t>Austin</t>
  </si>
  <si>
    <t xml:space="preserve">78701     </t>
  </si>
  <si>
    <t>Brad Whittingstall</t>
  </si>
  <si>
    <t>bkwhittingstall@statestreet.com</t>
  </si>
  <si>
    <t>TEXTRS</t>
  </si>
  <si>
    <t>TEACHER RETIREMENT SYSTEM OF TEXAS</t>
  </si>
  <si>
    <t>Sylvia Bell, COO</t>
  </si>
  <si>
    <t>sylvia.bell@trs.texas.gov</t>
  </si>
  <si>
    <t>512-542-6639</t>
  </si>
  <si>
    <t>816 Congress Ave</t>
  </si>
  <si>
    <t xml:space="preserve"> Lane, Gary </t>
  </si>
  <si>
    <t>GLane2@StateStreet.com</t>
  </si>
  <si>
    <t>GOMEZ, NATALIA</t>
  </si>
  <si>
    <t>Natalia.Gomez@statestreet.com</t>
  </si>
  <si>
    <t>TJYAWKEY</t>
  </si>
  <si>
    <t>YAWKEY FOUNDATIONS</t>
  </si>
  <si>
    <t>LaRoyce Stringer, Manager of Accounting</t>
  </si>
  <si>
    <t>lstringer@yawkey.org</t>
  </si>
  <si>
    <t>990 Washington Street, Suite 315</t>
  </si>
  <si>
    <t>Dedham</t>
  </si>
  <si>
    <t xml:space="preserve">02026     </t>
  </si>
  <si>
    <t>UMINNSS</t>
  </si>
  <si>
    <t>UNIVERSITY OF MINNESOTA</t>
  </si>
  <si>
    <t>Jakob Widmark, Investment Manager</t>
  </si>
  <si>
    <t>jwidmark@umn.edu</t>
  </si>
  <si>
    <t>205 D West Bank Office Bldg (WBOB) 1300 S. 2nd St.</t>
  </si>
  <si>
    <t>Minneapolis</t>
  </si>
  <si>
    <t xml:space="preserve">MN                                                                                                                                                                                                                                                             </t>
  </si>
  <si>
    <t xml:space="preserve">55455     </t>
  </si>
  <si>
    <t>Aguiar, Victoria</t>
  </si>
  <si>
    <t>Phillps, Cheryl</t>
  </si>
  <si>
    <t>clphillips@statestreet.com</t>
  </si>
  <si>
    <t>WBCAN</t>
  </si>
  <si>
    <t>WILLIAM BLAIR - CANADA</t>
  </si>
  <si>
    <t>Colette Garavalia, Officer</t>
  </si>
  <si>
    <t>cgaravalia@williamblair.com</t>
  </si>
  <si>
    <t>312-364-8404</t>
  </si>
  <si>
    <t xml:space="preserve">222 W Adams </t>
  </si>
  <si>
    <t>Chicago</t>
  </si>
  <si>
    <t xml:space="preserve">60606     </t>
  </si>
  <si>
    <t>kknight@statestreet.com</t>
  </si>
  <si>
    <t>Scott F. Shirrell</t>
  </si>
  <si>
    <t>Scott.Shirrell@statestreet.com</t>
  </si>
  <si>
    <t>WCB-NWT</t>
  </si>
  <si>
    <t>WSCC - NWT &amp; NUNAVUT</t>
  </si>
  <si>
    <t>Jeremy Stringer, Treasury Analyst</t>
  </si>
  <si>
    <t>jeremyst@wscc.nt.ca</t>
  </si>
  <si>
    <t>867-920-3888</t>
  </si>
  <si>
    <t>900 Howe Street – Suite 500</t>
  </si>
  <si>
    <t xml:space="preserve">V6Z 2M4   </t>
  </si>
  <si>
    <t>KKnight@StateStreet.com</t>
  </si>
  <si>
    <t>Lisa Bridel</t>
  </si>
  <si>
    <t>lbridel@statestreet.com</t>
  </si>
  <si>
    <t>WELCHGSS</t>
  </si>
  <si>
    <t>WELCH FOODS</t>
  </si>
  <si>
    <t>Kimberly Spang Shepherd, Assistant Treasurer</t>
  </si>
  <si>
    <t>kspangshepherd@welchs.com</t>
  </si>
  <si>
    <t>978-341-1226</t>
  </si>
  <si>
    <t>3 Concord Farms, 575 Virginia Road</t>
  </si>
  <si>
    <t>Concord</t>
  </si>
  <si>
    <t xml:space="preserve">01742     </t>
  </si>
  <si>
    <t>Tiffany Harrell</t>
  </si>
  <si>
    <t>teharrell@statestreet.com</t>
  </si>
  <si>
    <t>IBMS</t>
  </si>
  <si>
    <t>IBM STABLE VALUE FUND &amp; TAX DEFERRED</t>
  </si>
  <si>
    <t>Nancy Shera, Investment Risk Manager</t>
  </si>
  <si>
    <t>nshera@us.ibm.com</t>
  </si>
  <si>
    <t xml:space="preserve">914-765-2151 </t>
  </si>
  <si>
    <t>1 North Castle Drive</t>
  </si>
  <si>
    <t>Armonk</t>
  </si>
  <si>
    <t>10504</t>
  </si>
  <si>
    <t>Shera, Nancy</t>
  </si>
  <si>
    <t>I am pleased with our Performance and Analytics team.  When we have had any issues, the team has been responsive and addressed the issues quickly._x000D_
_x000D_
For question 3, we don't use online technology.  I tried to leave blank because not applicable, but the survey would not allow.</t>
  </si>
  <si>
    <t>Musman, Jacob</t>
  </si>
  <si>
    <t>THEHART</t>
  </si>
  <si>
    <t>HARTFORD, THE</t>
  </si>
  <si>
    <t>Bernadette Bailey</t>
  </si>
  <si>
    <t>bernadette.bailey@thehartford.com</t>
  </si>
  <si>
    <t>2 Avenue de Lafayette</t>
  </si>
  <si>
    <t xml:space="preserve">02111     </t>
  </si>
  <si>
    <t>Bailey, Bernadette</t>
  </si>
  <si>
    <t>Mark Curran</t>
  </si>
  <si>
    <t>Daniel Morse</t>
  </si>
  <si>
    <t>DJMorse2@StateStreet.com</t>
  </si>
  <si>
    <t>KNIGHTV</t>
  </si>
  <si>
    <t>KNIGHT VINKE</t>
  </si>
  <si>
    <t>Trevor Hedden, Chief Financial Officer</t>
  </si>
  <si>
    <t>hedden@knightvinke.com</t>
  </si>
  <si>
    <t>212-660-5720</t>
  </si>
  <si>
    <t>489 Fifth Avenue, 29th Floor</t>
  </si>
  <si>
    <t xml:space="preserve">10017     </t>
  </si>
  <si>
    <t>Trevor Hedden</t>
  </si>
  <si>
    <t>Hellen.Bangura@statestreet.com</t>
  </si>
  <si>
    <t>Jake Go</t>
  </si>
  <si>
    <t>JGo@StateStreet.com</t>
  </si>
  <si>
    <t>TTSTC</t>
  </si>
  <si>
    <t>TEXAS TREASURY SAFEKEEPING TRUST</t>
  </si>
  <si>
    <t xml:space="preserve">Adam Levine </t>
  </si>
  <si>
    <t>adam.levine@ttstc.texas.gov</t>
  </si>
  <si>
    <t>512-463-4300</t>
  </si>
  <si>
    <t>208 E 10th Street</t>
  </si>
  <si>
    <t>Nick Katsikis</t>
  </si>
  <si>
    <t>NMKatsikis@StateStreet.com</t>
  </si>
  <si>
    <t>ACERA</t>
  </si>
  <si>
    <t>ALAMEDA COUNTY (ACERA)</t>
  </si>
  <si>
    <t>Phil Wogsberg, Investment Officer</t>
  </si>
  <si>
    <t>pwogsberg@acera.org</t>
  </si>
  <si>
    <t>510-628-3003</t>
  </si>
  <si>
    <t>475 14th St, Suite 1000</t>
  </si>
  <si>
    <t>Oakland</t>
  </si>
  <si>
    <t xml:space="preserve">94612     </t>
  </si>
  <si>
    <t>Overfelt, Donli</t>
  </si>
  <si>
    <t>djoverfelt@statestreet.com</t>
  </si>
  <si>
    <t>Andrew Robertson</t>
  </si>
  <si>
    <t>arobertson@statestreet.com</t>
  </si>
  <si>
    <t>AMGEN</t>
  </si>
  <si>
    <t>Khang Bui</t>
  </si>
  <si>
    <t>khang@amgen.com</t>
  </si>
  <si>
    <t>One Amgen Center Dr., M/S 91-2-D</t>
  </si>
  <si>
    <t>Thousand Oaks</t>
  </si>
  <si>
    <t xml:space="preserve">91320     </t>
  </si>
  <si>
    <t xml:space="preserve"> Igo, Christopher J </t>
  </si>
  <si>
    <t>cjigo@statestreet.com</t>
  </si>
  <si>
    <t>Vavladellis, John</t>
  </si>
  <si>
    <t>x- left</t>
  </si>
  <si>
    <t>BOYSGSS</t>
  </si>
  <si>
    <t>BOY SCOUTS</t>
  </si>
  <si>
    <t>Faisal Rajani, Investment Officer</t>
  </si>
  <si>
    <t>Faisal.Rajani@scouting.org</t>
  </si>
  <si>
    <t>972-580-2065</t>
  </si>
  <si>
    <t>1325 S. Walnut Hill Lane</t>
  </si>
  <si>
    <t>Irving</t>
  </si>
  <si>
    <t xml:space="preserve">75038     </t>
  </si>
  <si>
    <t>Gayton, Ron</t>
  </si>
  <si>
    <t>RFGayton@StateStreet.com</t>
  </si>
  <si>
    <t>Bannis, Isiah</t>
  </si>
  <si>
    <t>ibannis@statestreet.com</t>
  </si>
  <si>
    <t>Florian Ghiurau</t>
  </si>
  <si>
    <t>faghiurau@statestreet.com</t>
  </si>
  <si>
    <t>CELANESE</t>
  </si>
  <si>
    <t>Celeste Reese</t>
  </si>
  <si>
    <t>creese@celanese.com</t>
  </si>
  <si>
    <t>222 W. LAS COLINAS BLVD., STE. 900N</t>
  </si>
  <si>
    <t>IRVING</t>
  </si>
  <si>
    <t xml:space="preserve">75039     </t>
  </si>
  <si>
    <t>Kate Peck</t>
  </si>
  <si>
    <t>kpeck@statestreet.com</t>
  </si>
  <si>
    <t>Maverick Madison</t>
  </si>
  <si>
    <t>mmadison@statestreet.com</t>
  </si>
  <si>
    <t>CHUCK</t>
  </si>
  <si>
    <t>CHARLES SCHWAB INVESTMENT COMPANY</t>
  </si>
  <si>
    <t>Eric Linker, Director of Research &amp; Performance</t>
  </si>
  <si>
    <t>eric.linker@schwab.com</t>
  </si>
  <si>
    <t>415-667-7966</t>
  </si>
  <si>
    <t>215 Fremont Street</t>
  </si>
  <si>
    <t>Question 3 should be N/A but the survey required me to submit a ranking.</t>
  </si>
  <si>
    <t>Andrea.Sharp@statestreet.com</t>
  </si>
  <si>
    <t>Mark Duarte</t>
  </si>
  <si>
    <t>mkduarte@statestreet.com</t>
  </si>
  <si>
    <t>Evan Smith</t>
  </si>
  <si>
    <t>irbohn@statestreet.com</t>
  </si>
  <si>
    <t>BKRK</t>
  </si>
  <si>
    <t>BLACKROCK INSTITUTIONAL TRUST CO, NA</t>
  </si>
  <si>
    <t>INTERNAL CLIENT</t>
  </si>
  <si>
    <t xml:space="preserve">                                                                                                                                                                                                                                                               </t>
  </si>
  <si>
    <t>Korin Maille</t>
  </si>
  <si>
    <t>korin.maille@iproductsservicesgroup.com</t>
  </si>
  <si>
    <t>Debrah Montgomery</t>
  </si>
  <si>
    <t>deborah.montgomery@statestreet.com</t>
  </si>
  <si>
    <t>Justin Rozek</t>
  </si>
  <si>
    <t>justin.rozek@statestreet.com</t>
  </si>
  <si>
    <t>FRANTEMP</t>
  </si>
  <si>
    <t>FRANKLIN TEMPLETON</t>
  </si>
  <si>
    <t>Dina Ting</t>
  </si>
  <si>
    <t>Dina.Ting@franklintempleton.com</t>
  </si>
  <si>
    <t>650-312-4969</t>
  </si>
  <si>
    <t>One Franklin Parkway</t>
  </si>
  <si>
    <t>San Mateo</t>
  </si>
  <si>
    <t>94403</t>
  </si>
  <si>
    <t>Jason.ONeill@StateStreet.com</t>
  </si>
  <si>
    <t>Matt Wilson</t>
  </si>
  <si>
    <t>MGWilson@StateStreet.com</t>
  </si>
  <si>
    <t>Ian Bohn</t>
  </si>
  <si>
    <t>GOOGLE</t>
  </si>
  <si>
    <t>Hui Chen</t>
  </si>
  <si>
    <t>huichien@google.com</t>
  </si>
  <si>
    <t>1945 Charleston Road</t>
  </si>
  <si>
    <t>Mountain View</t>
  </si>
  <si>
    <t xml:space="preserve">94043     </t>
  </si>
  <si>
    <t xml:space="preserve"> Fennessy, Janet </t>
  </si>
  <si>
    <t>JFennessy@StateStreet.com</t>
  </si>
  <si>
    <t>eliskovich, Jon</t>
  </si>
  <si>
    <t>jon.eliskovich@statestreet.com</t>
  </si>
  <si>
    <t>esmith@statestreet.com</t>
  </si>
  <si>
    <t>HILTGSS</t>
  </si>
  <si>
    <t>CONRAD HILTON FOUNDATION</t>
  </si>
  <si>
    <t>Vardges Markosyan</t>
  </si>
  <si>
    <t>Vardges@hiltonfoundation.org</t>
  </si>
  <si>
    <t>30440 Agoura Road</t>
  </si>
  <si>
    <t>Agoura Hills</t>
  </si>
  <si>
    <t xml:space="preserve">91301     </t>
  </si>
  <si>
    <t>Kim Moynihan</t>
  </si>
  <si>
    <t>kamoynihan@statestreet.com</t>
  </si>
  <si>
    <t>KFGSS1</t>
  </si>
  <si>
    <t>KAISER PERMANENTE</t>
  </si>
  <si>
    <t>Alicia Espinoza, Pension &amp; Investments Analyst</t>
  </si>
  <si>
    <t>alicia.espinoza@kp.org</t>
  </si>
  <si>
    <t>510-267-4898</t>
  </si>
  <si>
    <t>One Kaiser Plaza, 26th Floor</t>
  </si>
  <si>
    <t>Lamarre, Brendan</t>
  </si>
  <si>
    <t>bjlamarre@statestreet.com</t>
  </si>
  <si>
    <t>MONTANA</t>
  </si>
  <si>
    <t>MONTANA BOARD OF INVESTMENTS</t>
  </si>
  <si>
    <t>Joe Cullen</t>
  </si>
  <si>
    <t>JCullen@mt.gov</t>
  </si>
  <si>
    <t>2401 Colonial Drive, 3rd Floor</t>
  </si>
  <si>
    <t>Helena</t>
  </si>
  <si>
    <t xml:space="preserve">MT                                                                                                                                                                                                                                                             </t>
  </si>
  <si>
    <t xml:space="preserve">59601     </t>
  </si>
  <si>
    <t xml:space="preserve"> Calabio, Travis </t>
  </si>
  <si>
    <t>tcalabio@statestreet.com</t>
  </si>
  <si>
    <t>Parkinson, Joel</t>
  </si>
  <si>
    <t>jeparkinson@staatestreet.com</t>
  </si>
  <si>
    <t>PINNA</t>
  </si>
  <si>
    <t>PINNACOL ASSURANCE</t>
  </si>
  <si>
    <t>JOEL HOMBOSTEL, INVESTMENT ANALYST</t>
  </si>
  <si>
    <t>joel.hombostel@pinnacol.com</t>
  </si>
  <si>
    <t>303-361-4899</t>
  </si>
  <si>
    <t>7501 E. LOWRY BLVD.</t>
  </si>
  <si>
    <t>DENVER</t>
  </si>
  <si>
    <t xml:space="preserve">80230     </t>
  </si>
  <si>
    <t>Dennis Engel</t>
  </si>
  <si>
    <t>DJEngel@StateStreet.com</t>
  </si>
  <si>
    <t>SJRP</t>
  </si>
  <si>
    <t>SAN JOSE RETIREMENT PLANS</t>
  </si>
  <si>
    <t>Ron Kumar</t>
  </si>
  <si>
    <t>Ron.Kumar@SanJoseca.gov</t>
  </si>
  <si>
    <t>1737 North 1st Street, 6th Floor</t>
  </si>
  <si>
    <t>95112</t>
  </si>
  <si>
    <t>Tonya Cordray</t>
  </si>
  <si>
    <t>TACordray@StateStreet.com</t>
  </si>
  <si>
    <t>Donli Overfelt</t>
  </si>
  <si>
    <t>DJOverfelt@statestreet.com</t>
  </si>
  <si>
    <t>SONOGSS</t>
  </si>
  <si>
    <t>SONOMA COUNTY</t>
  </si>
  <si>
    <t>Stephen Marsh, Retirement Investmant Analyst II</t>
  </si>
  <si>
    <t>Steve.Marsh@sonoma-county.org</t>
  </si>
  <si>
    <t>707-565-8111</t>
  </si>
  <si>
    <t>433 Aviation Blvd.</t>
  </si>
  <si>
    <t>Santa Rosa</t>
  </si>
  <si>
    <t xml:space="preserve">95403     </t>
  </si>
  <si>
    <t>Fisher, Edward R</t>
  </si>
  <si>
    <t>erfisher@statestreet.com</t>
  </si>
  <si>
    <t>UWASH</t>
  </si>
  <si>
    <t>UNIVERSITY OF WASHINGTON</t>
  </si>
  <si>
    <t>Aurora Lau, Performance Analyst</t>
  </si>
  <si>
    <t>asc21@u.washington.edu</t>
  </si>
  <si>
    <t>206-543-4992</t>
  </si>
  <si>
    <t>4311 11th Avenue NE, Suite 600</t>
  </si>
  <si>
    <t xml:space="preserve">98105     </t>
  </si>
  <si>
    <t>Rodriguez, Erin</t>
  </si>
  <si>
    <t>WASHIB</t>
  </si>
  <si>
    <t>WASHINGTON SIB</t>
  </si>
  <si>
    <t>Kris Taylor</t>
  </si>
  <si>
    <t>Kristina.Taylor@sib.wa.gov</t>
  </si>
  <si>
    <t>2100 Evergreen Park Drive Southwest, P.O. Box 40916</t>
  </si>
  <si>
    <t>Olympia</t>
  </si>
  <si>
    <t xml:space="preserve">98502     </t>
  </si>
  <si>
    <t>Broden, E</t>
  </si>
  <si>
    <t>eric.broden@statestreet.com</t>
  </si>
  <si>
    <t>WHGF</t>
  </si>
  <si>
    <t>BILL &amp; MELINDA GATES FOUNDATION</t>
  </si>
  <si>
    <t>Tom White, Head of Performance</t>
  </si>
  <si>
    <t>tomw@bmgigroup.com</t>
  </si>
  <si>
    <t>425-893-7851</t>
  </si>
  <si>
    <t>2365 Carillon Point</t>
  </si>
  <si>
    <t>Kirkland</t>
  </si>
  <si>
    <t xml:space="preserve">98033     </t>
  </si>
  <si>
    <t>Hunter, Chris</t>
  </si>
  <si>
    <t>chris.hunter@statestreet.com</t>
  </si>
  <si>
    <t>CALSTRS</t>
  </si>
  <si>
    <t>CALIFORNIA STATE TEACHERS RETIREMENT SYSTEM (CALSTRS)</t>
  </si>
  <si>
    <t>April Wilcox, Director of Operations</t>
  </si>
  <si>
    <t>awilcox@calstrs.com</t>
  </si>
  <si>
    <t>916-414-7517</t>
  </si>
  <si>
    <t>100 Waterfront Place</t>
  </si>
  <si>
    <t>West Sacramento</t>
  </si>
  <si>
    <t>95826</t>
  </si>
  <si>
    <t>Wilcox, April</t>
  </si>
  <si>
    <t>boel, cameron</t>
  </si>
  <si>
    <t>cameron.boel@statestreet.com</t>
  </si>
  <si>
    <t>cjhennessey@statestreet.com</t>
  </si>
  <si>
    <t>OREGONSS</t>
  </si>
  <si>
    <t>STATE OF OREGON</t>
  </si>
  <si>
    <t>David Randall</t>
  </si>
  <si>
    <t>david.randall@ost.state.or.us</t>
  </si>
  <si>
    <t>6650 SW Redwood Lane, Suite 190</t>
  </si>
  <si>
    <t>Tigard</t>
  </si>
  <si>
    <t>OR</t>
  </si>
  <si>
    <t>97224</t>
  </si>
  <si>
    <t>Randall, Dave</t>
  </si>
  <si>
    <t>David Randall, Director of Investment Operations</t>
  </si>
  <si>
    <t>503-431-7902</t>
  </si>
  <si>
    <t>6650 SW Redwood Lane, Ste. 190</t>
  </si>
  <si>
    <t xml:space="preserve">OR                                                                                                                                                                                                                                                             </t>
  </si>
  <si>
    <t xml:space="preserve">97224     </t>
  </si>
  <si>
    <t>CALPERS</t>
  </si>
  <si>
    <t>Rob Paterson, Investment Manager</t>
  </si>
  <si>
    <t>Robert.Paterson@calpers.ca.gov</t>
  </si>
  <si>
    <t>CalPERS Investment Office, 400 Q Street, Suite LPE 4800</t>
  </si>
  <si>
    <t xml:space="preserve">95811     </t>
  </si>
  <si>
    <t>Paterson, Robert</t>
  </si>
  <si>
    <t>Note:  rating on #4 "Data Quality" is based on delivery of top level (i.e. total fund and program level) performance data being consistently provided by BD4.  Rate would have been lower if related to "reporting" capabilities._x000D_
_x000D_
* General lack of performance knowledge on client services team_x000D_
* General lack of direction, prioritization and removal of obstacles from the team managing the client services team_x000D_
* Frequent over commitments and lack of delivery (poor expectations management)</t>
  </si>
  <si>
    <t xml:space="preserve"> Carroll, Teri A </t>
  </si>
  <si>
    <t>Teri.Carroll@statestreet.com</t>
  </si>
  <si>
    <t>SERA</t>
  </si>
  <si>
    <t>SAN BERNARDINO COUNTY RETIREMENT</t>
  </si>
  <si>
    <t>Jake Abbott (CFA), Investment Officer</t>
  </si>
  <si>
    <t>jabbott@sbcera.org</t>
  </si>
  <si>
    <t>909-885-7980 x9311</t>
  </si>
  <si>
    <t>348 W. Hospitality Lane, 3rd Floor</t>
  </si>
  <si>
    <t>San Bernardino</t>
  </si>
  <si>
    <t>92408</t>
  </si>
  <si>
    <t>Abbott, Jake</t>
  </si>
  <si>
    <t>Diaz, Yolanda</t>
  </si>
  <si>
    <t>x-not found</t>
  </si>
  <si>
    <t>Steve Medvecki</t>
  </si>
  <si>
    <t>smedvecki@statestreet.com</t>
  </si>
  <si>
    <t>ASRS</t>
  </si>
  <si>
    <t>ARIZONA STATE RETIREMENT SYSTEM</t>
  </si>
  <si>
    <t>Lupita Breland</t>
  </si>
  <si>
    <t>LupitaB@azasrs.gov</t>
  </si>
  <si>
    <t>3300 North Central Avenue, Suite 1400</t>
  </si>
  <si>
    <t xml:space="preserve">85012     </t>
  </si>
  <si>
    <t>Ryan Russell</t>
  </si>
  <si>
    <t>rzrussell@statestreet.com</t>
  </si>
  <si>
    <t>aaron Poulin</t>
  </si>
  <si>
    <t>ajpoulin@statestreet.com</t>
  </si>
  <si>
    <t>ASTO</t>
  </si>
  <si>
    <t>Arizona State Treasurer Office</t>
  </si>
  <si>
    <t>Patricia Humbert</t>
  </si>
  <si>
    <t>PattyH@AZTreasury.gov</t>
  </si>
  <si>
    <t>602-542-7841</t>
  </si>
  <si>
    <t>85012</t>
  </si>
  <si>
    <t>Jackson, JoAnne</t>
  </si>
  <si>
    <t>jmjackson@statestreet.com</t>
  </si>
  <si>
    <t>DGA</t>
  </si>
  <si>
    <t>Directors Guild of America</t>
  </si>
  <si>
    <t>Jean Sommerville</t>
  </si>
  <si>
    <t>jsommerville@dgaplans.org</t>
  </si>
  <si>
    <t>323-866-2224</t>
  </si>
  <si>
    <t>5055 Wilshire Boulevard, Ste 600</t>
  </si>
  <si>
    <t>Los Angeles</t>
  </si>
  <si>
    <t>90036</t>
  </si>
  <si>
    <t>Michael Rohrich</t>
  </si>
  <si>
    <t>mtrohrich@statestreet.com</t>
  </si>
  <si>
    <t>Vu Nguyen</t>
  </si>
  <si>
    <t>vnguyen5@statestreet.com</t>
  </si>
  <si>
    <t>NMER</t>
  </si>
  <si>
    <t>NEW MEXICO EDUCATIONAL RETIREMENT BOARD</t>
  </si>
  <si>
    <t>Bob Jacksha</t>
  </si>
  <si>
    <t>bob.jacksha@state.nm.us</t>
  </si>
  <si>
    <t>505-946-1984</t>
  </si>
  <si>
    <t>701 Camino de los Marquez</t>
  </si>
  <si>
    <t>Santa Fe</t>
  </si>
  <si>
    <t xml:space="preserve">NM                                                                                                                                                                                                                                                             </t>
  </si>
  <si>
    <t xml:space="preserve">87502     </t>
  </si>
  <si>
    <t>Jacquelyn Lyons</t>
  </si>
  <si>
    <t>JLyons3@StateStreet.com</t>
  </si>
  <si>
    <t>PWC</t>
  </si>
  <si>
    <t>PINNACLE WEST CAPITAL CORP</t>
  </si>
  <si>
    <t>Nathan Augustin, Financial Analyst</t>
  </si>
  <si>
    <t>Nathan.Augustin@pinnaclewest.com</t>
  </si>
  <si>
    <t>602-250-4216</t>
  </si>
  <si>
    <t>400 North 5th Street, Mail Station: 9996</t>
  </si>
  <si>
    <t xml:space="preserve">85004     </t>
  </si>
  <si>
    <t>Spada, Matt</t>
  </si>
  <si>
    <t>mspada@statestreet.com</t>
  </si>
  <si>
    <t>UAW</t>
  </si>
  <si>
    <t>UNITED AUTO WORKERS RETIREE MEDICAL BENEFITS TRUST</t>
  </si>
  <si>
    <t>Robert Mac Arthur</t>
  </si>
  <si>
    <t>rmacarthur@rhac.com</t>
  </si>
  <si>
    <t>734- 887-4610</t>
  </si>
  <si>
    <t xml:space="preserve">110 Miller Ave Suite 100 </t>
  </si>
  <si>
    <t>Ann Arbor</t>
  </si>
  <si>
    <t xml:space="preserve">MI                                                                                                                                                                                                                                                             </t>
  </si>
  <si>
    <t xml:space="preserve">48104     </t>
  </si>
  <si>
    <t xml:space="preserve"> Hopwood, Jeffrey A </t>
  </si>
  <si>
    <t>jahopwood@statestreet.com</t>
  </si>
  <si>
    <t>INTEL</t>
  </si>
  <si>
    <t>Will Chau, Sr. Mgr Retirement Investments</t>
  </si>
  <si>
    <t>william.c.chau@intel.com</t>
  </si>
  <si>
    <t>408-765-5366</t>
  </si>
  <si>
    <t>2200 Mission College Blvd., RN6-47</t>
  </si>
  <si>
    <t>Santa Clara</t>
  </si>
  <si>
    <t xml:space="preserve">95054     </t>
  </si>
  <si>
    <t>Kim Raposa</t>
  </si>
  <si>
    <t>JPGSS</t>
  </si>
  <si>
    <t>GETTY</t>
  </si>
  <si>
    <t>Zsuzsanna Kovacs, Investment Officer</t>
  </si>
  <si>
    <t>ZKovacs@getty.edu</t>
  </si>
  <si>
    <t>310-440-6437</t>
  </si>
  <si>
    <t>1200 Getty Center Drive, Suite 300</t>
  </si>
  <si>
    <t xml:space="preserve">90049     </t>
  </si>
  <si>
    <t>Luce, Maria</t>
  </si>
  <si>
    <t>mdluce@statestreet.com</t>
  </si>
  <si>
    <t>Sana Ali</t>
  </si>
  <si>
    <t>smali@statestreet.com</t>
  </si>
  <si>
    <t>LACERA</t>
  </si>
  <si>
    <t>Esmeralda del Bosque</t>
  </si>
  <si>
    <t>edelbosque@lacera.com</t>
  </si>
  <si>
    <t>626-564-6000x3307</t>
  </si>
  <si>
    <t>300 N. LAKE AVENUE, STE. 650</t>
  </si>
  <si>
    <t>PASADENA</t>
  </si>
  <si>
    <t xml:space="preserve">91101     </t>
  </si>
  <si>
    <t xml:space="preserve"> Gomez, Natalia </t>
  </si>
  <si>
    <t>Holler, Matthew</t>
  </si>
  <si>
    <t>Mholler@statestreet.com</t>
  </si>
  <si>
    <t>LORINGW</t>
  </si>
  <si>
    <t>LORING WARD INTERNATIONAL</t>
  </si>
  <si>
    <t>Sheldon McFarland</t>
  </si>
  <si>
    <t>smcfarland@loringward.com</t>
  </si>
  <si>
    <t>408-260-3100</t>
  </si>
  <si>
    <t>10 Almaden Boulevard, 15th Floor</t>
  </si>
  <si>
    <t>95113</t>
  </si>
  <si>
    <t>DLee8@StateStreet.com</t>
  </si>
  <si>
    <t>OCERS</t>
  </si>
  <si>
    <t>ORANGE COUNTY EMPLOYEES RETIREMENT</t>
  </si>
  <si>
    <t>Shanta Chary</t>
  </si>
  <si>
    <t>schary@ocers.org</t>
  </si>
  <si>
    <t>714-558-6226</t>
  </si>
  <si>
    <t>2223 Wellington Avenue</t>
  </si>
  <si>
    <t>Santa Ana</t>
  </si>
  <si>
    <t xml:space="preserve">92701     </t>
  </si>
  <si>
    <t>Frank, Julianna</t>
  </si>
  <si>
    <t>JMFrank@StateStreet.com</t>
  </si>
  <si>
    <t>OOHA</t>
  </si>
  <si>
    <t>OFFICE OF HAWAIIAN AFFAIRS</t>
  </si>
  <si>
    <t>Dylan Zheng</t>
  </si>
  <si>
    <t>dylanz@oha.org</t>
  </si>
  <si>
    <t>737 Iwilei Road</t>
  </si>
  <si>
    <t>Honolulu</t>
  </si>
  <si>
    <t xml:space="preserve">HI                                                                                                                                                                                                                                                             </t>
  </si>
  <si>
    <t xml:space="preserve">96817     </t>
  </si>
  <si>
    <t>Rohrich, Michael</t>
  </si>
  <si>
    <t>REGENTS</t>
  </si>
  <si>
    <t>UC REGENTS</t>
  </si>
  <si>
    <t>Albert Yong</t>
  </si>
  <si>
    <t>albert.yong@ucop.edu</t>
  </si>
  <si>
    <t>510-987-9641</t>
  </si>
  <si>
    <t>1111 Broadway, Suite 1400</t>
  </si>
  <si>
    <t xml:space="preserve">94607     </t>
  </si>
  <si>
    <t>Dorrance, William</t>
  </si>
  <si>
    <t>whdorrance@statestreet.com</t>
  </si>
  <si>
    <t>SACSS</t>
  </si>
  <si>
    <t>SACRAMENTO COUNTY EMPLOYEES RETIREMENT</t>
  </si>
  <si>
    <t>Steve Davis</t>
  </si>
  <si>
    <t>daviss@saccounty.net</t>
  </si>
  <si>
    <t>980 9th Street, Suite 1800</t>
  </si>
  <si>
    <t xml:space="preserve">95814     </t>
  </si>
  <si>
    <t>TCRS</t>
  </si>
  <si>
    <t>TENNESSEE CONSOLIDATED RETIREMENT SYSTEM</t>
  </si>
  <si>
    <t>Albert Chang, Sr. Analyst</t>
  </si>
  <si>
    <t>Albert.Chang@tn.gov</t>
  </si>
  <si>
    <t>615-532-3062</t>
  </si>
  <si>
    <t>502 Deaderick Street Flr 13</t>
  </si>
  <si>
    <t>1160 Andrew Jackson Bldg</t>
  </si>
  <si>
    <t>Nashville</t>
  </si>
  <si>
    <t>TN</t>
  </si>
  <si>
    <t>37243-0245</t>
  </si>
  <si>
    <t>Lisa Doliner</t>
  </si>
  <si>
    <t>LDSellers@StateStreet.com</t>
  </si>
  <si>
    <t>Chi Tu</t>
  </si>
  <si>
    <t>yagutsan@statestreet.com</t>
  </si>
  <si>
    <t>TCW</t>
  </si>
  <si>
    <t>Jeff Tsang</t>
  </si>
  <si>
    <t>jeff.tsang@tcw.com</t>
  </si>
  <si>
    <t>865 S. Figueroa Street</t>
  </si>
  <si>
    <t xml:space="preserve">90017     </t>
  </si>
  <si>
    <t>Ella Melanson</t>
  </si>
  <si>
    <t>ella.melanson@statestreet.com</t>
  </si>
  <si>
    <t>USCFF</t>
  </si>
  <si>
    <t>UNIVERSITY OF CALIFORNIA, SAN FRANCISCO FOUNDATION</t>
  </si>
  <si>
    <t>Kaushal Shah</t>
  </si>
  <si>
    <t>Kaushal.Shah@ucsf.edu</t>
  </si>
  <si>
    <t>415-476-5386</t>
  </si>
  <si>
    <t>220 Montgomery Street, 5th Floor</t>
  </si>
  <si>
    <t xml:space="preserve">94104     </t>
  </si>
  <si>
    <t>Boesdal-Erbe, Annika</t>
  </si>
  <si>
    <t>aboesdal-erbe@statestreet.com</t>
  </si>
  <si>
    <t>LADC</t>
  </si>
  <si>
    <t>County of Los Angeles Defined Contribution Plans</t>
  </si>
  <si>
    <t>James Hsu</t>
  </si>
  <si>
    <t>jhsu@ttc.lacounty.gov</t>
  </si>
  <si>
    <t>213-974-0477</t>
  </si>
  <si>
    <t>500 W. Temple St., RM 432</t>
  </si>
  <si>
    <t>90012</t>
  </si>
  <si>
    <t>AMRMF</t>
  </si>
  <si>
    <t>AMERICAN BEACON</t>
  </si>
  <si>
    <t>Terri McKinney, Vice President, Enterprise Services</t>
  </si>
  <si>
    <t>Terri.McKinney@ambeacon.com</t>
  </si>
  <si>
    <t>817-391-6070</t>
  </si>
  <si>
    <t>220 East Las Colinas Blvd.
Suite 1200</t>
  </si>
  <si>
    <t>Lou Abruzzi</t>
  </si>
  <si>
    <t>LDABRUZZI@STATESTREET.COM</t>
  </si>
  <si>
    <t>Tricia Cormier</t>
  </si>
  <si>
    <t>tlcormier@statestreet.com</t>
  </si>
  <si>
    <t>Michael Dean</t>
  </si>
  <si>
    <t>mdean@statestreet.com</t>
  </si>
  <si>
    <t>AMRSS</t>
  </si>
  <si>
    <t>AMERICAN AIRLINES SAVINGS &amp; PENSION</t>
  </si>
  <si>
    <t>Rooney, Joseph B</t>
  </si>
  <si>
    <t>jbrooney@statestreet.com</t>
  </si>
  <si>
    <t>Mattia, Chris</t>
  </si>
  <si>
    <t>cmattia@statestreet.com</t>
  </si>
  <si>
    <t>3M</t>
  </si>
  <si>
    <t>Heather Oberschmid, Manager</t>
  </si>
  <si>
    <t>hoberschmid@mmm.com</t>
  </si>
  <si>
    <t>651-736- 3317</t>
  </si>
  <si>
    <t>3M Center Building 224</t>
  </si>
  <si>
    <t>St. Paul</t>
  </si>
  <si>
    <t xml:space="preserve">55144     </t>
  </si>
  <si>
    <t>Denaro, Victoria</t>
  </si>
  <si>
    <t>vddenaro@statestreet.com</t>
  </si>
  <si>
    <t>Joao Da-Cruz</t>
  </si>
  <si>
    <t>jjdacruz@statestreet.com</t>
  </si>
  <si>
    <t>GMCAN</t>
  </si>
  <si>
    <t>GM CANADA</t>
  </si>
  <si>
    <t>Robert Harrison, Director Data Strategies</t>
  </si>
  <si>
    <t>212-418-6321</t>
  </si>
  <si>
    <t>1345 Avenue of the Americas, 20th floor</t>
  </si>
  <si>
    <t xml:space="preserve">10105     </t>
  </si>
  <si>
    <t>Griffin, Joel P</t>
  </si>
  <si>
    <t>jpgriffin@statestreet.com</t>
  </si>
  <si>
    <t>Poulin, Aaron J</t>
  </si>
  <si>
    <t>Stephen Wall</t>
  </si>
  <si>
    <t>stephen.wall@statestreet.com</t>
  </si>
  <si>
    <t>GMIMCO</t>
  </si>
  <si>
    <t>GENERAL MOTORS (GMIMCO)</t>
  </si>
  <si>
    <t>robert.harrison@gm.com</t>
  </si>
  <si>
    <t>ALBER</t>
  </si>
  <si>
    <t>AB Funds</t>
  </si>
  <si>
    <t>Stephanie Hill</t>
  </si>
  <si>
    <t>Stephanie.Hill@abglobal.com</t>
  </si>
  <si>
    <t>1345 Ave of the Americas</t>
  </si>
  <si>
    <t>NY</t>
  </si>
  <si>
    <t>10105</t>
  </si>
  <si>
    <t>Steve Bagley</t>
  </si>
  <si>
    <t>sbagleyjr@statestreet.com</t>
  </si>
  <si>
    <t>AVECAP</t>
  </si>
  <si>
    <t>AVENUE CAPITAL MANAGEMENT</t>
  </si>
  <si>
    <t>John W. Crisera</t>
  </si>
  <si>
    <t>jcrisera@avenuecapital.com</t>
  </si>
  <si>
    <t>(212) 878-3537</t>
  </si>
  <si>
    <t>399 Park Avenue, 6th Fl.</t>
  </si>
  <si>
    <t xml:space="preserve">10022     </t>
  </si>
  <si>
    <t>Brice, Patricia</t>
  </si>
  <si>
    <t>PBrice@StateStreet.com</t>
  </si>
  <si>
    <t>Chris McGuire</t>
  </si>
  <si>
    <t>Christopher.McGuire@statestreet.com</t>
  </si>
  <si>
    <t>Adam Sweeney</t>
  </si>
  <si>
    <t>asweeney@statestreet.com</t>
  </si>
  <si>
    <t>BAX</t>
  </si>
  <si>
    <t>BAXTER INTERNATIONAL</t>
  </si>
  <si>
    <t>Christine  Fleming, Investment Manager, Employee Trusts</t>
  </si>
  <si>
    <t>christine_fleming@baxter.com</t>
  </si>
  <si>
    <t>224-948-4121</t>
  </si>
  <si>
    <t>One Baxter Parkway, DF6-4E</t>
  </si>
  <si>
    <t>60015-4633</t>
  </si>
  <si>
    <t>X</t>
  </si>
  <si>
    <t>x - not found</t>
  </si>
  <si>
    <t>Luis Belo</t>
  </si>
  <si>
    <t>lmbelo@statestreet.com</t>
  </si>
  <si>
    <t>Bo Luong</t>
  </si>
  <si>
    <t>Jluong@statestreet.com</t>
  </si>
  <si>
    <t>BAXALTA</t>
  </si>
  <si>
    <t>BAXALTA INCORPORATED</t>
  </si>
  <si>
    <t>Dan Nowak</t>
  </si>
  <si>
    <t>daniel.nowak@baxalta.com</t>
  </si>
  <si>
    <t>224-948-2251</t>
  </si>
  <si>
    <t>One Baxter Parkway</t>
  </si>
  <si>
    <t>Deerfield</t>
  </si>
  <si>
    <t>IL</t>
  </si>
  <si>
    <t>60015-4625</t>
  </si>
  <si>
    <t>BDG</t>
  </si>
  <si>
    <t>BANCO DE GUATEMALA</t>
  </si>
  <si>
    <t>Dmaris Raquel Mejia Abrego</t>
  </si>
  <si>
    <t>DRMA@banguat.gob.gt</t>
  </si>
  <si>
    <t># 011-502-22535986</t>
  </si>
  <si>
    <t>7th Avenue 22-01</t>
  </si>
  <si>
    <t>Guatemala City</t>
  </si>
  <si>
    <t xml:space="preserve">Guatemala                                                                                                                                                                                                                                                      </t>
  </si>
  <si>
    <t xml:space="preserve">Agredo, Karen </t>
  </si>
  <si>
    <t>Castillo, Rocio</t>
  </si>
  <si>
    <t>rxcastillo@statestreet.com</t>
  </si>
  <si>
    <t>Jared Sutton</t>
  </si>
  <si>
    <t>jared.sutton@statestreet.com</t>
  </si>
  <si>
    <t>CASEWRU</t>
  </si>
  <si>
    <t>CASE WESTERN RESERVE UNIVERSITY</t>
  </si>
  <si>
    <t>Anthony Fatica, Manager</t>
  </si>
  <si>
    <t>anthony.fatica@case.edu</t>
  </si>
  <si>
    <t>216-368-3253</t>
  </si>
  <si>
    <t xml:space="preserve">2040 Adelbert Road, </t>
  </si>
  <si>
    <t>Cleveland</t>
  </si>
  <si>
    <t xml:space="preserve">OH                                                                                                                                                                                                                                                             </t>
  </si>
  <si>
    <t xml:space="preserve">44106     </t>
  </si>
  <si>
    <t>CATHOLI</t>
  </si>
  <si>
    <t>CATHOLIC HEALTHCARE PARTNERS</t>
  </si>
  <si>
    <t>Ryan O'Connor</t>
  </si>
  <si>
    <t>rfoconnor@mercy.com</t>
  </si>
  <si>
    <t>513-952-5007</t>
  </si>
  <si>
    <t>1701 Mercy Health Place</t>
  </si>
  <si>
    <t>45237</t>
  </si>
  <si>
    <t>Kidney, Christine</t>
  </si>
  <si>
    <t>cekidney@statestreet.com</t>
  </si>
  <si>
    <t>CDPRES</t>
  </si>
  <si>
    <t>PRESIMA INC</t>
  </si>
  <si>
    <t>Celine Sayegh </t>
  </si>
  <si>
    <t>CSayegh@presima.com</t>
  </si>
  <si>
    <t>+1 514 673 1383 </t>
  </si>
  <si>
    <t>1000, place Jean-Paul-Riopelle, Bureau A-300</t>
  </si>
  <si>
    <t>Montreal</t>
  </si>
  <si>
    <t xml:space="preserve">Quebec                                                                                                                                                                                                                                                         </t>
  </si>
  <si>
    <t xml:space="preserve">H2Y 3X4   </t>
  </si>
  <si>
    <t>Andre Frigon</t>
  </si>
  <si>
    <t>AFrigon@StateStreet.com</t>
  </si>
  <si>
    <t>Fernarndo Rodrigues</t>
  </si>
  <si>
    <t>frodrigues@statestreet.com</t>
  </si>
  <si>
    <t>CRAVATH</t>
  </si>
  <si>
    <t>CRAVATH SWAINE &amp; MOORE</t>
  </si>
  <si>
    <t>Christopher Wooster, Investment Manager</t>
  </si>
  <si>
    <t>CWooster@cravath.com</t>
  </si>
  <si>
    <t>212-474-3053</t>
  </si>
  <si>
    <t>825 Eighth Avenue</t>
  </si>
  <si>
    <t xml:space="preserve">10019     </t>
  </si>
  <si>
    <t>DFA</t>
  </si>
  <si>
    <t>DIMENSIONAL FUND ADVISORS</t>
  </si>
  <si>
    <t>Emily Wang , Analyst, Investment Analytics and Data</t>
  </si>
  <si>
    <t>emily.wang@dimensional.com</t>
  </si>
  <si>
    <t>512-306-4799</t>
  </si>
  <si>
    <t>6300 Bee Cave Road, Building One</t>
  </si>
  <si>
    <t xml:space="preserve">78746     </t>
  </si>
  <si>
    <t>Reed Clifton</t>
  </si>
  <si>
    <t>Reed.Clifton@statestreet.com</t>
  </si>
  <si>
    <t xml:space="preserve">Christopher Reynolds </t>
  </si>
  <si>
    <t>CReynolds@statestreet.com</t>
  </si>
  <si>
    <t>Yelena Samisheva</t>
  </si>
  <si>
    <t>ysamisheva@statestreet.com</t>
  </si>
  <si>
    <t>ECCBSS</t>
  </si>
  <si>
    <t>EASTERN CARIBBEAN CENTRAL BANK</t>
  </si>
  <si>
    <t xml:space="preserve">Nazinga Modeste </t>
  </si>
  <si>
    <t>Nazinga.Modeste@eccb-centralbank.org</t>
  </si>
  <si>
    <t xml:space="preserve">869-465-2537 </t>
  </si>
  <si>
    <t>PO Box 89</t>
  </si>
  <si>
    <t>Basseterre</t>
  </si>
  <si>
    <t xml:space="preserve">St Kitts                                                                                                                                                                                                                                                       </t>
  </si>
  <si>
    <t>Keith Maloney</t>
  </si>
  <si>
    <t>GERSVI</t>
  </si>
  <si>
    <t>GERS OF THE VIRGIN ISLAND</t>
  </si>
  <si>
    <t>Glenville S. Henderson, Investment Analyst</t>
  </si>
  <si>
    <t>GHENDERSON@usvigers.com</t>
  </si>
  <si>
    <t>340-776-7703 x4116</t>
  </si>
  <si>
    <t>Government ERS of the US Virgin Islands, 3438 Kronprindsens Gade - Suite 1, 3rd Floor</t>
  </si>
  <si>
    <t>Saint Thomas</t>
  </si>
  <si>
    <t xml:space="preserve">VI                                                                                                                                                                                                                                                             </t>
  </si>
  <si>
    <t xml:space="preserve">00802     </t>
  </si>
  <si>
    <t>HARTHC</t>
  </si>
  <si>
    <t>HARTFORD HEALTHCARE</t>
  </si>
  <si>
    <t>David Holmgren, Investment Director</t>
  </si>
  <si>
    <t>David.Holmgren@hhchealth.org</t>
  </si>
  <si>
    <t>860-545-0749</t>
  </si>
  <si>
    <t>80 Seymour Street</t>
  </si>
  <si>
    <t>Hartford</t>
  </si>
  <si>
    <t xml:space="preserve">CT                                                                                                                                                                                                                                                             </t>
  </si>
  <si>
    <t xml:space="preserve">06106     </t>
  </si>
  <si>
    <t>HNKLUSA</t>
  </si>
  <si>
    <t>HENKEL</t>
  </si>
  <si>
    <t>Michael Mann</t>
  </si>
  <si>
    <t>michael.mann@henkel.com</t>
  </si>
  <si>
    <t>1 860-571-2684</t>
  </si>
  <si>
    <t>One Henkel Way</t>
  </si>
  <si>
    <t>Rocky Hill</t>
  </si>
  <si>
    <t xml:space="preserve">06067     </t>
  </si>
  <si>
    <t>John Folk</t>
  </si>
  <si>
    <t>jfolk@staetstreet.com</t>
  </si>
  <si>
    <t>IFSMCR</t>
  </si>
  <si>
    <t>MERCER US</t>
  </si>
  <si>
    <t>Alan Mitchell, Investment Operations</t>
  </si>
  <si>
    <t>alan.mitchell@mercer.com</t>
  </si>
  <si>
    <t>617-747-9549</t>
  </si>
  <si>
    <t xml:space="preserve">99 High Street </t>
  </si>
  <si>
    <t xml:space="preserve">02110     </t>
  </si>
  <si>
    <t>Steve Duncan</t>
  </si>
  <si>
    <t>steve.duncan@statestreet.com</t>
  </si>
  <si>
    <t>IPCSS</t>
  </si>
  <si>
    <t>INTERNATIONAL PAPER COMPANY</t>
  </si>
  <si>
    <t>MacPherson Carroll</t>
  </si>
  <si>
    <t>Macpherson.Carroll@ipaper.com</t>
  </si>
  <si>
    <t xml:space="preserve">203-541-8606 </t>
  </si>
  <si>
    <t xml:space="preserve">2 Stamford Plaza
281 Tresser Blvd. </t>
  </si>
  <si>
    <t>Stamford</t>
  </si>
  <si>
    <t xml:space="preserve">06901     </t>
  </si>
  <si>
    <t>Penh, Chanteari</t>
  </si>
  <si>
    <t>c.penh@statestreet.com</t>
  </si>
  <si>
    <t>JCPENNEY</t>
  </si>
  <si>
    <t>J.C.PENNEY COMPANY</t>
  </si>
  <si>
    <t>Hani Eideh</t>
  </si>
  <si>
    <t>hmeideh@jcp.com</t>
  </si>
  <si>
    <t>972) 431-5503</t>
  </si>
  <si>
    <t>6501 Legacy Drive</t>
  </si>
  <si>
    <t>Plano</t>
  </si>
  <si>
    <t>75024-3698</t>
  </si>
  <si>
    <t>Charbonneau, Glenn</t>
  </si>
  <si>
    <t>gcCharbonneau@statestreet.com</t>
  </si>
  <si>
    <t>LEHIGH</t>
  </si>
  <si>
    <t>LEHIGH UNIVERSITY</t>
  </si>
  <si>
    <t>Matt Mongon, Analyst</t>
  </si>
  <si>
    <t>mamb11@Lehigh.EDU</t>
  </si>
  <si>
    <t>610-758-4063</t>
  </si>
  <si>
    <t>Alumni Memorial Bulding, 27 Memorial Drive West</t>
  </si>
  <si>
    <t>Lehigh</t>
  </si>
  <si>
    <t>18015-3088</t>
  </si>
  <si>
    <t>MBTA</t>
  </si>
  <si>
    <t>Catherine McGahan, Manager</t>
  </si>
  <si>
    <t>cmcgahan@mbtarf.com</t>
  </si>
  <si>
    <t>617-316-3813</t>
  </si>
  <si>
    <t>1 Washington Mall, 4th Floor</t>
  </si>
  <si>
    <t>STEVE DAVIES</t>
  </si>
  <si>
    <t>smdavies@statestreet.com</t>
  </si>
  <si>
    <t>NOVARGSS</t>
  </si>
  <si>
    <t>NOVARTIS</t>
  </si>
  <si>
    <t>Peter Yuen</t>
  </si>
  <si>
    <t>peter.yuen@novartis.com</t>
  </si>
  <si>
    <t>212-830-2462</t>
  </si>
  <si>
    <t>230 Park Avenue, 21st FL</t>
  </si>
  <si>
    <t>10169</t>
  </si>
  <si>
    <t>NUVEEN</t>
  </si>
  <si>
    <t>John Louko, VP, Investment Development and Oversight</t>
  </si>
  <si>
    <t>John.Louko@nuveen.com</t>
  </si>
  <si>
    <t>312-917-7953</t>
  </si>
  <si>
    <t>333 West Wacker Drive</t>
  </si>
  <si>
    <t>hiroshi Saito</t>
  </si>
  <si>
    <t>hsaito@statestreet.com</t>
  </si>
  <si>
    <t>Almeida, Jason</t>
  </si>
  <si>
    <t>JAlmeida@StateStreet.com</t>
  </si>
  <si>
    <t>PCRA</t>
  </si>
  <si>
    <t>PLYMOUTH COUNTY RETIREMENT ASSOCIATION</t>
  </si>
  <si>
    <t xml:space="preserve">Peter Manning </t>
  </si>
  <si>
    <t>PManning@pcr-ma.org</t>
  </si>
  <si>
    <t>508 237-1575</t>
  </si>
  <si>
    <t xml:space="preserve">10 Cordage Park # 234 </t>
  </si>
  <si>
    <t>Plymouth</t>
  </si>
  <si>
    <t>PENAC</t>
  </si>
  <si>
    <t>PHILIPS ELECTRONICS NORTH AMERICA</t>
  </si>
  <si>
    <t>Kristine Fortin, Pension Finance Manager</t>
  </si>
  <si>
    <t>Kristine.Fortin@philips.com</t>
  </si>
  <si>
    <t>3000 Minuteman Road, M/S 5301</t>
  </si>
  <si>
    <t>Andover</t>
  </si>
  <si>
    <t xml:space="preserve">01810     </t>
  </si>
  <si>
    <t>Quigley, Sean</t>
  </si>
  <si>
    <t>sequigley@statestreet.com</t>
  </si>
  <si>
    <t>PERM</t>
  </si>
  <si>
    <t>PERMANENT PORTFOLIO FAMILY OF FUNDS</t>
  </si>
  <si>
    <t>Susan K. Freund - Compliance Officer</t>
  </si>
  <si>
    <t>susan@permportfunds.com</t>
  </si>
  <si>
    <t>415-398-8097</t>
  </si>
  <si>
    <t>600 Montgomery St. Suite 4100</t>
  </si>
  <si>
    <t xml:space="preserve">94111     </t>
  </si>
  <si>
    <t>shawn Alarie</t>
  </si>
  <si>
    <t>smalarie@statestreet.com</t>
  </si>
  <si>
    <t>RILABOR</t>
  </si>
  <si>
    <t>RHODE ISLAND LABORERS</t>
  </si>
  <si>
    <t>David S. Bessette</t>
  </si>
  <si>
    <t>dbessette@admin-services.com</t>
  </si>
  <si>
    <t>401-942-8690</t>
  </si>
  <si>
    <t>200 Midway Rd, Suite 169</t>
  </si>
  <si>
    <t>Cranston</t>
  </si>
  <si>
    <t>RI</t>
  </si>
  <si>
    <t>02920</t>
  </si>
  <si>
    <t>JAMES GASDIA</t>
  </si>
  <si>
    <t>jjgasdia@statestreet.com</t>
  </si>
  <si>
    <t>ROCKCRK</t>
  </si>
  <si>
    <t>Rock Creek Group LLC</t>
  </si>
  <si>
    <t>Insuk Choe</t>
  </si>
  <si>
    <t>Insuk.Choe@therockcreekgroup.com</t>
  </si>
  <si>
    <t>1133 Connecticut Avenue NW</t>
  </si>
  <si>
    <t>DC</t>
  </si>
  <si>
    <t>20036</t>
  </si>
  <si>
    <t>Palleria, Meghan &lt;MPalleria@StateStreet.com&gt;</t>
  </si>
  <si>
    <t>MPalleria@StateStreet.com</t>
  </si>
  <si>
    <t xml:space="preserve">Ross, Michelle </t>
  </si>
  <si>
    <t>MRoss@StateStreet.com</t>
  </si>
  <si>
    <t>SAM</t>
  </si>
  <si>
    <t>SUNAMERICA</t>
  </si>
  <si>
    <t>Julie Cowart, Vice President</t>
  </si>
  <si>
    <t>Julie.Cowart@aig.com</t>
  </si>
  <si>
    <t>713-831-5016</t>
  </si>
  <si>
    <t>2929 Allen Parkway</t>
  </si>
  <si>
    <t xml:space="preserve">77019     </t>
  </si>
  <si>
    <t>Standard monthly reporting is delivered by agreed upon date and occasional ad hoc reports are provided promptly. However issue resolution takes too long. Twice in the last year it took a week or longer to receive a revised return even when the day of the discrepancy was know.</t>
  </si>
  <si>
    <t>Louis Abruzzi</t>
  </si>
  <si>
    <t>ldabruzzi@statestreet.com</t>
  </si>
  <si>
    <t>Michael Salmon</t>
  </si>
  <si>
    <t>MSalmon@StateStreet.com</t>
  </si>
  <si>
    <t>SIMC</t>
  </si>
  <si>
    <t>SIONNA INVESTMENT PARTNERS</t>
  </si>
  <si>
    <t>Ian Ligertwood</t>
  </si>
  <si>
    <t>Ian.Ligertwood@sionna.ca</t>
  </si>
  <si>
    <t>8 King Street East, Suite 1600</t>
  </si>
  <si>
    <t>Toronto</t>
  </si>
  <si>
    <t xml:space="preserve">Ontario                                                                                                                                                                                                                                                        </t>
  </si>
  <si>
    <t xml:space="preserve">M5C 1B5   </t>
  </si>
  <si>
    <t>STGOBAIN</t>
  </si>
  <si>
    <t>SAINT GOBAIN</t>
  </si>
  <si>
    <t>Joanne Aramento</t>
  </si>
  <si>
    <t>Joanne.L.Aramento@saint-gobain.com </t>
  </si>
  <si>
    <t>508-852-2619</t>
  </si>
  <si>
    <t>1 New Bond Street</t>
  </si>
  <si>
    <t>Worcester</t>
  </si>
  <si>
    <t>MA</t>
  </si>
  <si>
    <t>SYNGSS</t>
  </si>
  <si>
    <t>SYNGENTA</t>
  </si>
  <si>
    <t>Matthew (Matt) Viereck, Chairman</t>
  </si>
  <si>
    <t>matt.viereck@syngenta.com</t>
  </si>
  <si>
    <t>302-425-2257</t>
  </si>
  <si>
    <t>3411 Silverside Road, Suite 100</t>
  </si>
  <si>
    <t>Wilmington</t>
  </si>
  <si>
    <t>19810</t>
  </si>
  <si>
    <t>Lopez, Gina</t>
  </si>
  <si>
    <t>gslopez@statestreet.com</t>
  </si>
  <si>
    <t>TULANESS</t>
  </si>
  <si>
    <t>TULANE UNIVERSITY</t>
  </si>
  <si>
    <t>Paul Weaver, Director, Investment Accounting</t>
  </si>
  <si>
    <t>pweaver@tulane.edu</t>
  </si>
  <si>
    <t>203-716-8491</t>
  </si>
  <si>
    <t>9 Old Kings Highway</t>
  </si>
  <si>
    <t>Darien</t>
  </si>
  <si>
    <t xml:space="preserve">06820     </t>
  </si>
  <si>
    <t>stephen sparks</t>
  </si>
  <si>
    <t>sdsparks@statestreet.com</t>
  </si>
  <si>
    <t>WFARGO</t>
  </si>
  <si>
    <t>WELLS FARGO</t>
  </si>
  <si>
    <t>Jay H. Cha, Sr. Investment Analytics Specialist</t>
  </si>
  <si>
    <t>jay.h.cha@wellsfargo.com</t>
  </si>
  <si>
    <t xml:space="preserve">612-667-4050 </t>
  </si>
  <si>
    <t xml:space="preserve">550 South 4th Street, 8th Floor </t>
  </si>
  <si>
    <t>MN</t>
  </si>
  <si>
    <t>minasian, douglas</t>
  </si>
  <si>
    <t>douglas.minasian@statestreet.com</t>
  </si>
  <si>
    <t>Chris Bartee</t>
  </si>
  <si>
    <t>CJBartee@StateStreet.com</t>
  </si>
  <si>
    <t>YADD</t>
  </si>
  <si>
    <t>LISSOM INVESTMENT MANAGEMENT</t>
  </si>
  <si>
    <t>Benjamin Watsa</t>
  </si>
  <si>
    <t>bwatsa@lissom.ca</t>
  </si>
  <si>
    <t>(416) 304-4040</t>
  </si>
  <si>
    <t>Royal Trust Tower, 77 King Street West</t>
  </si>
  <si>
    <t xml:space="preserve">M5K 1K2   </t>
  </si>
  <si>
    <t>afrigon@statestreet.com</t>
  </si>
  <si>
    <t>YMCASL</t>
  </si>
  <si>
    <t>YMCA OF GREATER ST. LOUIS</t>
  </si>
  <si>
    <t>Frank Ward, Senior Vice President - Chief Financial Officer</t>
  </si>
  <si>
    <t>frank.ward@gwrymca.org</t>
  </si>
  <si>
    <t>314-436-1177</t>
  </si>
  <si>
    <t>326 S. 21st Street, Suite 400</t>
  </si>
  <si>
    <t>St. Louis</t>
  </si>
  <si>
    <t xml:space="preserve">63103     </t>
  </si>
  <si>
    <t>Lenig, Aaron</t>
  </si>
  <si>
    <t>alenig@statestreet.com</t>
  </si>
  <si>
    <t>Seeley, Sarah</t>
  </si>
  <si>
    <t>smreed@statestreet.com</t>
  </si>
  <si>
    <t>POSTADVSS</t>
  </si>
  <si>
    <t>POST ADVISORY GROUP</t>
  </si>
  <si>
    <t>Karen Morgan, Director of Operations</t>
  </si>
  <si>
    <t>kmorgan@postadvisory.com</t>
  </si>
  <si>
    <t>310-996-9605</t>
  </si>
  <si>
    <t xml:space="preserve">2049 Century Park East, Suite 3050 </t>
  </si>
  <si>
    <t xml:space="preserve">Los Angeles </t>
  </si>
  <si>
    <t>Julie Fisher</t>
  </si>
  <si>
    <t>jdfisher@statestreet.com</t>
  </si>
  <si>
    <t>Abby Brown</t>
  </si>
  <si>
    <t>ahbrown@statestreet.com</t>
  </si>
  <si>
    <t>Kelvin Andrade</t>
  </si>
  <si>
    <t>kandrade@statestreet.com</t>
  </si>
  <si>
    <t>MSRA</t>
  </si>
  <si>
    <t>MARYLAND STATE RETIREMENT AGENCY</t>
  </si>
  <si>
    <t>Pat Wild, Managing Director</t>
  </si>
  <si>
    <t>pwild@sra.state.md.us</t>
  </si>
  <si>
    <t xml:space="preserve">410-625-5631 </t>
  </si>
  <si>
    <t>120 East Baltimore St. 16th Floor</t>
  </si>
  <si>
    <t>Baltimore</t>
  </si>
  <si>
    <t xml:space="preserve">MD                                                                                                                                                                                                                                                             </t>
  </si>
  <si>
    <t xml:space="preserve">21202     </t>
  </si>
  <si>
    <t>Wild, Patricia</t>
  </si>
  <si>
    <t>Overall we have had a good experience with our performance team.  They are responsive and willing to help us achieve our performance reporting goals.</t>
  </si>
  <si>
    <t>William Collins</t>
  </si>
  <si>
    <t>wccollins@statestreet.com</t>
  </si>
  <si>
    <t>Richard Gray</t>
  </si>
  <si>
    <t xml:space="preserve">rpgray@statestreet.com </t>
  </si>
  <si>
    <t>IFSCWR</t>
  </si>
  <si>
    <t>CITY OF WOBURN</t>
  </si>
  <si>
    <t>Paul Perdagio, Consultant</t>
  </si>
  <si>
    <t>pperdigao@winvcounsel.com</t>
  </si>
  <si>
    <t>617-531-3100</t>
  </si>
  <si>
    <t>1 Boston Place #20</t>
  </si>
  <si>
    <t xml:space="preserve">02201     </t>
  </si>
  <si>
    <t>Perdigao, Paul</t>
  </si>
  <si>
    <t>IFSFMTH</t>
  </si>
  <si>
    <t>FALMOUTH RETIREMENT SYSTEM</t>
  </si>
  <si>
    <t>Cordray, Tonya</t>
  </si>
  <si>
    <t>IFSWEB</t>
  </si>
  <si>
    <t>TOWN OF WEBSTER</t>
  </si>
  <si>
    <t>NORF</t>
  </si>
  <si>
    <t>NORFOLK COUNTY</t>
  </si>
  <si>
    <t>PROV</t>
  </si>
  <si>
    <t>CITY OF PROVIDENCE</t>
  </si>
  <si>
    <t>BPAM</t>
  </si>
  <si>
    <t>BRITISH PETROLEUM (BP)</t>
  </si>
  <si>
    <t>Candy Khan, Investment Manager</t>
  </si>
  <si>
    <t>Candy.Khan@bp.com</t>
  </si>
  <si>
    <t>312-594-3145</t>
  </si>
  <si>
    <t>30 South Wacker Drive, Suite 900</t>
  </si>
  <si>
    <t>Khan, Candy</t>
  </si>
  <si>
    <t>ACLU</t>
  </si>
  <si>
    <t>Robert Franzino, Director of Finance</t>
  </si>
  <si>
    <t>rfranzino@aclu.org</t>
  </si>
  <si>
    <t>212-549-2547</t>
  </si>
  <si>
    <t>125 Broad Street</t>
  </si>
  <si>
    <t xml:space="preserve">10004     </t>
  </si>
  <si>
    <t>Dan Michaud</t>
  </si>
  <si>
    <t>dmichaud@statestreet.com</t>
  </si>
  <si>
    <t>ALBERTA</t>
  </si>
  <si>
    <t>ALBERTA TREASURY BRANCHES</t>
  </si>
  <si>
    <t>Gene Hochachka, Portfolio Strategist</t>
  </si>
  <si>
    <t>GHochachka@atb.com</t>
  </si>
  <si>
    <t>780-408-7882</t>
  </si>
  <si>
    <t>239-8 Ave SW, 2nd Floor</t>
  </si>
  <si>
    <t>Calgary</t>
  </si>
  <si>
    <t xml:space="preserve">Alberta                                                                                                                                                                                                                                                        </t>
  </si>
  <si>
    <t xml:space="preserve">T2P 1B9   </t>
  </si>
  <si>
    <t>Things have become better in the last several months.</t>
  </si>
  <si>
    <t>ANTOFAGASTA</t>
  </si>
  <si>
    <t>Francisco Lepeley, Investment Manager</t>
  </si>
  <si>
    <t>flepeley@aminerals.cl</t>
  </si>
  <si>
    <t>56-2-377-6000</t>
  </si>
  <si>
    <t>Ahumada 11, piso 6</t>
  </si>
  <si>
    <t>Santiago</t>
  </si>
  <si>
    <t xml:space="preserve">Chile                                                                                                                                                                                                                                                          </t>
  </si>
  <si>
    <t>Agredo, Karen</t>
  </si>
  <si>
    <t>kagredo@statestreet.com</t>
  </si>
  <si>
    <t>ARC</t>
  </si>
  <si>
    <t>AMERICAN RED CROSS</t>
  </si>
  <si>
    <t>Candy Lindsey, Director</t>
  </si>
  <si>
    <t>candy.lindsey2@redcross.org</t>
  </si>
  <si>
    <t>202-303-1576</t>
  </si>
  <si>
    <t>2025 E Street NW</t>
  </si>
  <si>
    <t xml:space="preserve">20006     </t>
  </si>
  <si>
    <t>Lalitha Davuluri</t>
  </si>
  <si>
    <t>ldavuluri@statestreet.com</t>
  </si>
  <si>
    <t>BECHGSS</t>
  </si>
  <si>
    <t>BECHTEL CORPORATION</t>
  </si>
  <si>
    <t>Mehta Lavina</t>
  </si>
  <si>
    <t>lmehta@bechtel.com</t>
  </si>
  <si>
    <t>415-768-4252</t>
  </si>
  <si>
    <t>50 Beale Street</t>
  </si>
  <si>
    <t>We generally receive performance data on the agreed timeline, other than when there are accounting issues. The team has generally been responsive to queries and proactive in letting us know if there will be delays in performance production.</t>
  </si>
  <si>
    <t>Hawko, Brian</t>
  </si>
  <si>
    <t>BCHawko@StateStreet.com</t>
  </si>
  <si>
    <t>BURRWF</t>
  </si>
  <si>
    <t>BURROUGHS WELLCOME</t>
  </si>
  <si>
    <t>Scott Schoedler, VP</t>
  </si>
  <si>
    <t>sschoedler@bwfund.org</t>
  </si>
  <si>
    <t>919-991-5106</t>
  </si>
  <si>
    <t>21 T. W. Alexander Dr</t>
  </si>
  <si>
    <t>Research Triangle Park</t>
  </si>
  <si>
    <t xml:space="preserve">27709     </t>
  </si>
  <si>
    <t>Connolly, Daniel J</t>
  </si>
  <si>
    <t>dconnolly2@statestreet.com</t>
  </si>
  <si>
    <t>Jon Frewald</t>
  </si>
  <si>
    <t>jfrewald@statestreet.com</t>
  </si>
  <si>
    <t>CHOPE</t>
  </si>
  <si>
    <t>CITY OF HOPE</t>
  </si>
  <si>
    <t>Merna Akrabian</t>
  </si>
  <si>
    <t xml:space="preserve">makrabian@coh.org </t>
  </si>
  <si>
    <t>626-218-0103</t>
  </si>
  <si>
    <t>1500 East Duarte Road</t>
  </si>
  <si>
    <t>Duarte</t>
  </si>
  <si>
    <t xml:space="preserve">91010     </t>
  </si>
  <si>
    <t>Hubbard, Kate</t>
  </si>
  <si>
    <t>kzhubbard@statestreet.com</t>
  </si>
  <si>
    <t>Matt Landry</t>
  </si>
  <si>
    <t>mlandry@statestreet.com</t>
  </si>
  <si>
    <t>CHRYS</t>
  </si>
  <si>
    <t>Chrysler Master Retirement Trust</t>
  </si>
  <si>
    <t>Craig Stroup</t>
  </si>
  <si>
    <t>craig.stroup@fcagroup.com</t>
  </si>
  <si>
    <t>248-512-4555</t>
  </si>
  <si>
    <t>555 Chrysler Drive</t>
  </si>
  <si>
    <t>Auburn Hills</t>
  </si>
  <si>
    <t>MI</t>
  </si>
  <si>
    <t>48326</t>
  </si>
  <si>
    <t>DAVIS</t>
  </si>
  <si>
    <t>DAVIS SELECT</t>
  </si>
  <si>
    <t>Betty Barrowman, Perf. Reporting Manager</t>
  </si>
  <si>
    <t>bbarrowman@dsaco.com</t>
  </si>
  <si>
    <t>520-434-3763</t>
  </si>
  <si>
    <t>2949 E. Elvira Rd., Suite 101</t>
  </si>
  <si>
    <t>Tuscon</t>
  </si>
  <si>
    <t xml:space="preserve">85706     </t>
  </si>
  <si>
    <t xml:space="preserve">Cassista, Michael A. </t>
  </si>
  <si>
    <t>Michael.Cassista@statestreet.com</t>
  </si>
  <si>
    <t>DIOCATL</t>
  </si>
  <si>
    <t>EPISCOPAL DIOCESE OF ATLANTA</t>
  </si>
  <si>
    <t>Slabaugh, Jonathan &lt;JSlabaugh@StateStreet.com&gt;</t>
  </si>
  <si>
    <t>JSlabaugh@StateStreet.com</t>
  </si>
  <si>
    <t>2744 Peachtree Road</t>
  </si>
  <si>
    <t xml:space="preserve">30305     </t>
  </si>
  <si>
    <t>Ramirez, Pamela</t>
  </si>
  <si>
    <t>prramirez@statestreet.com</t>
  </si>
  <si>
    <t>Parra, Valerie</t>
  </si>
  <si>
    <t>vlparra@statestreet.com</t>
  </si>
  <si>
    <t>Scott Swanson</t>
  </si>
  <si>
    <t>sswanson@statestreet.com</t>
  </si>
  <si>
    <t>DIOW</t>
  </si>
  <si>
    <t>DIOCESE OF WILMINGTON</t>
  </si>
  <si>
    <t>'Joseph Corsini' &lt;jcorsini@cdow.org&gt;</t>
  </si>
  <si>
    <t>jcorsini@cdow.org</t>
  </si>
  <si>
    <t>1925 Delaware Avenue</t>
  </si>
  <si>
    <t xml:space="preserve">19806     </t>
  </si>
  <si>
    <t>Ott, Aaron</t>
  </si>
  <si>
    <t>awott@statestreet.com</t>
  </si>
  <si>
    <t>DUPONTSV</t>
  </si>
  <si>
    <t>DUPONT STABLE VALUE</t>
  </si>
  <si>
    <t>Chris Otto, Analyst</t>
  </si>
  <si>
    <t>Christopher.A.Otto@usa.dupont.com</t>
  </si>
  <si>
    <t>302-477-6082</t>
  </si>
  <si>
    <t xml:space="preserve">One Righter Parkway Suite 3200 </t>
  </si>
  <si>
    <t xml:space="preserve">19803     </t>
  </si>
  <si>
    <t>Frasu, Dennis</t>
  </si>
  <si>
    <t>dmfrasu@statestreet.com</t>
  </si>
  <si>
    <t>Bonner, Paul</t>
  </si>
  <si>
    <t>pe.bonner@statestreet.com</t>
  </si>
  <si>
    <t>EMC</t>
  </si>
  <si>
    <t>EMC INSURANCE</t>
  </si>
  <si>
    <t>Ross Mortenson, Senior Analyst</t>
  </si>
  <si>
    <t>Ross.Mortenson@EMCIns.com</t>
  </si>
  <si>
    <t>515-345-4594</t>
  </si>
  <si>
    <t>717 Mulberry St.</t>
  </si>
  <si>
    <t>Des Moines</t>
  </si>
  <si>
    <t xml:space="preserve">IA                                                                                                                                                                                                                                                             </t>
  </si>
  <si>
    <t xml:space="preserve">50309     </t>
  </si>
  <si>
    <t xml:space="preserve">Joe Dobbie </t>
  </si>
  <si>
    <t>JJDobbie@StateStreet.com</t>
  </si>
  <si>
    <t>FSTENGY</t>
  </si>
  <si>
    <t>FIRST ENERGY SAVINGS PLAN</t>
  </si>
  <si>
    <t>Jennifer Buchanan</t>
  </si>
  <si>
    <t>jbuchana@firstenergycorp.com</t>
  </si>
  <si>
    <t>76 South Main St</t>
  </si>
  <si>
    <t>Akron</t>
  </si>
  <si>
    <t>44308</t>
  </si>
  <si>
    <t>Bregoli, Chris</t>
  </si>
  <si>
    <t>cjbregoli@statestreet.com</t>
  </si>
  <si>
    <t>GOLDSS</t>
  </si>
  <si>
    <t>GOLDMAN SACHS</t>
  </si>
  <si>
    <t>Christopher Ceder</t>
  </si>
  <si>
    <t>Christopher.Ceder@gs.com</t>
  </si>
  <si>
    <t>917-343-5122</t>
  </si>
  <si>
    <t>200 West St</t>
  </si>
  <si>
    <t>McInnis, Karen</t>
  </si>
  <si>
    <t>kmcinnis@statestreet.com</t>
  </si>
  <si>
    <t>GUIDEDOG</t>
  </si>
  <si>
    <t>GUIDE DOGS FOR THE BLIND</t>
  </si>
  <si>
    <t>Joelle Hoover</t>
  </si>
  <si>
    <t>jhoover@guidedogs.com</t>
  </si>
  <si>
    <t>415-499-4031</t>
  </si>
  <si>
    <t>350 Los Ranchitos Road</t>
  </si>
  <si>
    <t>San Rafael</t>
  </si>
  <si>
    <t xml:space="preserve">94903     </t>
  </si>
  <si>
    <t>Moppin, Duane</t>
  </si>
  <si>
    <t>Crystal Ho</t>
  </si>
  <si>
    <t>cho2@statestreet.com</t>
  </si>
  <si>
    <t>Hanes</t>
  </si>
  <si>
    <t>Hanes Brand Inc. Retirement Savings Plan</t>
  </si>
  <si>
    <t>Donald Cook</t>
  </si>
  <si>
    <t>Donald.Cook@hanes.com</t>
  </si>
  <si>
    <t>1000 East Hanes Mill road</t>
  </si>
  <si>
    <t>Winston Salem</t>
  </si>
  <si>
    <t>NC</t>
  </si>
  <si>
    <t>27105</t>
  </si>
  <si>
    <t>Kuster, John William</t>
  </si>
  <si>
    <t>jwkuster@statestreet.com</t>
  </si>
  <si>
    <t>HARCHGSS</t>
  </si>
  <si>
    <t>HARRIS COUNTY HOSPITAL</t>
  </si>
  <si>
    <t>Gwen Husky, Controller</t>
  </si>
  <si>
    <t>gwendolyn.huskey@harrishealth.org</t>
  </si>
  <si>
    <t>713-566-6745</t>
  </si>
  <si>
    <t>2525 Holly Hall</t>
  </si>
  <si>
    <t xml:space="preserve">77054     </t>
  </si>
  <si>
    <t>Herrington, Cynthia</t>
  </si>
  <si>
    <t>cyherrington@staetstreet.com</t>
  </si>
  <si>
    <t>HEBSRP</t>
  </si>
  <si>
    <t>HEB BRAND SAVINGS AND RETIREMENT</t>
  </si>
  <si>
    <t>Gregory Johnsen</t>
  </si>
  <si>
    <t xml:space="preserve">Johnsen.Gregory@heb.com </t>
  </si>
  <si>
    <t>210-938-9502</t>
  </si>
  <si>
    <t>1222 North Main Avenue</t>
  </si>
  <si>
    <t xml:space="preserve">San Antonio </t>
  </si>
  <si>
    <t>78283</t>
  </si>
  <si>
    <t>I5XX</t>
  </si>
  <si>
    <t>ASTRAZENECA</t>
  </si>
  <si>
    <t>Allan Daigneault, Manager</t>
  </si>
  <si>
    <t>Allan.Daigneault@astrazeneca.com</t>
  </si>
  <si>
    <t xml:space="preserve">302-886-8646 </t>
  </si>
  <si>
    <t xml:space="preserve">1800 Concord Pike </t>
  </si>
  <si>
    <t>LDCC</t>
  </si>
  <si>
    <t>LABORERS DISTRICT COUNCIL OF OHIO (LDCC)</t>
  </si>
  <si>
    <t>Stephanie Sorg</t>
  </si>
  <si>
    <t>ssorg@meketagroup.com</t>
  </si>
  <si>
    <t xml:space="preserve">760-795-3450 </t>
  </si>
  <si>
    <t>5796 Armada Dr. Suite 110</t>
  </si>
  <si>
    <t>Carlsbad</t>
  </si>
  <si>
    <t xml:space="preserve">92008     </t>
  </si>
  <si>
    <t>MAT WALLICK</t>
  </si>
  <si>
    <t>mwallick@statestreet.com</t>
  </si>
  <si>
    <t>MLABSS</t>
  </si>
  <si>
    <t>MASS LABORERS</t>
  </si>
  <si>
    <t>Natalee Sohn</t>
  </si>
  <si>
    <t>781-471-3500</t>
  </si>
  <si>
    <t>100 Lowder Brook Drive, Suite 1100</t>
  </si>
  <si>
    <t>Westwood</t>
  </si>
  <si>
    <t xml:space="preserve">02090     </t>
  </si>
  <si>
    <t>MSIM-AIS</t>
  </si>
  <si>
    <t>MSIM</t>
  </si>
  <si>
    <t>Cristina Teques</t>
  </si>
  <si>
    <t>Cristina.Teques@morganstanley.com</t>
  </si>
  <si>
    <t>212-296-7364</t>
  </si>
  <si>
    <t>522 Fifth Avenue</t>
  </si>
  <si>
    <t xml:space="preserve">10036     </t>
  </si>
  <si>
    <t>For # 3 above, I have no need to use your online tools/reporting, so have no comments.  Although it states that we can leave the response blank, it actually requires us to answer the question in order to complete the survey.</t>
  </si>
  <si>
    <t xml:space="preserve">Sivongsay, Anthony </t>
  </si>
  <si>
    <t xml:space="preserve">ASivongsay@StateStreet.com </t>
  </si>
  <si>
    <t>NECARPSS</t>
  </si>
  <si>
    <t>NEW ENGLAND CARPENTERS (FORMERLY MASS CARPENTERS)</t>
  </si>
  <si>
    <t>Nikolas Goldberg</t>
  </si>
  <si>
    <t>ngoldberg@meketagroup.com</t>
  </si>
  <si>
    <t>Collins, Bill</t>
  </si>
  <si>
    <t>KURT ROBOHM</t>
  </si>
  <si>
    <t>krobohm@statestreet.com</t>
  </si>
  <si>
    <t>NEHGS</t>
  </si>
  <si>
    <t>NEW ENGLAND HISTORIC GENEALOGICAL SOCIETY</t>
  </si>
  <si>
    <t>Jeremy Bento</t>
  </si>
  <si>
    <t>jbento@nehgs.org</t>
  </si>
  <si>
    <t xml:space="preserve">617-226-1264   </t>
  </si>
  <si>
    <t>99-101 Newbury Street</t>
  </si>
  <si>
    <t>02116</t>
  </si>
  <si>
    <t>Stacy Berislavich</t>
  </si>
  <si>
    <t>SBerislavichMitchell@StateStreet.com</t>
  </si>
  <si>
    <t>Nancy Gore</t>
  </si>
  <si>
    <t>NLGore@StateStreet.com</t>
  </si>
  <si>
    <t>Luke Liang</t>
  </si>
  <si>
    <t>cliang@statestreet.com</t>
  </si>
  <si>
    <t>NJDOI</t>
  </si>
  <si>
    <t>NEW JERSEY DIVISION OF INVESTMENT</t>
  </si>
  <si>
    <t>Chris McDonough, Deputy Director</t>
  </si>
  <si>
    <t>Christopher.McDonough@treas.state.nj.us</t>
  </si>
  <si>
    <t>609-292-8922</t>
  </si>
  <si>
    <t>50 W. State Street, 9th Floor</t>
  </si>
  <si>
    <t>P.O. Box 290, Trenton, NJ 08625-0290</t>
  </si>
  <si>
    <t>Trenton</t>
  </si>
  <si>
    <t xml:space="preserve">08608     </t>
  </si>
  <si>
    <t>Joanne Jackson</t>
  </si>
  <si>
    <t>Azim Azfar</t>
  </si>
  <si>
    <t>AAzfar@StateStreet.com</t>
  </si>
  <si>
    <t>NRECASS</t>
  </si>
  <si>
    <t>N.R.E.C.A.</t>
  </si>
  <si>
    <t>Justin Sato</t>
  </si>
  <si>
    <t>Justin.Sato@nreca.coop</t>
  </si>
  <si>
    <t>703-907-5796</t>
  </si>
  <si>
    <t>4301 Wilson Boulevard</t>
  </si>
  <si>
    <t>22203-1860</t>
  </si>
  <si>
    <t>Joe Rooney</t>
  </si>
  <si>
    <t>KARaposa@statestreet.com</t>
  </si>
  <si>
    <t>NYSTHW</t>
  </si>
  <si>
    <t>NEW YORK STATE TEAMSTERS</t>
  </si>
  <si>
    <t>nsohn@meketagroup.com</t>
  </si>
  <si>
    <t>PERD</t>
  </si>
  <si>
    <t>PERDUE FARMS INC</t>
  </si>
  <si>
    <t>Don Mcentaffer</t>
  </si>
  <si>
    <t>Don.mcentaffer@perdue.com</t>
  </si>
  <si>
    <t>31149 Old Ocean City Road</t>
  </si>
  <si>
    <t>Salisbury</t>
  </si>
  <si>
    <t xml:space="preserve">21804     </t>
  </si>
  <si>
    <t>Buonocore, Rita</t>
  </si>
  <si>
    <t>rbuonocore@statestreet.com</t>
  </si>
  <si>
    <t>RICH</t>
  </si>
  <si>
    <t>CITY OF RICHMOND</t>
  </si>
  <si>
    <t>Kevin Leonard</t>
  </si>
  <si>
    <t>kleonard@nepc.com</t>
  </si>
  <si>
    <t>617-374-1300</t>
  </si>
  <si>
    <t>255 State Street</t>
  </si>
  <si>
    <t>02109</t>
  </si>
  <si>
    <t>RSA</t>
  </si>
  <si>
    <t>RETIREMENT SYSTEMS OF ALABAMA</t>
  </si>
  <si>
    <t>David Adams</t>
  </si>
  <si>
    <t>David.Adams@rsa-al.gov</t>
  </si>
  <si>
    <t>334-517-7303</t>
  </si>
  <si>
    <t>201 South Union Street</t>
  </si>
  <si>
    <t>Montgomery</t>
  </si>
  <si>
    <t xml:space="preserve">36130     </t>
  </si>
  <si>
    <t>MARYELLEN MACDONALD</t>
  </si>
  <si>
    <t>mmacdonald@statestreet.com</t>
  </si>
  <si>
    <t>SETNHLTH</t>
  </si>
  <si>
    <t>SETON HEALTH PLAN</t>
  </si>
  <si>
    <t>Freddy Morales</t>
  </si>
  <si>
    <t>FoMorales@ascension.org</t>
  </si>
  <si>
    <t>16855 Northchase Drive</t>
  </si>
  <si>
    <t xml:space="preserve">77060     </t>
  </si>
  <si>
    <t>Colitti, Karen</t>
  </si>
  <si>
    <t>kecolitti@statestreet.com</t>
  </si>
  <si>
    <t>Cheryl Coughlin</t>
  </si>
  <si>
    <t>cacoughlin@statestreet.com</t>
  </si>
  <si>
    <t>SPHSGSS</t>
  </si>
  <si>
    <t>SHEPPARD PRATT HEALTH SYSTEM</t>
  </si>
  <si>
    <t>Tim Greiner</t>
  </si>
  <si>
    <t>TGreiner@sheppardpratt.org</t>
  </si>
  <si>
    <t xml:space="preserve">410.938.3327  </t>
  </si>
  <si>
    <t>6501 North Charles St</t>
  </si>
  <si>
    <t xml:space="preserve">21212     </t>
  </si>
  <si>
    <t>SPIRAX</t>
  </si>
  <si>
    <t>SPIRAX SARCO</t>
  </si>
  <si>
    <t>Charles C. Ferguson</t>
  </si>
  <si>
    <t>cferguson@hirtlecallaghan.com</t>
  </si>
  <si>
    <t>(610) 943-4230</t>
  </si>
  <si>
    <t>300 Barr Harbor Drive, 5th Floor</t>
  </si>
  <si>
    <t>West Conshohocken</t>
  </si>
  <si>
    <t>UFCW</t>
  </si>
  <si>
    <t>SOUTHERN CALIFORNIA UFCW UNIONS AND FOOD EMPLOYERS</t>
  </si>
  <si>
    <t>Mitchell Ewing</t>
  </si>
  <si>
    <t>mewing@meketagroup.com</t>
  </si>
  <si>
    <t>760-795-3450</t>
  </si>
  <si>
    <t xml:space="preserve">Mathew Wallick </t>
  </si>
  <si>
    <t>MWallick@StateStreet.com</t>
  </si>
  <si>
    <t>UNTECGSS</t>
  </si>
  <si>
    <t>UNITED TECHNOLOGIES CORP (UTC)</t>
  </si>
  <si>
    <t xml:space="preserve">Kevin Hanney, Director, Non-US Pensions &amp; Savings Plans </t>
  </si>
  <si>
    <t>kevin.Hanney@UTC.COM</t>
  </si>
  <si>
    <t>860-728-7689</t>
  </si>
  <si>
    <t>Eight Farm Springs Road, 3rd Floor</t>
  </si>
  <si>
    <t>Farmington</t>
  </si>
  <si>
    <t>06032</t>
  </si>
  <si>
    <t>XER</t>
  </si>
  <si>
    <t>XEROX CORPORATION</t>
  </si>
  <si>
    <t>Rick Heffernan, Manager, Trust Operations</t>
  </si>
  <si>
    <t>Rick.Heffernan@xerox.com</t>
  </si>
  <si>
    <t>203-849-5344</t>
  </si>
  <si>
    <t>201 Merritt 7</t>
  </si>
  <si>
    <t>Norwalk</t>
  </si>
  <si>
    <t>06851</t>
  </si>
  <si>
    <t>PACDC</t>
  </si>
  <si>
    <t>PACIFICORP DC</t>
  </si>
  <si>
    <t>Mahendra Shah</t>
  </si>
  <si>
    <t>Mahendra.Shah@pacificorp.com</t>
  </si>
  <si>
    <t>503-813-5040</t>
  </si>
  <si>
    <t>825 N.E. Multnomah St, 18th Floor</t>
  </si>
  <si>
    <t>Portland</t>
  </si>
  <si>
    <t xml:space="preserve">97232     </t>
  </si>
  <si>
    <t>Shah, Mahendra</t>
  </si>
  <si>
    <t>On question 3 you ask to leave it blank if it does not apply yet when I try to Exit you want a response? Why oh why do you waste my time with "Fake Survey?"</t>
  </si>
  <si>
    <t>Belo, Luis</t>
  </si>
  <si>
    <t>IMF</t>
  </si>
  <si>
    <t>INTERNATIONAL MONETARY FUND</t>
  </si>
  <si>
    <t>Aditya Kumtakar</t>
  </si>
  <si>
    <t>akumtakar@imf.org</t>
  </si>
  <si>
    <t>202-623-6373</t>
  </si>
  <si>
    <t>700 19th St, NW</t>
  </si>
  <si>
    <t xml:space="preserve">20433     </t>
  </si>
  <si>
    <t>Prahlad Kumtaker, Aditya</t>
  </si>
  <si>
    <t>GPUSS</t>
  </si>
  <si>
    <t>GPU (FIRST ENERGY)</t>
  </si>
  <si>
    <t>Joe Marulli</t>
  </si>
  <si>
    <t>marullij@firstenergycorp.com</t>
  </si>
  <si>
    <t>76 South Main</t>
  </si>
  <si>
    <t xml:space="preserve">44308     </t>
  </si>
  <si>
    <t>Marulli, Joe</t>
  </si>
  <si>
    <t xml:space="preserve">Jason Landry </t>
  </si>
  <si>
    <t xml:space="preserve">Chris Bregoli </t>
  </si>
  <si>
    <t>GESS</t>
  </si>
  <si>
    <t>GENERAL ELECTRIC</t>
  </si>
  <si>
    <t>Katina DeSantis, Senior Ops Specialist</t>
  </si>
  <si>
    <t>Katina.DeSantis@ge.com</t>
  </si>
  <si>
    <t>203-708-2876</t>
  </si>
  <si>
    <t>1600 Summer Street</t>
  </si>
  <si>
    <t>06905-4317</t>
  </si>
  <si>
    <t>DeSantis, Katina</t>
  </si>
  <si>
    <t xml:space="preserve"> Saraf, Jack </t>
  </si>
  <si>
    <t>JSaraf@statestreet.com</t>
  </si>
  <si>
    <t>Medeiros, Steve</t>
  </si>
  <si>
    <t>smmedeiros@statestreet.com</t>
  </si>
  <si>
    <t>MARTSS</t>
  </si>
  <si>
    <t>LOCKHEED MARTIN</t>
  </si>
  <si>
    <t>Diane Bellora</t>
  </si>
  <si>
    <t>diane.bellora@lmco.com</t>
  </si>
  <si>
    <t>301-571-7138</t>
  </si>
  <si>
    <t>6901 Rockledge Drive</t>
  </si>
  <si>
    <t>Bethesda</t>
  </si>
  <si>
    <t xml:space="preserve">20817     </t>
  </si>
  <si>
    <t>Bowles, Bill</t>
  </si>
  <si>
    <t>wjbowles@statestreet.com</t>
  </si>
  <si>
    <t>AMERICO</t>
  </si>
  <si>
    <t>Greg Hamilton</t>
  </si>
  <si>
    <t>greg.hamilton@americo.com</t>
  </si>
  <si>
    <t>816-391-2779</t>
  </si>
  <si>
    <t>1055 Broadway, 12th Floor</t>
  </si>
  <si>
    <t>KANSAS CITY</t>
  </si>
  <si>
    <t xml:space="preserve">64105     </t>
  </si>
  <si>
    <t>Neil Dennis</t>
  </si>
  <si>
    <t>ndennis@statestreet.com</t>
  </si>
  <si>
    <t>Matt Crimmins</t>
  </si>
  <si>
    <t>mcrimmins@statestreet.com</t>
  </si>
  <si>
    <t>ARES</t>
  </si>
  <si>
    <t>ARES CAPITAL MANAGEMENT</t>
  </si>
  <si>
    <t>Brian Sampey, Investment Manager</t>
  </si>
  <si>
    <t>sampey@aresmgmt.com</t>
  </si>
  <si>
    <t>2000 Avenue of the Stars, 12th Floor</t>
  </si>
  <si>
    <t xml:space="preserve">90067     </t>
  </si>
  <si>
    <t>Michael Foutes</t>
  </si>
  <si>
    <t>michael.foutes@statestreet.com</t>
  </si>
  <si>
    <t>ell.melanson@statestreet.com</t>
  </si>
  <si>
    <t>Jen Negoshian</t>
  </si>
  <si>
    <t>jennifer.negoshian@statestreet.com</t>
  </si>
  <si>
    <t>BCBSM</t>
  </si>
  <si>
    <t>Waymond Harris, Director Investments</t>
  </si>
  <si>
    <t>WHarris@bcbsm.com</t>
  </si>
  <si>
    <t>313-225-6544</t>
  </si>
  <si>
    <t>27000 West Eleven Mile Rd</t>
  </si>
  <si>
    <t>Southfield</t>
  </si>
  <si>
    <t xml:space="preserve">48034     </t>
  </si>
  <si>
    <t>Ben Mejia</t>
  </si>
  <si>
    <t>BAMejia@StateStreet.com</t>
  </si>
  <si>
    <t>Miles Cobb</t>
  </si>
  <si>
    <t>mcobb@statestreet.com</t>
  </si>
  <si>
    <t>CGINCSS</t>
  </si>
  <si>
    <t>CAREGROUP</t>
  </si>
  <si>
    <t>Mike Gioacchini, Director of Investment Operations</t>
  </si>
  <si>
    <t>mgioacch@bidmc.harvard.edu</t>
  </si>
  <si>
    <t>617-278-8202</t>
  </si>
  <si>
    <t>30 Federal Street, 6th Floor</t>
  </si>
  <si>
    <t>CPEN</t>
  </si>
  <si>
    <t>CENTRAL PENSION</t>
  </si>
  <si>
    <t>Marc Becker, Director of Investments</t>
  </si>
  <si>
    <t>mbecker@cpfiuoe.cor</t>
  </si>
  <si>
    <t>202-895-0605</t>
  </si>
  <si>
    <t>4115 Chesapeake Street, NW</t>
  </si>
  <si>
    <t xml:space="preserve">20016     </t>
  </si>
  <si>
    <t>KRobohm@statestreet.com</t>
  </si>
  <si>
    <t>FORDDC</t>
  </si>
  <si>
    <t>FORD DC</t>
  </si>
  <si>
    <t>Robin Wood</t>
  </si>
  <si>
    <t>rwood2@ford.com</t>
  </si>
  <si>
    <t>1 American Road</t>
  </si>
  <si>
    <t>Dearborn</t>
  </si>
  <si>
    <t xml:space="preserve">48126     </t>
  </si>
  <si>
    <t>|dmfrasu@statestreet.com</t>
  </si>
  <si>
    <t>Peck, Kate</t>
  </si>
  <si>
    <t>Jennifer Negoshian</t>
  </si>
  <si>
    <t>FORDINS</t>
  </si>
  <si>
    <t>FORD MOTOR CREDIT COMPANY INSURANCE</t>
  </si>
  <si>
    <t>Brent Pfeiffer, Assoc. Director Trading</t>
  </si>
  <si>
    <t>bpfeiff1@ford.com</t>
  </si>
  <si>
    <t>313-322-5610</t>
  </si>
  <si>
    <t>Igo, Chris</t>
  </si>
  <si>
    <t>GEORGIA</t>
  </si>
  <si>
    <t>STATE OF GEORGIA</t>
  </si>
  <si>
    <t>Mark Jones, Portfolio Manager</t>
  </si>
  <si>
    <t>mjones@treasury.ga.gov</t>
  </si>
  <si>
    <t>404-651-8342</t>
  </si>
  <si>
    <t>200 Piedmont Avenue, Suite 1204 West Tower</t>
  </si>
  <si>
    <t>30334-5527</t>
  </si>
  <si>
    <t>Forbes, Greg</t>
  </si>
  <si>
    <t>GLForbes@StateStreet.com</t>
  </si>
  <si>
    <t>Paul Mackey</t>
  </si>
  <si>
    <t>pjmackey@statestreet.com</t>
  </si>
  <si>
    <t>GSCHAND</t>
  </si>
  <si>
    <t>GOLDMAN SACHS - MARIAN OTIS CHANDLER</t>
  </si>
  <si>
    <t>Jim Goffredio, Financial Analyst</t>
  </si>
  <si>
    <t>James.Goffredo@gs.com</t>
  </si>
  <si>
    <t>310-407-5750</t>
  </si>
  <si>
    <t>2029 Century Park</t>
  </si>
  <si>
    <t>Pietro Panza</t>
  </si>
  <si>
    <t>ppanza@statestreet.com</t>
  </si>
  <si>
    <t>GSMM</t>
  </si>
  <si>
    <t>GOLDMAN SACHS - ALTERNATIVES FUND</t>
  </si>
  <si>
    <t>Maddy Deshchenko, Vice President</t>
  </si>
  <si>
    <t>maddy.deshchenko@gs.com</t>
  </si>
  <si>
    <t>200 West Street</t>
  </si>
  <si>
    <t xml:space="preserve">10282     </t>
  </si>
  <si>
    <t>Dave Schiller</t>
  </si>
  <si>
    <t>DSchiller@StateStreet.com</t>
  </si>
  <si>
    <t>Ross Donovan</t>
  </si>
  <si>
    <t>RJDonovan@StateStreet.com</t>
  </si>
  <si>
    <t>IFSDIA</t>
  </si>
  <si>
    <t>DIVERSIFIED INVESTMENT ADVISORS (DIA)</t>
  </si>
  <si>
    <t>Larry DiBella, Manager, Investment Services</t>
  </si>
  <si>
    <t>larry.dibella@transamerica.com</t>
  </si>
  <si>
    <t xml:space="preserve">914-627-3242 </t>
  </si>
  <si>
    <t>570 Carillon Parkway</t>
  </si>
  <si>
    <t>St. Petersburg</t>
  </si>
  <si>
    <t xml:space="preserve">FL                                                                                                                                                                                                                                                             </t>
  </si>
  <si>
    <t xml:space="preserve">33716     </t>
  </si>
  <si>
    <t>Gregory Nikiforow</t>
  </si>
  <si>
    <t>Gregory.Nikiforow@statestreet.com</t>
  </si>
  <si>
    <t>Judith Gayle</t>
  </si>
  <si>
    <t>Judith.Gayle@statestreet.com</t>
  </si>
  <si>
    <t>ING</t>
  </si>
  <si>
    <t>ING DIRECT CANADA</t>
  </si>
  <si>
    <t>Ahmed El Zohiry</t>
  </si>
  <si>
    <t>aelzohiry@tangerine.ca</t>
  </si>
  <si>
    <t>111 Gordon Baker Road, Suite 900</t>
  </si>
  <si>
    <t xml:space="preserve">M2H 3R1   </t>
  </si>
  <si>
    <t>Zubair Hakim</t>
  </si>
  <si>
    <t>ZHAKIM@StateStreet.com</t>
  </si>
  <si>
    <t>Michael Janik</t>
  </si>
  <si>
    <t>MJanik3@StateStreet.com</t>
  </si>
  <si>
    <t>Emmanuel Akrong</t>
  </si>
  <si>
    <t>EAKRONG@tangerine.ca</t>
  </si>
  <si>
    <t>JHDB</t>
  </si>
  <si>
    <t>JOHN HANCOCK DB</t>
  </si>
  <si>
    <t>Eric Menzer, Global Head of Pension &amp; Risk Management Solutions</t>
  </si>
  <si>
    <t>emenzer@manulifeam.com</t>
  </si>
  <si>
    <t>617-663-3481</t>
  </si>
  <si>
    <t>601 Congress Street</t>
  </si>
  <si>
    <t>Morse, Daniel Joseph</t>
  </si>
  <si>
    <t>Djmorse2@statestreet.com</t>
  </si>
  <si>
    <t>KALA</t>
  </si>
  <si>
    <t>CITY OF KALAMAZOO</t>
  </si>
  <si>
    <t>Chris Ruppel, Senior Consultant</t>
  </si>
  <si>
    <t>269-381-9635</t>
  </si>
  <si>
    <t>3020 Brandywine Road</t>
  </si>
  <si>
    <t>Kalamazoo</t>
  </si>
  <si>
    <t xml:space="preserve">49008     </t>
  </si>
  <si>
    <t>LCFF</t>
  </si>
  <si>
    <t>LUTHER C FISHER FOUNDATION</t>
  </si>
  <si>
    <t>Jimmy Hatcher</t>
  </si>
  <si>
    <t>jimmy.hatcher@emoryhealthcare.org</t>
  </si>
  <si>
    <t>3445 Peachtree Rd NE, Suite 675</t>
  </si>
  <si>
    <t xml:space="preserve">30326     </t>
  </si>
  <si>
    <t>Rask, Sarah</t>
  </si>
  <si>
    <t>LONZAAMSS</t>
  </si>
  <si>
    <t>LONZA AMERICAS</t>
  </si>
  <si>
    <t>Christopher A. Mattern, consultant</t>
  </si>
  <si>
    <t>cmattern@rcladvisors.com</t>
  </si>
  <si>
    <t>60 East 42nd Street</t>
  </si>
  <si>
    <t>Saxton, Casey</t>
  </si>
  <si>
    <t>csaxton@statestreet.com</t>
  </si>
  <si>
    <t>MGI</t>
  </si>
  <si>
    <t>MERCER CANADA</t>
  </si>
  <si>
    <t>Anthony Tang</t>
  </si>
  <si>
    <t>anthony.tang@mercer.com</t>
  </si>
  <si>
    <t>+1 416 868 7089</t>
  </si>
  <si>
    <t>120 Bremner Boulevard, Suite 800</t>
  </si>
  <si>
    <t>Ontario</t>
  </si>
  <si>
    <t>M5J 0A8</t>
  </si>
  <si>
    <t>Jeffrey Saccocia</t>
  </si>
  <si>
    <t>MLBSS</t>
  </si>
  <si>
    <t>MAJOR LEAGUE BASEBALL PLAYERS (MLBPA)</t>
  </si>
  <si>
    <t>Andrew Clark, Arthur J. Gallagher &amp; Co. (consultant)</t>
  </si>
  <si>
    <t>Andrew_Clark1@ajg.com</t>
  </si>
  <si>
    <t xml:space="preserve">202.312.5423 </t>
  </si>
  <si>
    <t xml:space="preserve">1667 K Street NW, Suite 1270 </t>
  </si>
  <si>
    <t xml:space="preserve">Washington, DC </t>
  </si>
  <si>
    <t>MNSBI</t>
  </si>
  <si>
    <t>MINNESOTA SBI</t>
  </si>
  <si>
    <t>Mansco Perry, Executive Director</t>
  </si>
  <si>
    <t>mansco.perry@state.mn.us</t>
  </si>
  <si>
    <t>60 Empire Drive, Suite 355</t>
  </si>
  <si>
    <t xml:space="preserve">55103     </t>
  </si>
  <si>
    <t>MATT TERLAJE</t>
  </si>
  <si>
    <t>msterlaje@statestreet.com</t>
  </si>
  <si>
    <t>NEBRASS</t>
  </si>
  <si>
    <t>STATE OF NEBRASKA</t>
  </si>
  <si>
    <t>Joe Jurich, Deputy CIO</t>
  </si>
  <si>
    <t>Joe.Jurich@nebraska.gov</t>
  </si>
  <si>
    <t>402-471-2601</t>
  </si>
  <si>
    <t>941 O Street</t>
  </si>
  <si>
    <t>Lincoln</t>
  </si>
  <si>
    <t xml:space="preserve">NE                                                                                                                                                                                                                                                             </t>
  </si>
  <si>
    <t xml:space="preserve">68508     </t>
  </si>
  <si>
    <t>NYC</t>
  </si>
  <si>
    <t>NEW YORK CITY</t>
  </si>
  <si>
    <t>Steve Veloric, Director of Trading</t>
  </si>
  <si>
    <t>svelori@comptroller.nyc.gov</t>
  </si>
  <si>
    <t>1 Centre Street, Rm. 722</t>
  </si>
  <si>
    <t xml:space="preserve">10007     </t>
  </si>
  <si>
    <t>ANNE- MARIE POLITO</t>
  </si>
  <si>
    <t>ampolito@statestreet.com</t>
  </si>
  <si>
    <t>NYCERS</t>
  </si>
  <si>
    <t>NYC COMPTROLLERS</t>
  </si>
  <si>
    <t>David Jeter</t>
  </si>
  <si>
    <t>djeter@comptroller.nyc.gov</t>
  </si>
  <si>
    <t>212-669-8539</t>
  </si>
  <si>
    <t>1 Centre Street</t>
  </si>
  <si>
    <t>NYSTRS</t>
  </si>
  <si>
    <t>NEW YORK STATE TEACHERS RETIREMENT (NYSTRS)</t>
  </si>
  <si>
    <t>Tedd Johnson</t>
  </si>
  <si>
    <t>tjohnson@nystrs.state.ny.us</t>
  </si>
  <si>
    <t>518-447-2690  </t>
  </si>
  <si>
    <t>10 Corporate Woods Drive</t>
  </si>
  <si>
    <t>Albany</t>
  </si>
  <si>
    <t>12211-2395</t>
  </si>
  <si>
    <t>ROBERT BELMORE</t>
  </si>
  <si>
    <t>rdbelmore@statestreet.com</t>
  </si>
  <si>
    <t>OLD MUTUAL</t>
  </si>
  <si>
    <t>GOLDMAN SACHS - DWIGHT FUNDS</t>
  </si>
  <si>
    <t>Ericka Sieger</t>
  </si>
  <si>
    <t>Ericka.Sieger@gs.com</t>
  </si>
  <si>
    <t>30 Hudson Street</t>
  </si>
  <si>
    <t>Jersey City</t>
  </si>
  <si>
    <t xml:space="preserve">07302     </t>
  </si>
  <si>
    <t>PAC</t>
  </si>
  <si>
    <t>PACIFIC LIFE</t>
  </si>
  <si>
    <t>Mark McNeill, Investment Consultant</t>
  </si>
  <si>
    <t>Mark.McNeill@pacificlife.com</t>
  </si>
  <si>
    <t>949-219-6247</t>
  </si>
  <si>
    <t>700 Newport Center Drive</t>
  </si>
  <si>
    <t>Newport Beach</t>
  </si>
  <si>
    <t>x</t>
  </si>
  <si>
    <t>PART</t>
  </si>
  <si>
    <t>PARTNERS HEALTHCARE</t>
  </si>
  <si>
    <t>Kevin Sutton, Manager Investment Services</t>
  </si>
  <si>
    <t>kmsutton@partners.org</t>
  </si>
  <si>
    <t>617-724-6486</t>
  </si>
  <si>
    <t>101 Merrimac Street, 4th Floor</t>
  </si>
  <si>
    <t xml:space="preserve">02114     </t>
  </si>
  <si>
    <t>PBGC</t>
  </si>
  <si>
    <t>PENSION BENEFIT GUARANTY CORP</t>
  </si>
  <si>
    <t>Mark Calisti, Senior Financial Analyst</t>
  </si>
  <si>
    <t>calisti.mark@pbgc.gov</t>
  </si>
  <si>
    <t>202-326-4000 x3663</t>
  </si>
  <si>
    <t>1200 K Street NW, Suite 675</t>
  </si>
  <si>
    <t>20005-4026</t>
  </si>
  <si>
    <t>BORIS GETSELMAN</t>
  </si>
  <si>
    <t>bgetselman@statestreet.com</t>
  </si>
  <si>
    <t xml:space="preserve">PNGSS </t>
  </si>
  <si>
    <t>P&amp;G</t>
  </si>
  <si>
    <t>Max Bock, Associate Director - Finance</t>
  </si>
  <si>
    <t>bock.m@pg.com</t>
  </si>
  <si>
    <t xml:space="preserve">513-983-5837 </t>
  </si>
  <si>
    <t>1 P&amp;G Plaza</t>
  </si>
  <si>
    <t xml:space="preserve">45202     </t>
  </si>
  <si>
    <t>JCDouglas@StateStreet.com</t>
  </si>
  <si>
    <t>RREEF</t>
  </si>
  <si>
    <t>Eric Russell, Director</t>
  </si>
  <si>
    <t>eric.russell@rreef.com</t>
  </si>
  <si>
    <t>925-817-2904</t>
  </si>
  <si>
    <t>2185 N. California Blvd, Ste. 285</t>
  </si>
  <si>
    <t>Walnut Creek</t>
  </si>
  <si>
    <t xml:space="preserve">94596     </t>
  </si>
  <si>
    <t>Michelle Ross</t>
  </si>
  <si>
    <t>Samuel Gardner</t>
  </si>
  <si>
    <t>SGardner@StateStreet.com</t>
  </si>
  <si>
    <t>SSSSP</t>
  </si>
  <si>
    <t>STATE STREET SALARY SAVINGS PLAN</t>
  </si>
  <si>
    <t>Bettina Matthews</t>
  </si>
  <si>
    <t>BSMatthews@StateStreet.com</t>
  </si>
  <si>
    <t>816-871-1733</t>
  </si>
  <si>
    <t>1 Lincoln</t>
  </si>
  <si>
    <t>Chiles, Steve</t>
  </si>
  <si>
    <t>SEChiles@statestreet.com</t>
  </si>
  <si>
    <t>Atwell, Joyce</t>
  </si>
  <si>
    <t>jaatwell@statestreet.com</t>
  </si>
  <si>
    <t>TRANSAM</t>
  </si>
  <si>
    <t>TRANSAMERICA</t>
  </si>
  <si>
    <t>Nichole Rose</t>
  </si>
  <si>
    <t>nichole.rose@transamerica.com</t>
  </si>
  <si>
    <t xml:space="preserve">720-529-6883 </t>
  </si>
  <si>
    <t>1801 California St</t>
  </si>
  <si>
    <t>Minasian, Doug</t>
  </si>
  <si>
    <t>Douglas.Minasian@statestreet.com</t>
  </si>
  <si>
    <t>UPASS</t>
  </si>
  <si>
    <t>UNIVERSITY OF PENNSYLVANIA</t>
  </si>
  <si>
    <t>Roberta Bell</t>
  </si>
  <si>
    <t>robell@upenn.edu</t>
  </si>
  <si>
    <t>215-746-5322</t>
  </si>
  <si>
    <t>3535 Market St, Suite 500</t>
  </si>
  <si>
    <t>Philadelphia</t>
  </si>
  <si>
    <t>19104-3309</t>
  </si>
  <si>
    <t>USAAMM</t>
  </si>
  <si>
    <t>USAA MULTI-MANAGED</t>
  </si>
  <si>
    <t>Orlando Uresti, Ld Advisor Port Accting/Admin</t>
  </si>
  <si>
    <t>Orlando.Uresti@usaa.com</t>
  </si>
  <si>
    <t>210-498-7295</t>
  </si>
  <si>
    <t xml:space="preserve">9800 Fredericksburg Rd </t>
  </si>
  <si>
    <t>San Antonio</t>
  </si>
  <si>
    <t xml:space="preserve">78288     </t>
  </si>
  <si>
    <t>Greg Nikiforow</t>
  </si>
  <si>
    <t>Steven Smirnoudis</t>
  </si>
  <si>
    <t>sssmirnoudis@statestreet.com</t>
  </si>
  <si>
    <t>USGAHC</t>
  </si>
  <si>
    <t>US GOLF ASSOCIATION</t>
  </si>
  <si>
    <t>Chad M. Sheaffer</t>
  </si>
  <si>
    <t>csheaffer@hirtlecallaghan.com</t>
  </si>
  <si>
    <t>77 Liberty Corner Road</t>
  </si>
  <si>
    <t>Far Hills</t>
  </si>
  <si>
    <t>NJ</t>
  </si>
  <si>
    <t>7931</t>
  </si>
  <si>
    <t>MICHMERS</t>
  </si>
  <si>
    <t>MICHIGAN MERS</t>
  </si>
  <si>
    <t xml:space="preserve">Peter Wujkowski, Investment Officer </t>
  </si>
  <si>
    <t>PWujkowski@mersofmich.com</t>
  </si>
  <si>
    <t>517-703-9702</t>
  </si>
  <si>
    <t>1134 Municipal Way</t>
  </si>
  <si>
    <t>Lansing</t>
  </si>
  <si>
    <t xml:space="preserve">48917     </t>
  </si>
  <si>
    <t>Wujkowski, Peter</t>
  </si>
  <si>
    <t>We have experienced on-going issues in the last few years, we understand accounting has caused some issues.  Over the last few years we have also had to deal with turnover of new team members assigned to our account.</t>
  </si>
  <si>
    <t>Pat Donohoe</t>
  </si>
  <si>
    <t>Mary Ellen MacDonald</t>
  </si>
  <si>
    <t xml:space="preserve">KAL </t>
  </si>
  <si>
    <t>COUNTY OF KALAMAZOO</t>
  </si>
  <si>
    <t>ccruppel@merioncapital.com</t>
  </si>
  <si>
    <t>Ruppel, Chris</t>
  </si>
  <si>
    <t>Excellent support</t>
  </si>
  <si>
    <t>KAUFMF</t>
  </si>
  <si>
    <t>KAUFFMAN</t>
  </si>
  <si>
    <t>Mary McLean</t>
  </si>
  <si>
    <t>mmclean@kauffman.org</t>
  </si>
  <si>
    <t>816-932-1232</t>
  </si>
  <si>
    <t>4801 Rockhill Rd</t>
  </si>
  <si>
    <t>Kansas City</t>
  </si>
  <si>
    <t>MO</t>
  </si>
  <si>
    <t>64110</t>
  </si>
  <si>
    <t>McLean, Mary</t>
  </si>
  <si>
    <t>Web site is too much like a maze.</t>
  </si>
  <si>
    <t>Cheryl Phillips</t>
  </si>
  <si>
    <t>CLPhillips@statestreet.com</t>
  </si>
  <si>
    <t>EARNEST</t>
  </si>
  <si>
    <t>EARNEST PARTNERS</t>
  </si>
  <si>
    <t>Anthony Ciliberto</t>
  </si>
  <si>
    <t>anthonyciliberto@earnestpartners.com</t>
  </si>
  <si>
    <t>404-874-1273</t>
  </si>
  <si>
    <t>1180 Peachtree Street, suite 2300</t>
  </si>
  <si>
    <t>Ciliberto, Anthony</t>
  </si>
  <si>
    <t>keep up the great work!</t>
  </si>
  <si>
    <t>John J. cronin</t>
  </si>
  <si>
    <t>jjcronin@statestreet.com</t>
  </si>
  <si>
    <t>SFVV</t>
  </si>
  <si>
    <t>SANOFI-AVENTIS US</t>
  </si>
  <si>
    <t>Richard Thomson, Deputy Hd, Pension AM/Fin &amp; Treasury Dpt</t>
  </si>
  <si>
    <t>Richard.Thomson@sanofi-aventis.com</t>
  </si>
  <si>
    <t>908-981-6275</t>
  </si>
  <si>
    <t>55 Corporate Drive</t>
  </si>
  <si>
    <t>Bridgewater</t>
  </si>
  <si>
    <t xml:space="preserve">08807     </t>
  </si>
  <si>
    <t>Richard Thomson</t>
  </si>
  <si>
    <t>AIMCO</t>
  </si>
  <si>
    <t>AIMCO (ALBERTA FINANCE)</t>
  </si>
  <si>
    <t>James Sawatzky</t>
  </si>
  <si>
    <t>James.Sawatzky@aimco.alberta.ca</t>
  </si>
  <si>
    <t>1100-10830 Jasper Ave</t>
  </si>
  <si>
    <t>Edmonton</t>
  </si>
  <si>
    <t xml:space="preserve">T5K 2C3   </t>
  </si>
  <si>
    <t>Steve Baker</t>
  </si>
  <si>
    <t>sdbaker@statestreet.com</t>
  </si>
  <si>
    <t>Rafiena Rahim</t>
  </si>
  <si>
    <t>rrahim@statestreet.com</t>
  </si>
  <si>
    <t>KYLE COELHO</t>
  </si>
  <si>
    <t>kcoelho@statestreet.com</t>
  </si>
  <si>
    <t>ALLIBERN</t>
  </si>
  <si>
    <t>ALLIANCE BERNSTEIN</t>
  </si>
  <si>
    <t>Christine Cumberbatch, VP Performance</t>
  </si>
  <si>
    <t>CumberbatchCR@bernstein.com</t>
  </si>
  <si>
    <t>(914) 993 2855</t>
  </si>
  <si>
    <t>1345 Avenue of the Americas</t>
  </si>
  <si>
    <t>Michael Basen</t>
  </si>
  <si>
    <t>michael.basen@statestreet.com</t>
  </si>
  <si>
    <t>Anthony Sivongsay</t>
  </si>
  <si>
    <t>Asivongsay@statestreet.com</t>
  </si>
  <si>
    <t>ZICO GONSALVES</t>
  </si>
  <si>
    <t>zgonsalves@statestreet.com</t>
  </si>
  <si>
    <t>CIAM</t>
  </si>
  <si>
    <t>CAPITAL INTERNATIONAL ASSET MANAGEMENT</t>
  </si>
  <si>
    <t>Nancy Wong</t>
  </si>
  <si>
    <t>Nancy.Wong@capgroup.com</t>
  </si>
  <si>
    <t>6455 Irvine Center Drive</t>
  </si>
  <si>
    <t>Irvine</t>
  </si>
  <si>
    <t xml:space="preserve">92618     </t>
  </si>
  <si>
    <t>sbakertoronto@statestreet.com</t>
  </si>
  <si>
    <t>MSorbara@StateStreet.com</t>
  </si>
  <si>
    <t>DISGSS</t>
  </si>
  <si>
    <t>WALT DISNEY COMPANY</t>
  </si>
  <si>
    <t>Larry Goldsmith, VP of Pension &amp; Investments</t>
  </si>
  <si>
    <t>larry.goldsmith@disney.com</t>
  </si>
  <si>
    <t>818-560-7850</t>
  </si>
  <si>
    <t>500 South Buena Vista Street</t>
  </si>
  <si>
    <t>Burbank</t>
  </si>
  <si>
    <t xml:space="preserve">91521     </t>
  </si>
  <si>
    <t>Asad Khan</t>
  </si>
  <si>
    <t>asad.khan@statestreet.com</t>
  </si>
  <si>
    <t>DTE</t>
  </si>
  <si>
    <t>DTE Energy</t>
  </si>
  <si>
    <t>Brandon Tasco</t>
  </si>
  <si>
    <t>brandon.tasco@dteenergy.com</t>
  </si>
  <si>
    <t>(313) 235-6102</t>
  </si>
  <si>
    <t>One Energy Plaza</t>
  </si>
  <si>
    <t>Detroit</t>
  </si>
  <si>
    <t xml:space="preserve">48226     </t>
  </si>
  <si>
    <t>ICBC</t>
  </si>
  <si>
    <t>INSURANCE CORP OF BRITISH COLUMBIA</t>
  </si>
  <si>
    <t>Connie Young, Investment Analyst</t>
  </si>
  <si>
    <t>Constance.Young@icbc.com</t>
  </si>
  <si>
    <t>604-982-6099</t>
  </si>
  <si>
    <t>118 Esplanade W</t>
  </si>
  <si>
    <t>North Vancouver</t>
  </si>
  <si>
    <t>British Columbia</t>
  </si>
  <si>
    <t>V7M 3H9</t>
  </si>
  <si>
    <t>URVASHI JOSHI</t>
  </si>
  <si>
    <t>uravshi.joshi@statestreet.com</t>
  </si>
  <si>
    <t>ILTRS1</t>
  </si>
  <si>
    <t>TEACHERS RETIREMENT SYSTEM OF ILLINOIS</t>
  </si>
  <si>
    <t>Deron Bertolo</t>
  </si>
  <si>
    <t>DBertolo@trsil.org</t>
  </si>
  <si>
    <t>(217) 753-9659</t>
  </si>
  <si>
    <t>2815 West Washington</t>
  </si>
  <si>
    <t>Springfield</t>
  </si>
  <si>
    <t xml:space="preserve">62702     </t>
  </si>
  <si>
    <t>Greg Forbes</t>
  </si>
  <si>
    <t>Traci Wright</t>
  </si>
  <si>
    <t>SIMRAN SANDHU</t>
  </si>
  <si>
    <t>simran.sandhu@statestreet.com</t>
  </si>
  <si>
    <t>MD-FIN</t>
  </si>
  <si>
    <t>MD FINANCIAL</t>
  </si>
  <si>
    <t xml:space="preserve">Ryan Forbes </t>
  </si>
  <si>
    <t>Ryan.Forbes@cma.ca</t>
  </si>
  <si>
    <t>(613) 739-7676 ext 1655</t>
  </si>
  <si>
    <t>1870 Alta Vista Drive</t>
  </si>
  <si>
    <t>Ottawa</t>
  </si>
  <si>
    <t>K1G 6R7</t>
  </si>
  <si>
    <t>Jamie Paris</t>
  </si>
  <si>
    <t>JParis@StateStreet.com</t>
  </si>
  <si>
    <t>URAVSHI JOSHI</t>
  </si>
  <si>
    <t>STDLIFE</t>
  </si>
  <si>
    <t>Standard Life</t>
  </si>
  <si>
    <t>Gavin Grindle</t>
  </si>
  <si>
    <t>gavin_grindle@standardlife.com</t>
  </si>
  <si>
    <t>0131 245 8939</t>
  </si>
  <si>
    <t>1 George Street</t>
  </si>
  <si>
    <t>Edinburgh</t>
  </si>
  <si>
    <t>EH2 2LL</t>
  </si>
  <si>
    <t>Rocco Logozzo</t>
  </si>
  <si>
    <t>Rocco.Logozzo@StateStreet.com</t>
  </si>
  <si>
    <t>TEXMRS</t>
  </si>
  <si>
    <t>TEXAS MUNICIPAL RETIREMENT SYSTEMS</t>
  </si>
  <si>
    <t>Dimitry Shishkoff</t>
  </si>
  <si>
    <t>DShishkoff@tmrs.com</t>
  </si>
  <si>
    <t>512-225-3707</t>
  </si>
  <si>
    <t>1200 N. Interstate 35</t>
  </si>
  <si>
    <t>P.O. Box 149153, Austin, TX 78714</t>
  </si>
  <si>
    <t>Gomez, Natalia</t>
  </si>
  <si>
    <t>BRANDES</t>
  </si>
  <si>
    <t>BRIDGEHOUSE ASSET MANAGERS</t>
  </si>
  <si>
    <t>Debbie Crawley, Director of Finance</t>
  </si>
  <si>
    <t>debbie.crawley@bridgehousecanada.com</t>
  </si>
  <si>
    <t>416.306.5739</t>
  </si>
  <si>
    <t>20 Bay Street, Suite 400</t>
  </si>
  <si>
    <t xml:space="preserve">M5J 2N8   </t>
  </si>
  <si>
    <t>Anju Chauhan</t>
  </si>
  <si>
    <t>AChauhan2@StateStreet.com</t>
  </si>
  <si>
    <t>FPALLC</t>
  </si>
  <si>
    <t>First Pacific Advisors, LLC</t>
  </si>
  <si>
    <t>Eugene Guindine</t>
  </si>
  <si>
    <t>eguindine@fpafunds.com</t>
  </si>
  <si>
    <t>310-996-5429 </t>
  </si>
  <si>
    <t>11601 Wilshire Blvd., Suite 1200, Los Angeles, CA 90025</t>
  </si>
  <si>
    <t>90025</t>
  </si>
  <si>
    <t>Shawn Malarie</t>
  </si>
  <si>
    <t>Johnathon Truffa</t>
  </si>
  <si>
    <t>JTruffa@StateStreet.com</t>
  </si>
  <si>
    <t xml:space="preserve">IBM </t>
  </si>
  <si>
    <t>IBM CANADA</t>
  </si>
  <si>
    <t>Maria Insa, Pension Program Manager</t>
  </si>
  <si>
    <t>maria@ca.ibm.com</t>
  </si>
  <si>
    <t>905 316-1262</t>
  </si>
  <si>
    <t>3600 Steeles Avenue East</t>
  </si>
  <si>
    <t>Markham</t>
  </si>
  <si>
    <t>L3R 9Z7</t>
  </si>
  <si>
    <t>WSIB</t>
  </si>
  <si>
    <t>WORKPLACE SAFETY &amp; INSURANCE BOARD (WSIB)</t>
  </si>
  <si>
    <t>Paul Coleman</t>
  </si>
  <si>
    <t>Paul.Coleman@imcoinvest.com</t>
  </si>
  <si>
    <t>416 607 4017</t>
  </si>
  <si>
    <t>200 Front Street</t>
  </si>
  <si>
    <t>M5V 3J1</t>
  </si>
  <si>
    <t>XEROXCA</t>
  </si>
  <si>
    <t>XEROX CANADA</t>
  </si>
  <si>
    <t>Jackie Evans, Manager Pension Investments</t>
  </si>
  <si>
    <t>Jackie.Evans@xerox.com</t>
  </si>
  <si>
    <t>416-733-6722</t>
  </si>
  <si>
    <t>5650 Yonge Street</t>
  </si>
  <si>
    <t xml:space="preserve">M2M 4G7   </t>
  </si>
  <si>
    <t>KPERS</t>
  </si>
  <si>
    <t>KANSAS PUBLIC EMPLOYEES RETIREMENT SYSTEM (KPERS)</t>
  </si>
  <si>
    <t>Elizabeth B. A. Miller</t>
  </si>
  <si>
    <t>EMiller@KPERS.ORG</t>
  </si>
  <si>
    <t>785-296-8934</t>
  </si>
  <si>
    <t>611 S. Kansas Avenue, Suite 100</t>
  </si>
  <si>
    <t>Topeka</t>
  </si>
  <si>
    <t>KS</t>
  </si>
  <si>
    <t>66603-3869</t>
  </si>
  <si>
    <t>Miller, Elizabeth</t>
  </si>
  <si>
    <t>PRINGSS</t>
  </si>
  <si>
    <t>PRINCIPIA CORP</t>
  </si>
  <si>
    <t>Scott Greenman</t>
  </si>
  <si>
    <t>Scott.Greenman@principia.edu</t>
  </si>
  <si>
    <t>314-275-3552</t>
  </si>
  <si>
    <t>13201 Clayton Rd</t>
  </si>
  <si>
    <t>Town and Country</t>
  </si>
  <si>
    <t xml:space="preserve">63131     </t>
  </si>
  <si>
    <t>Greenman, Scott</t>
  </si>
  <si>
    <t>WCB-ALB</t>
  </si>
  <si>
    <t>WCB ALBERTA</t>
  </si>
  <si>
    <t>Donna Emsley</t>
  </si>
  <si>
    <t>Donna.Emsley@wcb.ab.ca</t>
  </si>
  <si>
    <t>(780) 498-7483</t>
  </si>
  <si>
    <t>9912 - 107 Street</t>
  </si>
  <si>
    <t>AB</t>
  </si>
  <si>
    <t>T5K 1G5</t>
  </si>
  <si>
    <t>Emsley, Donna</t>
  </si>
  <si>
    <t>MANITOB</t>
  </si>
  <si>
    <t>MANITOBA CIVIL SERVICE SUPERANNUATION BOARD</t>
  </si>
  <si>
    <t>Dave Bobowski, Mgr, Invmt Communications &amp; Mgmt Services</t>
  </si>
  <si>
    <t>dbobowski@cssb.mb.ca</t>
  </si>
  <si>
    <t>204-946-3273</t>
  </si>
  <si>
    <t>444 St. Mary Avenue, Suite 1200</t>
  </si>
  <si>
    <t>Winnipeg</t>
  </si>
  <si>
    <t xml:space="preserve">Manitoba                                                                                                                                                                                                                                                       </t>
  </si>
  <si>
    <t xml:space="preserve">R3C 3T1   </t>
  </si>
  <si>
    <t>Bobowski, Dave</t>
  </si>
  <si>
    <t>MANULIFE</t>
  </si>
  <si>
    <t>MANULIFE REAL ESTATE FUNDS</t>
  </si>
  <si>
    <t xml:space="preserve">Jing Zhang </t>
  </si>
  <si>
    <t>Jing_ZJ_Zhang@manulife.com</t>
  </si>
  <si>
    <t xml:space="preserve">416-852-7677 Ext. 227677             </t>
  </si>
  <si>
    <t>250 Bloor Street East, 8th Floor</t>
  </si>
  <si>
    <t xml:space="preserve">M4W 1E5   </t>
  </si>
  <si>
    <t>Finance PnL Code</t>
  </si>
  <si>
    <t>BU_Division</t>
  </si>
  <si>
    <t>Team_Lead</t>
  </si>
  <si>
    <t>Manager</t>
  </si>
  <si>
    <t>SITE</t>
  </si>
  <si>
    <t>CS Name - Sign Off</t>
  </si>
  <si>
    <t>Sign off Date</t>
  </si>
  <si>
    <t>Plan Market Value</t>
  </si>
  <si>
    <t>Total Value of Service</t>
  </si>
  <si>
    <t xml:space="preserve">Billed </t>
  </si>
  <si>
    <t>Unbilled</t>
  </si>
  <si>
    <t>DTCX260</t>
  </si>
  <si>
    <t>BOSTON</t>
  </si>
  <si>
    <t>Hold – Open Billing fee review</t>
  </si>
  <si>
    <t>HALM160</t>
  </si>
  <si>
    <t xml:space="preserve">HALLMARK CARDS INC </t>
  </si>
  <si>
    <t>Olga Rudgalve/Preliminary</t>
  </si>
  <si>
    <t>MITX160</t>
  </si>
  <si>
    <t>ADP</t>
  </si>
  <si>
    <t>ADP LLC (Mckinley)</t>
  </si>
  <si>
    <t>MONY090</t>
  </si>
  <si>
    <t>USIS</t>
  </si>
  <si>
    <t>WFOO160</t>
  </si>
  <si>
    <t>FRTX260</t>
  </si>
  <si>
    <t>FRTB160</t>
  </si>
  <si>
    <t>BONT160</t>
  </si>
  <si>
    <t>CIWX160</t>
  </si>
  <si>
    <t>Add to time file</t>
  </si>
  <si>
    <t>CATE900</t>
  </si>
  <si>
    <t>GS APAC</t>
  </si>
  <si>
    <t>CBTT16A</t>
  </si>
  <si>
    <t>CISC16C</t>
  </si>
  <si>
    <t>COLE093</t>
  </si>
  <si>
    <t>AIS</t>
  </si>
  <si>
    <t>HLTH160</t>
  </si>
  <si>
    <t>CONO16A</t>
  </si>
  <si>
    <t>CONE160</t>
  </si>
  <si>
    <t xml:space="preserve">CONSOLIDATED EDISON </t>
  </si>
  <si>
    <t>COAU160</t>
  </si>
  <si>
    <t>CRDA160</t>
  </si>
  <si>
    <t>DLDL900</t>
  </si>
  <si>
    <t>one pnl code in staffing file is incorrect</t>
  </si>
  <si>
    <t>FEDR101</t>
  </si>
  <si>
    <t>FEDX160</t>
  </si>
  <si>
    <t>HLIC160</t>
  </si>
  <si>
    <t>HARV100</t>
  </si>
  <si>
    <t>HERI100</t>
  </si>
  <si>
    <t>IBMC160</t>
  </si>
  <si>
    <t>ILWU</t>
  </si>
  <si>
    <t>ILWU16A</t>
  </si>
  <si>
    <t>ILWU -PMA</t>
  </si>
  <si>
    <t>AIMM102</t>
  </si>
  <si>
    <t>IWNE160</t>
  </si>
  <si>
    <t>JIRV160</t>
  </si>
  <si>
    <t>JPMO091</t>
  </si>
  <si>
    <t>no data for this client</t>
  </si>
  <si>
    <t>LXRS160</t>
  </si>
  <si>
    <t>MARS260</t>
  </si>
  <si>
    <t>MCRS160</t>
  </si>
  <si>
    <t>OHXX16C</t>
  </si>
  <si>
    <t>OKFP160</t>
  </si>
  <si>
    <t>RSAF16B</t>
  </si>
  <si>
    <t>FRMC104</t>
  </si>
  <si>
    <t>SCED160</t>
  </si>
  <si>
    <t>SBRF160</t>
  </si>
  <si>
    <t>SCGA160</t>
  </si>
  <si>
    <t>TRTX16A</t>
  </si>
  <si>
    <t>STTX360</t>
  </si>
  <si>
    <t>Bradley Whittingstall</t>
  </si>
  <si>
    <t>TVLB160</t>
  </si>
  <si>
    <t>HAGC160</t>
  </si>
  <si>
    <t xml:space="preserve">UC HEALTH - HEALTH ALLIANCE </t>
  </si>
  <si>
    <t>UNMN160</t>
  </si>
  <si>
    <t>GSPB160</t>
  </si>
  <si>
    <t>WILL091</t>
  </si>
  <si>
    <t>YAWK160</t>
  </si>
  <si>
    <t>ACER160</t>
  </si>
  <si>
    <t>SACRAMENTO</t>
  </si>
  <si>
    <t>Yevgeniy Gutsan</t>
  </si>
  <si>
    <t>AMGN16A</t>
  </si>
  <si>
    <t>AZRS160</t>
  </si>
  <si>
    <t>PINC900</t>
  </si>
  <si>
    <t>BLRK100</t>
  </si>
  <si>
    <t>BSAX160</t>
  </si>
  <si>
    <t>CPER16B</t>
  </si>
  <si>
    <t>CSTR16A</t>
  </si>
  <si>
    <t>HOEC160</t>
  </si>
  <si>
    <t>SCHW100</t>
  </si>
  <si>
    <t>CHIL160</t>
  </si>
  <si>
    <t>Corporate</t>
  </si>
  <si>
    <t>JPGT160</t>
  </si>
  <si>
    <t xml:space="preserve">GETTY </t>
  </si>
  <si>
    <t>GOOG16A</t>
  </si>
  <si>
    <t>ITEL160</t>
  </si>
  <si>
    <t>PERM16A</t>
  </si>
  <si>
    <t>LACE160</t>
  </si>
  <si>
    <t>LORING WARD</t>
  </si>
  <si>
    <t>Asset Manager</t>
  </si>
  <si>
    <t>MTXX160</t>
  </si>
  <si>
    <t>OOHA160</t>
  </si>
  <si>
    <t>OERS160</t>
  </si>
  <si>
    <t>PWCC160</t>
  </si>
  <si>
    <t>SACR160</t>
  </si>
  <si>
    <t>SBCR160</t>
  </si>
  <si>
    <t>SANJ16A</t>
  </si>
  <si>
    <t>SOMA160</t>
  </si>
  <si>
    <t>ORGX16A</t>
  </si>
  <si>
    <t>SOFO</t>
  </si>
  <si>
    <t>STATE OF OREGON 457 PROGRAM</t>
  </si>
  <si>
    <t>TIAACREF</t>
  </si>
  <si>
    <t>TIAA102</t>
  </si>
  <si>
    <t>TIAA-CREF</t>
  </si>
  <si>
    <t>UNOW160</t>
  </si>
  <si>
    <t>WASH160</t>
  </si>
  <si>
    <t>WHGF160</t>
  </si>
  <si>
    <t>WBAA CONFIDENTIAL CLIENT</t>
  </si>
  <si>
    <t>MMMX160</t>
  </si>
  <si>
    <t>James Sucharewicz</t>
  </si>
  <si>
    <t>AFORE</t>
  </si>
  <si>
    <t>Afore Xxi Banorte, S.A. De C.V.</t>
  </si>
  <si>
    <t>Joao Da Cruz</t>
  </si>
  <si>
    <t>AMRI160</t>
  </si>
  <si>
    <t>AMRI100</t>
  </si>
  <si>
    <t>AVCP100</t>
  </si>
  <si>
    <t>BDGU160</t>
  </si>
  <si>
    <t>Adam Hirbour</t>
  </si>
  <si>
    <t>ALLC101</t>
  </si>
  <si>
    <t>AB Funds - ALBER</t>
  </si>
  <si>
    <t>Merit Saar-Beckles</t>
  </si>
  <si>
    <t>BXLT260</t>
  </si>
  <si>
    <t>BAXT16A</t>
  </si>
  <si>
    <t>CPRV160</t>
  </si>
  <si>
    <t>WOBU160</t>
  </si>
  <si>
    <t>Juan Jia</t>
  </si>
  <si>
    <t>DIFA100</t>
  </si>
  <si>
    <t>AMCO260</t>
  </si>
  <si>
    <t>ECCB160</t>
  </si>
  <si>
    <t>FALM160</t>
  </si>
  <si>
    <t>CAMB</t>
  </si>
  <si>
    <t>CAMX160</t>
  </si>
  <si>
    <t>CAMBREX CORPORATION</t>
  </si>
  <si>
    <t>CASE160</t>
  </si>
  <si>
    <t>HENK160</t>
  </si>
  <si>
    <t>Anthony Labaki</t>
  </si>
  <si>
    <t>CAHP160</t>
  </si>
  <si>
    <t>MDXX16A</t>
  </si>
  <si>
    <t>MBTA160</t>
  </si>
  <si>
    <t>MMCI090</t>
  </si>
  <si>
    <t>NCRX160</t>
  </si>
  <si>
    <t>PLYM160</t>
  </si>
  <si>
    <t>WELF101</t>
  </si>
  <si>
    <t>SAIN160</t>
  </si>
  <si>
    <t>CRSM160</t>
  </si>
  <si>
    <t>SION091</t>
  </si>
  <si>
    <t>WBST160</t>
  </si>
  <si>
    <t>GEMO16C</t>
  </si>
  <si>
    <t>VIXX160</t>
  </si>
  <si>
    <t>GEMO091</t>
  </si>
  <si>
    <t>HHCC260</t>
  </si>
  <si>
    <t xml:space="preserve">HARTFORD HEALTHCARE </t>
  </si>
  <si>
    <t>HIGHCAP</t>
  </si>
  <si>
    <t>HCMX100</t>
  </si>
  <si>
    <t>Highland Capital</t>
  </si>
  <si>
    <t>INTP16A</t>
  </si>
  <si>
    <t>JCPE260</t>
  </si>
  <si>
    <t>LEHI160</t>
  </si>
  <si>
    <t>IHRI091</t>
  </si>
  <si>
    <t>SNDZ160</t>
  </si>
  <si>
    <t>JNCO100</t>
  </si>
  <si>
    <t>WORM100</t>
  </si>
  <si>
    <t>PHLS160</t>
  </si>
  <si>
    <t>PHLIGHT</t>
  </si>
  <si>
    <t>PHILIPS LIGHTING</t>
  </si>
  <si>
    <t>PPAL100</t>
  </si>
  <si>
    <t>CAIS391</t>
  </si>
  <si>
    <t>LABR16E</t>
  </si>
  <si>
    <t>AIGI101</t>
  </si>
  <si>
    <t>SYNX160</t>
  </si>
  <si>
    <t>HCSS</t>
  </si>
  <si>
    <t>TRANSCANADA USA SERVICES INC</t>
  </si>
  <si>
    <t xml:space="preserve">IIS </t>
  </si>
  <si>
    <t>TUUN160</t>
  </si>
  <si>
    <t>YMSL160</t>
  </si>
  <si>
    <t>AMRC16C</t>
  </si>
  <si>
    <t>ACLU160</t>
  </si>
  <si>
    <t>ACLU FOUNDATION</t>
  </si>
  <si>
    <t>ATBX091</t>
  </si>
  <si>
    <t>ANTO160</t>
  </si>
  <si>
    <t>ASTR160</t>
  </si>
  <si>
    <t>BECL160</t>
  </si>
  <si>
    <t>BWXX160</t>
  </si>
  <si>
    <t>HOPE16A</t>
  </si>
  <si>
    <t>RICH160</t>
  </si>
  <si>
    <t>DAVS100</t>
  </si>
  <si>
    <t>ADBL160</t>
  </si>
  <si>
    <t>DUPT16B</t>
  </si>
  <si>
    <t>EMCI900</t>
  </si>
  <si>
    <t>EDAT160</t>
  </si>
  <si>
    <t>CHRY16A</t>
  </si>
  <si>
    <t>FCA</t>
  </si>
  <si>
    <t>FCACAD</t>
  </si>
  <si>
    <t>FCA CAD</t>
  </si>
  <si>
    <t>FECX260</t>
  </si>
  <si>
    <t>GECO16A</t>
  </si>
  <si>
    <t>GOLD101</t>
  </si>
  <si>
    <t>Crystal Jones</t>
  </si>
  <si>
    <t>DOGS160</t>
  </si>
  <si>
    <t>HALLSSUK</t>
  </si>
  <si>
    <t>HALLIBURTON COMPANY - UK</t>
  </si>
  <si>
    <t>GS UK</t>
  </si>
  <si>
    <t>HALLSS</t>
  </si>
  <si>
    <t>HALL260</t>
  </si>
  <si>
    <t>HALLIBURTON COMPANY - US</t>
  </si>
  <si>
    <t>HBII160</t>
  </si>
  <si>
    <t>HCHD160</t>
  </si>
  <si>
    <t>HEBG160</t>
  </si>
  <si>
    <t>INMF160</t>
  </si>
  <si>
    <t>LABR16B</t>
  </si>
  <si>
    <t>MARM260</t>
  </si>
  <si>
    <t xml:space="preserve">LOCKHEED MARTIN </t>
  </si>
  <si>
    <t>LABR16A</t>
  </si>
  <si>
    <t>MORG008</t>
  </si>
  <si>
    <t>UBCX16D</t>
  </si>
  <si>
    <t>NEHG160</t>
  </si>
  <si>
    <t>NET</t>
  </si>
  <si>
    <t>TEAM16A</t>
  </si>
  <si>
    <t>NEW ENGLAND TEAMSTERS</t>
  </si>
  <si>
    <t>STNJ260</t>
  </si>
  <si>
    <t>Erik Pulsifer</t>
  </si>
  <si>
    <t>NYLIFE</t>
  </si>
  <si>
    <t>NYLI902</t>
  </si>
  <si>
    <t>New York Life</t>
  </si>
  <si>
    <t>TEAM16B</t>
  </si>
  <si>
    <t>MAME160</t>
  </si>
  <si>
    <t>PERD160</t>
  </si>
  <si>
    <t>SETN160</t>
  </si>
  <si>
    <t>SHPP160</t>
  </si>
  <si>
    <t xml:space="preserve">SHEPPARD PRATT HEALTH SYSTEM </t>
  </si>
  <si>
    <t>UFCW16B</t>
  </si>
  <si>
    <t>SPIR160</t>
  </si>
  <si>
    <t>UTCX160</t>
  </si>
  <si>
    <t>XERX16C</t>
  </si>
  <si>
    <t>NREC16A</t>
  </si>
  <si>
    <t>RSOA160</t>
  </si>
  <si>
    <t>AZAZ160</t>
  </si>
  <si>
    <t>ARIZONA STATE TREASURER OFFICE</t>
  </si>
  <si>
    <t>HBTR460</t>
  </si>
  <si>
    <t>TORONTO</t>
  </si>
  <si>
    <t>TENS260</t>
  </si>
  <si>
    <t>Tennessee Consolidated Retirement System</t>
  </si>
  <si>
    <t>47,788,562,778,.64</t>
  </si>
  <si>
    <t>AIG</t>
  </si>
  <si>
    <t>AIGI16B</t>
  </si>
  <si>
    <t>AIG PENSION</t>
  </si>
  <si>
    <t>ARES090</t>
  </si>
  <si>
    <t>J. Negoshian</t>
  </si>
  <si>
    <t>BCBL900</t>
  </si>
  <si>
    <t>BEAUMONT</t>
  </si>
  <si>
    <t>BEAUMONT HEALTH</t>
  </si>
  <si>
    <t>Endowment/Foundation</t>
  </si>
  <si>
    <t>CGRP160</t>
  </si>
  <si>
    <t>CEPF160</t>
  </si>
  <si>
    <t>KALA160</t>
  </si>
  <si>
    <t>KAXX160</t>
  </si>
  <si>
    <t>TROL190</t>
  </si>
  <si>
    <t>EARN100</t>
  </si>
  <si>
    <t>FORD16B</t>
  </si>
  <si>
    <t>FORD16A</t>
  </si>
  <si>
    <t>GOLD360</t>
  </si>
  <si>
    <t>GOLD106</t>
  </si>
  <si>
    <t>OTIS160</t>
  </si>
  <si>
    <t>WMS</t>
  </si>
  <si>
    <t>IAM</t>
  </si>
  <si>
    <t>IAOM16B</t>
  </si>
  <si>
    <t>IAM NATIONAL PENSION FUND</t>
  </si>
  <si>
    <t>MLTM360</t>
  </si>
  <si>
    <t>EMKF160</t>
  </si>
  <si>
    <t>LONZ160</t>
  </si>
  <si>
    <t>TCBE16C</t>
  </si>
  <si>
    <t>MLPX160</t>
  </si>
  <si>
    <t>MMCI091</t>
  </si>
  <si>
    <t>AMLF900</t>
  </si>
  <si>
    <t>Michael O'Connell</t>
  </si>
  <si>
    <t>STMI16B</t>
  </si>
  <si>
    <t>MSBI160</t>
  </si>
  <si>
    <t>MOUNTPAC</t>
  </si>
  <si>
    <t>MOPG093</t>
  </si>
  <si>
    <t>Mountain Pacific Advisors, LLC</t>
  </si>
  <si>
    <t>NYNY260</t>
  </si>
  <si>
    <t>NYTE160</t>
  </si>
  <si>
    <t>NYCI160</t>
  </si>
  <si>
    <t>PGXX160</t>
  </si>
  <si>
    <t>P&amp;G (Gillette)</t>
  </si>
  <si>
    <t>PLIC900</t>
  </si>
  <si>
    <t>PHSI16A</t>
  </si>
  <si>
    <t>PBGC160</t>
  </si>
  <si>
    <t>Roche</t>
  </si>
  <si>
    <t>SNFI260</t>
  </si>
  <si>
    <t>STGA16B</t>
  </si>
  <si>
    <t>NEBX160</t>
  </si>
  <si>
    <t>SSBT160</t>
  </si>
  <si>
    <t>Tangerine Direct Canada</t>
  </si>
  <si>
    <t>TROL090</t>
  </si>
  <si>
    <t>UPEN160</t>
  </si>
  <si>
    <t>GOLF160</t>
  </si>
  <si>
    <t>USAA100</t>
  </si>
  <si>
    <t>WCRA</t>
  </si>
  <si>
    <t>WCRA160</t>
  </si>
  <si>
    <t>WORKERS COMPENSATION REINSURANCE ASSOCIATION (WCRA)</t>
  </si>
  <si>
    <t>ALBE091</t>
  </si>
  <si>
    <t>Kyle Coelho</t>
  </si>
  <si>
    <t>ALLC093</t>
  </si>
  <si>
    <t>BANKDMEX</t>
  </si>
  <si>
    <t>BDMX160</t>
  </si>
  <si>
    <t>BANCO DE MEXICO</t>
  </si>
  <si>
    <t>Urvashi Joshi</t>
  </si>
  <si>
    <t>CRMC291</t>
  </si>
  <si>
    <t>FSPP</t>
  </si>
  <si>
    <t>FDPR091</t>
  </si>
  <si>
    <t>FINANCIERE DES PROFESSIONELS</t>
  </si>
  <si>
    <t>First Pacific Advisors</t>
  </si>
  <si>
    <t>IBMC091</t>
  </si>
  <si>
    <t>INBC091</t>
  </si>
  <si>
    <t>MCSS091</t>
  </si>
  <si>
    <t>MLTM91G</t>
  </si>
  <si>
    <t>MANUS</t>
  </si>
  <si>
    <t>MANULIFE REAL ESTATE FUNDS (US)</t>
  </si>
  <si>
    <t>ADDISIFS</t>
  </si>
  <si>
    <t>ADDC097</t>
  </si>
  <si>
    <t>ADDISON CLARK MANAGEMENT</t>
  </si>
  <si>
    <t>BIPX091</t>
  </si>
  <si>
    <t>Matt Swan</t>
  </si>
  <si>
    <t>BUENA</t>
  </si>
  <si>
    <t>BUVI097</t>
  </si>
  <si>
    <t>BUENA VISTA FUND MANAGEMENT LLC</t>
  </si>
  <si>
    <t>COBALIFS</t>
  </si>
  <si>
    <t>COBL097</t>
  </si>
  <si>
    <t>COBALT CAPITAL MANAGEMENT</t>
  </si>
  <si>
    <t>RISKMGMT</t>
  </si>
  <si>
    <t>RISK901</t>
  </si>
  <si>
    <t>CRICO (RISK MANAGEMENT FOUNDATION)</t>
  </si>
  <si>
    <t>DIALEIFS</t>
  </si>
  <si>
    <t>DTIC097</t>
  </si>
  <si>
    <t>DIALECTIC CAPITAL MANAGEMENT</t>
  </si>
  <si>
    <t>DISCOVER</t>
  </si>
  <si>
    <t>DCMX094</t>
  </si>
  <si>
    <t>DISCOVERY CAPITAL MANAGEMENT LLC</t>
  </si>
  <si>
    <t>DETE160</t>
  </si>
  <si>
    <t>ELMRGIFS</t>
  </si>
  <si>
    <t>ELMR097</t>
  </si>
  <si>
    <t>ELM RIDGE MANAGEMENT</t>
  </si>
  <si>
    <t>FIRSTIFS</t>
  </si>
  <si>
    <t>FITR097</t>
  </si>
  <si>
    <t>FIRST TRUST BANK LIMITED</t>
  </si>
  <si>
    <t>GEOLOIFS</t>
  </si>
  <si>
    <t>GEOL097</t>
  </si>
  <si>
    <t>GEOLOGIC RESOURCE PARTNERS</t>
  </si>
  <si>
    <t>GOVERNOR</t>
  </si>
  <si>
    <t>GVNR094</t>
  </si>
  <si>
    <t>GOVERNORS LANE MASTER FUND LP</t>
  </si>
  <si>
    <t>KPER160</t>
  </si>
  <si>
    <t>LIZARIFS</t>
  </si>
  <si>
    <t>LIZD097</t>
  </si>
  <si>
    <t>LIZARD INVESTORS</t>
  </si>
  <si>
    <t>MDFI091</t>
  </si>
  <si>
    <t>MERCER</t>
  </si>
  <si>
    <t>MERCER GLOBAL MULTI-ASSET FUND, LLC</t>
  </si>
  <si>
    <t>PUTNAIFS</t>
  </si>
  <si>
    <t>PUTN097</t>
  </si>
  <si>
    <t>PUTNAM INVESTMENTS</t>
  </si>
  <si>
    <t>PPIA160</t>
  </si>
  <si>
    <t>RATANIFS</t>
  </si>
  <si>
    <t>RACG097</t>
  </si>
  <si>
    <t>RATAN CAPITAL</t>
  </si>
  <si>
    <t>RMCP</t>
  </si>
  <si>
    <t>REMO094</t>
  </si>
  <si>
    <t>RED MOUNTAIN PARTNERS LLC</t>
  </si>
  <si>
    <t>ALCANC</t>
  </si>
  <si>
    <t>ACAL191</t>
  </si>
  <si>
    <t>RIO TINTO ALCAN CANADIAN MT</t>
  </si>
  <si>
    <t>ALCANU</t>
  </si>
  <si>
    <t>RIO TINTO US MT</t>
  </si>
  <si>
    <t>SAGEVIFS</t>
  </si>
  <si>
    <t>SCLP097</t>
  </si>
  <si>
    <t>SAGEVIEW CAPITAL</t>
  </si>
  <si>
    <t>SHANNONR</t>
  </si>
  <si>
    <t>SRGM097</t>
  </si>
  <si>
    <t>SHANNON RIVER MASTER FUND LP</t>
  </si>
  <si>
    <t>SOROBIFS</t>
  </si>
  <si>
    <t>SRCP097</t>
  </si>
  <si>
    <t>SOROBAN CAPITAL PARTNERS</t>
  </si>
  <si>
    <t>SLXX093</t>
  </si>
  <si>
    <t>Standard Life Investments</t>
  </si>
  <si>
    <t>SVALUSS</t>
  </si>
  <si>
    <t>SPRV160</t>
  </si>
  <si>
    <t>SUPERVALU</t>
  </si>
  <si>
    <t>ILLT160</t>
  </si>
  <si>
    <t>TMRS160</t>
  </si>
  <si>
    <t>IFSTCM</t>
  </si>
  <si>
    <t>FOCO194</t>
  </si>
  <si>
    <t>Thames CapItal Management</t>
  </si>
  <si>
    <t>WDIS160</t>
  </si>
  <si>
    <t>WPSB091</t>
  </si>
  <si>
    <t>XERX091</t>
  </si>
  <si>
    <t>CARL090</t>
  </si>
  <si>
    <t>CVX</t>
  </si>
  <si>
    <t>TEXA16A</t>
  </si>
  <si>
    <t>CHEVRON CORPORATION</t>
  </si>
  <si>
    <t>Fiat Lux</t>
  </si>
  <si>
    <t>NEWMEX</t>
  </si>
  <si>
    <t>PENM260</t>
  </si>
  <si>
    <t>CLHK094</t>
  </si>
  <si>
    <t>CASTLEHOOK</t>
  </si>
  <si>
    <t>DGAM</t>
  </si>
  <si>
    <t>Desjadins Global Asset Management</t>
  </si>
  <si>
    <t>HENKELCA</t>
  </si>
  <si>
    <t>HENK091</t>
  </si>
  <si>
    <t>HENKEL CANADA</t>
  </si>
  <si>
    <t>Multiple</t>
  </si>
  <si>
    <t>RUOC16B</t>
  </si>
  <si>
    <t>UC REGENTS, General Liability Obligation and U of C plans</t>
  </si>
  <si>
    <t>UCSF</t>
  </si>
  <si>
    <t>MATRIFS</t>
  </si>
  <si>
    <t>MACG097</t>
  </si>
  <si>
    <t>MATRIX CAPITAL MANAGEMENT</t>
  </si>
  <si>
    <t>NIKKO</t>
  </si>
  <si>
    <t>NIKK093</t>
  </si>
  <si>
    <t>NIKKO AM</t>
  </si>
  <si>
    <t>AWCB091</t>
  </si>
  <si>
    <t>PARAMETRIC</t>
  </si>
  <si>
    <t>EATO090</t>
  </si>
  <si>
    <t>PARAMETRIC PORTFOLIO ADVISORS</t>
  </si>
  <si>
    <t>MICHSS</t>
  </si>
  <si>
    <t>STMI16C</t>
  </si>
  <si>
    <t>STATE OF MICHIGAN</t>
  </si>
  <si>
    <t>UBS12</t>
  </si>
  <si>
    <t>UBSX16E</t>
  </si>
  <si>
    <t>UBS ASSET MANAGER</t>
  </si>
  <si>
    <t>Profit Margin</t>
  </si>
  <si>
    <t>SalesforceID</t>
  </si>
  <si>
    <t>MktSubSegment</t>
  </si>
  <si>
    <t>Insurance</t>
  </si>
  <si>
    <t>BusinessUnitHead</t>
  </si>
  <si>
    <t>OracleID</t>
  </si>
  <si>
    <t>IIS_Top_100</t>
  </si>
  <si>
    <t>SSIA TOP TIER</t>
  </si>
  <si>
    <t>DirectPublish</t>
  </si>
  <si>
    <t>ClientStartDate</t>
  </si>
  <si>
    <t>DateClientTerminated</t>
  </si>
  <si>
    <t>Site_Lead</t>
  </si>
  <si>
    <t>Primary_Client_Contact</t>
  </si>
  <si>
    <t>Analyst_1_(A&amp;C)</t>
  </si>
  <si>
    <t>Analyst_2_(CSO)</t>
  </si>
  <si>
    <t>Analyst_3_(Coverage)</t>
  </si>
  <si>
    <t>BU_Relationship_Managers</t>
  </si>
  <si>
    <t>BU_Client_Service</t>
  </si>
  <si>
    <t>COMPLIANCE_CS</t>
  </si>
  <si>
    <t>AuditLocation</t>
  </si>
  <si>
    <t>AcctContact</t>
  </si>
  <si>
    <t>PNASRVR</t>
  </si>
  <si>
    <t>MCHREGION</t>
  </si>
  <si>
    <t>DAILY</t>
  </si>
  <si>
    <t>SECTOR_NAME</t>
  </si>
  <si>
    <t>Oversight_Site</t>
  </si>
  <si>
    <t>Oversight_Group</t>
  </si>
  <si>
    <t>Operations_Email_Dist</t>
  </si>
  <si>
    <t>JV_Email_Dist</t>
  </si>
  <si>
    <t>Client_Specific_Email_Dist</t>
  </si>
  <si>
    <t>Watchlist</t>
  </si>
  <si>
    <t>CM_Requires_2nd_ Approver</t>
  </si>
  <si>
    <t>/GSS</t>
  </si>
  <si>
    <t>Curcio Webb</t>
  </si>
  <si>
    <t>Test - Connection</t>
  </si>
  <si>
    <t>CONSULTANT</t>
  </si>
  <si>
    <t>Unknown</t>
  </si>
  <si>
    <t>7/1/2015</t>
  </si>
  <si>
    <t>Erik Cady</t>
  </si>
  <si>
    <t>Robert Young</t>
  </si>
  <si>
    <t>Kevin Nickerson</t>
  </si>
  <si>
    <t xml:space="preserve"> </t>
  </si>
  <si>
    <t>No Status</t>
  </si>
  <si>
    <t>No</t>
  </si>
  <si>
    <t>/LSS</t>
  </si>
  <si>
    <t>ACG</t>
  </si>
  <si>
    <t>3M (Minnesota Mining and Manufacturing)</t>
  </si>
  <si>
    <t>001G000001jmmZG</t>
  </si>
  <si>
    <t>RETIREMENT - DC</t>
  </si>
  <si>
    <t>CPS</t>
  </si>
  <si>
    <t>SCHECHTER</t>
  </si>
  <si>
    <t>1001810138030</t>
  </si>
  <si>
    <t>TOP IIS</t>
  </si>
  <si>
    <t>TOP SSIA</t>
  </si>
  <si>
    <t>Verrill, Scott M</t>
  </si>
  <si>
    <t>Cady, Erik G</t>
  </si>
  <si>
    <t>Da Cruz, Joao J</t>
  </si>
  <si>
    <t>Sucharewicz, James M</t>
  </si>
  <si>
    <t>Saar-Beckles, Merit</t>
  </si>
  <si>
    <t>Labaki, Anthony J</t>
  </si>
  <si>
    <t>Victoria Denaro</t>
  </si>
  <si>
    <t>Charlene Barucha</t>
  </si>
  <si>
    <t>JV Pune</t>
  </si>
  <si>
    <t>BENKART BRIAN</t>
  </si>
  <si>
    <t>06PAW3</t>
  </si>
  <si>
    <t>CI800</t>
  </si>
  <si>
    <t>Yes</t>
  </si>
  <si>
    <t>Asset Owners</t>
  </si>
  <si>
    <t>Perf_East_Team2</t>
  </si>
  <si>
    <t>JV_QAT_US-PnA Daily Ops</t>
  </si>
  <si>
    <t xml:space="preserve">No Status </t>
  </si>
  <si>
    <t>AARP</t>
  </si>
  <si>
    <t>001G000001jmpTm</t>
  </si>
  <si>
    <t>VARIOUS NON PROFIT</t>
  </si>
  <si>
    <t>NFP</t>
  </si>
  <si>
    <t>SCHAFER</t>
  </si>
  <si>
    <t>1001810136120</t>
  </si>
  <si>
    <t>12/31/2015</t>
  </si>
  <si>
    <t>Bob Young</t>
  </si>
  <si>
    <t>PAUL MACKEY</t>
  </si>
  <si>
    <t>Kevin Lee</t>
  </si>
  <si>
    <t>PINTO STEVE</t>
  </si>
  <si>
    <t>Victoria Aguiar/Dahana Poyau</t>
  </si>
  <si>
    <t>Nathan Ormerod</t>
  </si>
  <si>
    <t>MCELIGOTT MICHAEL</t>
  </si>
  <si>
    <t>02PAW3</t>
  </si>
  <si>
    <t>JV_QAT_US-PnA Monthly Ops</t>
  </si>
  <si>
    <t>ABERDAM</t>
  </si>
  <si>
    <t>Aberdeen Asset Management Inc. (US)</t>
  </si>
  <si>
    <t>001G000001jmt8d</t>
  </si>
  <si>
    <t>ASSET MANAGER</t>
  </si>
  <si>
    <t>1001810138550</t>
  </si>
  <si>
    <t>1/31/2017</t>
  </si>
  <si>
    <t>Steven Osyf</t>
  </si>
  <si>
    <t>John D. Moran</t>
  </si>
  <si>
    <t>Christina Malfy</t>
  </si>
  <si>
    <t>QUAN ANDY (LS)</t>
  </si>
  <si>
    <t>NULL</t>
  </si>
  <si>
    <t>Asset Managers</t>
  </si>
  <si>
    <t>Core Team</t>
  </si>
  <si>
    <t>ABGSS</t>
  </si>
  <si>
    <t>Anhueser Busch (all plans combined)</t>
  </si>
  <si>
    <t>TERMINATED</t>
  </si>
  <si>
    <t>1001810136279</t>
  </si>
  <si>
    <t>7/1/2011</t>
  </si>
  <si>
    <t>NONE</t>
  </si>
  <si>
    <t>ABNAMRO</t>
  </si>
  <si>
    <t>ABN AMRO</t>
  </si>
  <si>
    <t>RETIREMENT DC</t>
  </si>
  <si>
    <t>1001810138270</t>
  </si>
  <si>
    <t>4/30/2010</t>
  </si>
  <si>
    <t>ABS</t>
  </si>
  <si>
    <t>AMERICAN BUREAU OF SHIPPING</t>
  </si>
  <si>
    <t>001G000001jmoc7</t>
  </si>
  <si>
    <t>1001810240100</t>
  </si>
  <si>
    <t>12/31/2016</t>
  </si>
  <si>
    <t>Kristine Treacy</t>
  </si>
  <si>
    <t>Vilda Lo</t>
  </si>
  <si>
    <t>Min Huang</t>
  </si>
  <si>
    <t>Vokolek Chris</t>
  </si>
  <si>
    <t>JV-Mumbai</t>
  </si>
  <si>
    <t>08PAW3</t>
  </si>
  <si>
    <t>SSIA-US PnA Alameda</t>
  </si>
  <si>
    <t>Alameda County Employees</t>
  </si>
  <si>
    <t>001G000001jms4YIAQ</t>
  </si>
  <si>
    <t>MUNICIPAL ENTITY</t>
  </si>
  <si>
    <t>PAE</t>
  </si>
  <si>
    <t>1001810100900</t>
  </si>
  <si>
    <t>Pae, Lisa H</t>
  </si>
  <si>
    <t>Hennessy, Carl J</t>
  </si>
  <si>
    <t>Leung, Mable</t>
  </si>
  <si>
    <t>Gutsan, Yevgeniy A</t>
  </si>
  <si>
    <t>Young Rick</t>
  </si>
  <si>
    <t>13PAW3</t>
  </si>
  <si>
    <t>CI500</t>
  </si>
  <si>
    <t>Perf_West_Team1</t>
  </si>
  <si>
    <t>Stable</t>
  </si>
  <si>
    <t>ACLU - American Civil Liberties Union Foundation Inc</t>
  </si>
  <si>
    <t>001G000001jmibYIAQ</t>
  </si>
  <si>
    <t>PHILANTHROPIC</t>
  </si>
  <si>
    <t>STS</t>
  </si>
  <si>
    <t>1001810135000</t>
  </si>
  <si>
    <t>Pulsifer, Erik C</t>
  </si>
  <si>
    <t>Michaud, Daniel</t>
  </si>
  <si>
    <t>Stepanova, Nataliya</t>
  </si>
  <si>
    <t>Jones, Crystal</t>
  </si>
  <si>
    <t>Cynthia Warren</t>
  </si>
  <si>
    <t>SWAMI SUNDER VELLA</t>
  </si>
  <si>
    <t>Perf_East_Team3</t>
  </si>
  <si>
    <t>ACTRAN</t>
  </si>
  <si>
    <t>AC TRANSIT</t>
  </si>
  <si>
    <t>USIS-Young</t>
  </si>
  <si>
    <t>JACOBS</t>
  </si>
  <si>
    <t>1001810160000</t>
  </si>
  <si>
    <t>6/30/2013</t>
  </si>
  <si>
    <t>Anita Huang</t>
  </si>
  <si>
    <t>Steven Medvecki</t>
  </si>
  <si>
    <t>DAX JOHNSON</t>
  </si>
  <si>
    <t>DIAZ YOLANDA</t>
  </si>
  <si>
    <t>001G000001jmsfP</t>
  </si>
  <si>
    <t>STERNER</t>
  </si>
  <si>
    <t>Swan, Matthew</t>
  </si>
  <si>
    <t>Gonsalves, Zico</t>
  </si>
  <si>
    <t>Kanthan, Vinay</t>
  </si>
  <si>
    <t>Ng, Andrew</t>
  </si>
  <si>
    <t>Beam, Heather</t>
  </si>
  <si>
    <t>Krasowska, Beata</t>
  </si>
  <si>
    <t>STERNER ERIC</t>
  </si>
  <si>
    <t>22PAW3</t>
  </si>
  <si>
    <t>IFS DW</t>
  </si>
  <si>
    <t>ADP, Inc.</t>
  </si>
  <si>
    <t>001G000001jmipX</t>
  </si>
  <si>
    <t>Mulligan</t>
  </si>
  <si>
    <t>9999999999999</t>
  </si>
  <si>
    <t>Pratt, Robert H</t>
  </si>
  <si>
    <t>Phan-Truong, Maggie M</t>
  </si>
  <si>
    <t>Harris, Eric S</t>
  </si>
  <si>
    <t>Tariq, Deeba</t>
  </si>
  <si>
    <t>Riihimaki, Eric</t>
  </si>
  <si>
    <t>Peter DeMello</t>
  </si>
  <si>
    <t>Matthew Spada</t>
  </si>
  <si>
    <t>BERNASCONI,JOSEPH</t>
  </si>
  <si>
    <t>04PAW3</t>
  </si>
  <si>
    <t>CIA00</t>
  </si>
  <si>
    <t>Perf_East_Team 4</t>
  </si>
  <si>
    <t>ADVANCE</t>
  </si>
  <si>
    <t>Advance Publications</t>
  </si>
  <si>
    <t>1001810102400</t>
  </si>
  <si>
    <t>9/30/2009</t>
  </si>
  <si>
    <t>ADVHS</t>
  </si>
  <si>
    <t>ADVENTIST HEALTH SYSTEM</t>
  </si>
  <si>
    <t>RETIREMENT - NONPROFIT</t>
  </si>
  <si>
    <t>1001810137690</t>
  </si>
  <si>
    <t>3/31/2015</t>
  </si>
  <si>
    <t>Carlisle Adamson</t>
  </si>
  <si>
    <t>Michael Carritte</t>
  </si>
  <si>
    <t>Warren Cynthia</t>
  </si>
  <si>
    <t>AEGON</t>
  </si>
  <si>
    <t>AEGON USA INVESTMENT MANAGEMENT LLC</t>
  </si>
  <si>
    <t>001G000001jmok9IAA</t>
  </si>
  <si>
    <t>Robinson, Leonard B</t>
  </si>
  <si>
    <t>Mackey, Paul J</t>
  </si>
  <si>
    <t>Nikiforow, Greg</t>
  </si>
  <si>
    <t>Gooltz, Michael</t>
  </si>
  <si>
    <t>Perf_East_Team1</t>
  </si>
  <si>
    <t>AFHUGSS</t>
  </si>
  <si>
    <t>American Friends Hebrew Univ.</t>
  </si>
  <si>
    <t>1001810136179</t>
  </si>
  <si>
    <t>5/31/2010</t>
  </si>
  <si>
    <t>AFNG</t>
  </si>
  <si>
    <t>American Friends of Nat'l Gallery</t>
  </si>
  <si>
    <t>1001810135700</t>
  </si>
  <si>
    <t>1/31/2011</t>
  </si>
  <si>
    <t>001G000001jmtIU</t>
  </si>
  <si>
    <t>AGENCY</t>
  </si>
  <si>
    <t>Samisheva, Yelena</t>
  </si>
  <si>
    <t>Luis Carlos Ramirez</t>
  </si>
  <si>
    <t>AGI</t>
  </si>
  <si>
    <t>ALLIANZ GLOBAL INVESTORS</t>
  </si>
  <si>
    <t>Simran Sandhu</t>
  </si>
  <si>
    <t>AGINC</t>
  </si>
  <si>
    <t>ARDAGH GLASS</t>
  </si>
  <si>
    <t>DEFINED BENEFIT</t>
  </si>
  <si>
    <t>1001810274200</t>
  </si>
  <si>
    <t>10/1/2014</t>
  </si>
  <si>
    <t>Joseph Devlin</t>
  </si>
  <si>
    <t>Ron Gayton</t>
  </si>
  <si>
    <t>AHA</t>
  </si>
  <si>
    <t>AMERICAN HEART ASSOCIATION</t>
  </si>
  <si>
    <t>001G000001jmpqq</t>
  </si>
  <si>
    <t>HEALTHCARE</t>
  </si>
  <si>
    <t>1001810234900</t>
  </si>
  <si>
    <t>9/30/2015</t>
  </si>
  <si>
    <t>Michael Sanderson</t>
  </si>
  <si>
    <t>NO</t>
  </si>
  <si>
    <t>American International Group, Inc</t>
  </si>
  <si>
    <t>001G000001jmmmVIAQ</t>
  </si>
  <si>
    <t>RETIREMENT - DB</t>
  </si>
  <si>
    <t>SA</t>
  </si>
  <si>
    <t>AMATO</t>
  </si>
  <si>
    <t>1001810133200</t>
  </si>
  <si>
    <t>Cobb, Miles</t>
  </si>
  <si>
    <t>Panza, Pietro</t>
  </si>
  <si>
    <t>O'connor, Brian P</t>
  </si>
  <si>
    <t>Crimmins, Matthew</t>
  </si>
  <si>
    <t>Christopher Igo</t>
  </si>
  <si>
    <t>Adam Bobola</t>
  </si>
  <si>
    <t>Alberta Investment Management Corp (AIMCO)</t>
  </si>
  <si>
    <t>001G000001jmilN</t>
  </si>
  <si>
    <t>PROVINCIAL ENTITY</t>
  </si>
  <si>
    <t>CAD</t>
  </si>
  <si>
    <t>BAILLIE</t>
  </si>
  <si>
    <t>1001810101300</t>
  </si>
  <si>
    <t>Coelho, Kyle</t>
  </si>
  <si>
    <t>CAPA4</t>
  </si>
  <si>
    <t>CI300</t>
  </si>
  <si>
    <t>Poland</t>
  </si>
  <si>
    <t>DiPietro</t>
  </si>
  <si>
    <t>1001810274300</t>
  </si>
  <si>
    <t>Tricia Larkin</t>
  </si>
  <si>
    <t>JV-Pune</t>
  </si>
  <si>
    <t>FULCHINO,JAY</t>
  </si>
  <si>
    <t>001G000001jn4XuIAI</t>
  </si>
  <si>
    <t>1001810137350</t>
  </si>
  <si>
    <t>Liang, ChiaYi</t>
  </si>
  <si>
    <t>RAGELL PETER</t>
  </si>
  <si>
    <t>RETIREMENT - CORP</t>
  </si>
  <si>
    <t>1001810100700</t>
  </si>
  <si>
    <t>6/30/2017</t>
  </si>
  <si>
    <t>MATTHEW SWAN</t>
  </si>
  <si>
    <t>DAVID DAI</t>
  </si>
  <si>
    <t>TINA MILOSAVLJEVIC</t>
  </si>
  <si>
    <t>Laura Wykret</t>
  </si>
  <si>
    <t>Vincent Cristofaro</t>
  </si>
  <si>
    <t>Andrea Dutcher</t>
  </si>
  <si>
    <t>Samira Khakpoor</t>
  </si>
  <si>
    <t>CI400</t>
  </si>
  <si>
    <t>1001810100800</t>
  </si>
  <si>
    <t>AllianceBernstein</t>
  </si>
  <si>
    <t>001G000001jminy</t>
  </si>
  <si>
    <t>HEINZL</t>
  </si>
  <si>
    <t>1001810166500</t>
  </si>
  <si>
    <t>Ross, Michelle</t>
  </si>
  <si>
    <t>Williams Sandra</t>
  </si>
  <si>
    <t>ALLSTATE</t>
  </si>
  <si>
    <t>Allstate</t>
  </si>
  <si>
    <t>1001810138560</t>
  </si>
  <si>
    <t>6/30/2009</t>
  </si>
  <si>
    <t>ALUSGSS</t>
  </si>
  <si>
    <t>Alusise Lonza</t>
  </si>
  <si>
    <t>1001810136079</t>
  </si>
  <si>
    <t>12/31/2011</t>
  </si>
  <si>
    <t>ALYDAIFS</t>
  </si>
  <si>
    <t>ALYDAR CAPITAL</t>
  </si>
  <si>
    <t>001G000001jmlnN</t>
  </si>
  <si>
    <t>11/29/2016</t>
  </si>
  <si>
    <t>ANDREW NG</t>
  </si>
  <si>
    <t>Americo Life, Inc.</t>
  </si>
  <si>
    <t>001G000001jmn0F</t>
  </si>
  <si>
    <t>INSURANCE</t>
  </si>
  <si>
    <t>FORRESTER</t>
  </si>
  <si>
    <t>1001810241200</t>
  </si>
  <si>
    <t>O'Connell, Michael</t>
  </si>
  <si>
    <t>PALDINO DAVID</t>
  </si>
  <si>
    <t>Amgen, Inc.</t>
  </si>
  <si>
    <t>001G000001jmmZg</t>
  </si>
  <si>
    <t>CORPORATE CASH</t>
  </si>
  <si>
    <t>1001810136124</t>
  </si>
  <si>
    <t xml:space="preserve">Mansiya, Azharuddin </t>
  </si>
  <si>
    <t>Robertson, Andrew</t>
  </si>
  <si>
    <t>Fang, Zhiwen</t>
  </si>
  <si>
    <t>IGO CHRISTOPHER</t>
  </si>
  <si>
    <t>Jacob Musman</t>
  </si>
  <si>
    <t>BOUCHARD STEVE</t>
  </si>
  <si>
    <t>001G000001jmpKcIAI</t>
  </si>
  <si>
    <t>LOWD</t>
  </si>
  <si>
    <t>1001810102000</t>
  </si>
  <si>
    <t>Hirbour, Adam S</t>
  </si>
  <si>
    <t>Dean, Michael</t>
  </si>
  <si>
    <t>Zhang, Yu Kun</t>
  </si>
  <si>
    <t>American Airlines Group Inc</t>
  </si>
  <si>
    <t>001G000001jmqlkIAA</t>
  </si>
  <si>
    <t>1001810102100</t>
  </si>
  <si>
    <t>Sweeney, Adam</t>
  </si>
  <si>
    <t>Andrade, Kelvin</t>
  </si>
  <si>
    <t>Sean Quigley</t>
  </si>
  <si>
    <t>Christopher Mattia</t>
  </si>
  <si>
    <t>ANGLICAN_CAN</t>
  </si>
  <si>
    <t>ANGLICAN CHURCH OF CANADA</t>
  </si>
  <si>
    <t>001G000001jmrQdIAI</t>
  </si>
  <si>
    <t>RELIGIOUS</t>
  </si>
  <si>
    <t>1001810233900</t>
  </si>
  <si>
    <t>Ken Fernandes</t>
  </si>
  <si>
    <t>ANTOFAGASTA PLC</t>
  </si>
  <si>
    <t>001G000001jmmagIAA</t>
  </si>
  <si>
    <t>LATAM</t>
  </si>
  <si>
    <t>1001810138090</t>
  </si>
  <si>
    <t>Mejia, Carmen M</t>
  </si>
  <si>
    <t>Rocio Castillo</t>
  </si>
  <si>
    <t>AOG</t>
  </si>
  <si>
    <t>ASSOCIATION OF GRADUATES</t>
  </si>
  <si>
    <t>EDUCATION</t>
  </si>
  <si>
    <t>1001810133800</t>
  </si>
  <si>
    <t>9/30/2012</t>
  </si>
  <si>
    <t>Performance Operations</t>
  </si>
  <si>
    <t>AON</t>
  </si>
  <si>
    <t>1001810102300</t>
  </si>
  <si>
    <t>1/1/2012</t>
  </si>
  <si>
    <t>APGUS</t>
  </si>
  <si>
    <t>APG Investments US</t>
  </si>
  <si>
    <t>001G000001jmjMW</t>
  </si>
  <si>
    <t>12/31/2014</t>
  </si>
  <si>
    <t>1001810101800</t>
  </si>
  <si>
    <t>Swanson, Scott M</t>
  </si>
  <si>
    <t>Davuluri, Lalitha</t>
  </si>
  <si>
    <t>Mcdevitt, Mike</t>
  </si>
  <si>
    <t>Coughlin, Cheryl A</t>
  </si>
  <si>
    <t>SADLER CHRIS</t>
  </si>
  <si>
    <t>Chris Mattia</t>
  </si>
  <si>
    <t>ARCHSTLS</t>
  </si>
  <si>
    <t>Archdiocese of St. Louis</t>
  </si>
  <si>
    <t>1001810126500</t>
  </si>
  <si>
    <t>8/1/2011</t>
  </si>
  <si>
    <t>Ares Management, L.P.</t>
  </si>
  <si>
    <t>001G000001jmu9g</t>
  </si>
  <si>
    <t>1001810164800</t>
  </si>
  <si>
    <t>Negoshian, Jennifer</t>
  </si>
  <si>
    <t>McIsaac, Kathleen R</t>
  </si>
  <si>
    <t>Carmisciano, Lisa</t>
  </si>
  <si>
    <t>Camier Greg</t>
  </si>
  <si>
    <t>ARGUS</t>
  </si>
  <si>
    <t>ARGUS GROUP Holdings Limited</t>
  </si>
  <si>
    <t>001G000001jmtI5IAI</t>
  </si>
  <si>
    <t>1001810274400</t>
  </si>
  <si>
    <t>FLETT, EVAN</t>
  </si>
  <si>
    <t>ASC</t>
  </si>
  <si>
    <t>HONEYWELL</t>
  </si>
  <si>
    <t>1001810114400</t>
  </si>
  <si>
    <t>Nataliya Stepanova</t>
  </si>
  <si>
    <t>Lucas Irwin</t>
  </si>
  <si>
    <t>MACVARISH KATHY</t>
  </si>
  <si>
    <t>Mark Hanna</t>
  </si>
  <si>
    <t>001G000001jmip6IAA</t>
  </si>
  <si>
    <t>STATE ENTITY</t>
  </si>
  <si>
    <t>PUB FUND</t>
  </si>
  <si>
    <t>1001810163500</t>
  </si>
  <si>
    <t>Tu, Chi T</t>
  </si>
  <si>
    <t>Smith, Evan</t>
  </si>
  <si>
    <t>He, Justin</t>
  </si>
  <si>
    <t>Aaron Poulin</t>
  </si>
  <si>
    <t>CASTILLO ROCIO</t>
  </si>
  <si>
    <t>Perf_West_Team2</t>
  </si>
  <si>
    <t>Assurant, Inc.</t>
  </si>
  <si>
    <t>001G000001jmnW3IAI</t>
  </si>
  <si>
    <t>YOUNG</t>
  </si>
  <si>
    <t>1001810111000</t>
  </si>
  <si>
    <t>Moles, Robert A</t>
  </si>
  <si>
    <t>Kerrigan, John</t>
  </si>
  <si>
    <t>Adamson, Carlisle O</t>
  </si>
  <si>
    <t>Stoychev, Stefan</t>
  </si>
  <si>
    <t>Steve Chiles</t>
  </si>
  <si>
    <t>ROONEY JOE</t>
  </si>
  <si>
    <t>State of Arizona Treasury</t>
  </si>
  <si>
    <t>001G000001jmov9IAA</t>
  </si>
  <si>
    <t>1001810274500</t>
  </si>
  <si>
    <t>Borowy, Anna</t>
  </si>
  <si>
    <t>ATHENE</t>
  </si>
  <si>
    <t>ATHENE ASSET MANAGEMENT</t>
  </si>
  <si>
    <t>1001810236100</t>
  </si>
  <si>
    <t>12/1/2014</t>
  </si>
  <si>
    <t>KEVIN NICKERSON</t>
  </si>
  <si>
    <t>AUGUSTASS</t>
  </si>
  <si>
    <t>AUGUSTA HEALTH SYSTEM</t>
  </si>
  <si>
    <t>1001810234800</t>
  </si>
  <si>
    <t>10/1/2012</t>
  </si>
  <si>
    <t>Sofia Zahariadis</t>
  </si>
  <si>
    <t>PETER STORMENT</t>
  </si>
  <si>
    <t>Avenue Capital Group, LLC</t>
  </si>
  <si>
    <t>001G000001jmlVI</t>
  </si>
  <si>
    <t>1001810236600</t>
  </si>
  <si>
    <t>Scott Shirrell</t>
  </si>
  <si>
    <t>Alternatives</t>
  </si>
  <si>
    <t>001G000001jmo9S</t>
  </si>
  <si>
    <t>RESERVE</t>
  </si>
  <si>
    <t>Joshi, Urvashi</t>
  </si>
  <si>
    <t>Doan, Thuy Anh Ngu</t>
  </si>
  <si>
    <t>Wykret, Laura</t>
  </si>
  <si>
    <t>Roccio Castillo</t>
  </si>
  <si>
    <t>Official Institutions</t>
  </si>
  <si>
    <t>Baxter International Inc.</t>
  </si>
  <si>
    <t>001G000001jmn51IAA</t>
  </si>
  <si>
    <t>RETIREMENT DB/DC</t>
  </si>
  <si>
    <t>1001810103500</t>
  </si>
  <si>
    <t>Luong, Jam</t>
  </si>
  <si>
    <t>Jia, Juan V</t>
  </si>
  <si>
    <t>LICHTY STEVE</t>
  </si>
  <si>
    <t>BAXALTA INC.</t>
  </si>
  <si>
    <t>0011600001vvtpW</t>
  </si>
  <si>
    <t>Blue Cross and Blue Shield of Michigan</t>
  </si>
  <si>
    <t>001G000001jmnDD</t>
  </si>
  <si>
    <t>RASK</t>
  </si>
  <si>
    <t>1001810103600</t>
  </si>
  <si>
    <t>Huang, Min</t>
  </si>
  <si>
    <t>Ben A. Mejia</t>
  </si>
  <si>
    <t>BITTNER ERIC(LS)</t>
  </si>
  <si>
    <t>BCEAGLE</t>
  </si>
  <si>
    <t>BOSTON COLLEGE</t>
  </si>
  <si>
    <t>1001810138930</t>
  </si>
  <si>
    <t>5/31/2012</t>
  </si>
  <si>
    <t>Shawnna Sigda</t>
  </si>
  <si>
    <t>BCKF</t>
  </si>
  <si>
    <t>Arnold And Mabel Beckman Foundation</t>
  </si>
  <si>
    <t>001G000001jmikQIAQ</t>
  </si>
  <si>
    <t>RESEARCH</t>
  </si>
  <si>
    <t>1001810138920</t>
  </si>
  <si>
    <t>1/1/2017</t>
  </si>
  <si>
    <t>Sarah Seeley</t>
  </si>
  <si>
    <t>001G000001jmoGI</t>
  </si>
  <si>
    <t>1001810137150</t>
  </si>
  <si>
    <t>Sutton, Jared E</t>
  </si>
  <si>
    <t>Burton, Eric C</t>
  </si>
  <si>
    <t>Wall, Stephen M</t>
  </si>
  <si>
    <t>BEACH</t>
  </si>
  <si>
    <t>BEACH POINT CAPITAL MANAGEMENT</t>
  </si>
  <si>
    <t>1001810165000</t>
  </si>
  <si>
    <t>10/31/2012</t>
  </si>
  <si>
    <t>Jeffrey Malmin</t>
  </si>
  <si>
    <t>JEFFREY MALMIN</t>
  </si>
  <si>
    <t>Beaumont Health</t>
  </si>
  <si>
    <t>Ramos, Levi</t>
  </si>
  <si>
    <t>Karen Colitti</t>
  </si>
  <si>
    <t>BEAUMONT, JAN</t>
  </si>
  <si>
    <t>Bechtel Corp</t>
  </si>
  <si>
    <t>001G000001jmn5JIAQ</t>
  </si>
  <si>
    <t>DCS</t>
  </si>
  <si>
    <t>1001810136089</t>
  </si>
  <si>
    <t>Manferdini, David</t>
  </si>
  <si>
    <t>Mike Hanna</t>
  </si>
  <si>
    <t>BECHNR</t>
  </si>
  <si>
    <t>BECHTEL NR</t>
  </si>
  <si>
    <t>1001810236300</t>
  </si>
  <si>
    <t>12/1/2016</t>
  </si>
  <si>
    <t>Stephanie Malley</t>
  </si>
  <si>
    <t>Becca Fang</t>
  </si>
  <si>
    <t>CAPA5</t>
  </si>
  <si>
    <t>BHBANK</t>
  </si>
  <si>
    <t>BLUE HILLS BANK</t>
  </si>
  <si>
    <t>GORDON</t>
  </si>
  <si>
    <t>1001810239800</t>
  </si>
  <si>
    <t>12/31/2013</t>
  </si>
  <si>
    <t>CHI TU</t>
  </si>
  <si>
    <t>WALD SETH</t>
  </si>
  <si>
    <t>BlackRock, Inc.</t>
  </si>
  <si>
    <t>001G000001jmmzT</t>
  </si>
  <si>
    <t>KEDIA</t>
  </si>
  <si>
    <t>1001810240200</t>
  </si>
  <si>
    <t>Rozek, Justin J</t>
  </si>
  <si>
    <t>Hui, Elroy</t>
  </si>
  <si>
    <t>STOKES CHRISTINE</t>
  </si>
  <si>
    <t>BOEINGCC</t>
  </si>
  <si>
    <t>Boeing Corporate Cash</t>
  </si>
  <si>
    <t>1001810137070</t>
  </si>
  <si>
    <t>12/31/2009</t>
  </si>
  <si>
    <t>BOEINGSP</t>
  </si>
  <si>
    <t>The Boeing Company</t>
  </si>
  <si>
    <t>001G000001jmnBw</t>
  </si>
  <si>
    <t>1001810137980</t>
  </si>
  <si>
    <t>Matt Snyder</t>
  </si>
  <si>
    <t>Terminated</t>
  </si>
  <si>
    <t>The Bon-Ton Stores, Inc.</t>
  </si>
  <si>
    <t>001G000001jmkKsIAI</t>
  </si>
  <si>
    <t>VARIOUS - CORP</t>
  </si>
  <si>
    <t>1001810138340</t>
  </si>
  <si>
    <t>King, Jonathan William</t>
  </si>
  <si>
    <t>Agganis, Dean P</t>
  </si>
  <si>
    <t>BOODEIFS</t>
  </si>
  <si>
    <t>BOODELL AND COMPANY CAPITAL MANAGEMENT</t>
  </si>
  <si>
    <t>WILLIAMSON</t>
  </si>
  <si>
    <t>8/1/2014</t>
  </si>
  <si>
    <t>Boy Scouts of America</t>
  </si>
  <si>
    <t>001G000001jmqD8IAI</t>
  </si>
  <si>
    <t>1001810135849</t>
  </si>
  <si>
    <t>Ghiurau, Florian A</t>
  </si>
  <si>
    <t>RONALD GAYTON</t>
  </si>
  <si>
    <t>001G000001jmjvw</t>
  </si>
  <si>
    <t>1001810138730</t>
  </si>
  <si>
    <t>Mike Rogerson</t>
  </si>
  <si>
    <t>Dave Nelson</t>
  </si>
  <si>
    <t>BPC</t>
  </si>
  <si>
    <t>001G000001jmjMDIAY</t>
  </si>
  <si>
    <t>BPSS</t>
  </si>
  <si>
    <t>BP SOLAR</t>
  </si>
  <si>
    <t>6/30/2014</t>
  </si>
  <si>
    <t>001G000001jmjYz</t>
  </si>
  <si>
    <t>1001810135820</t>
  </si>
  <si>
    <t>Dai, David</t>
  </si>
  <si>
    <t>Chu, Daniel</t>
  </si>
  <si>
    <t>Mike Petrie</t>
  </si>
  <si>
    <t>BROWNUN</t>
  </si>
  <si>
    <t>BROWN UNIVERSITY</t>
  </si>
  <si>
    <t>001G000001jmjdIIAQ</t>
  </si>
  <si>
    <t>1001810105100</t>
  </si>
  <si>
    <t>5/1/2016</t>
  </si>
  <si>
    <t>Alan Kowalski</t>
  </si>
  <si>
    <t>Wayne Fairchild</t>
  </si>
  <si>
    <t>CAPA2</t>
  </si>
  <si>
    <t>BRYNMIFS</t>
  </si>
  <si>
    <t>BRYN MAWR CAPITAL</t>
  </si>
  <si>
    <t>001G000001jmsAQIAY</t>
  </si>
  <si>
    <t>2/28/2016</t>
  </si>
  <si>
    <t xml:space="preserve">BU </t>
  </si>
  <si>
    <t>Boston University</t>
  </si>
  <si>
    <t>1001810104500</t>
  </si>
  <si>
    <t>7/31/2010</t>
  </si>
  <si>
    <t>BUENA VISTA FUND MANAGEMENT</t>
  </si>
  <si>
    <t>001G000001jms5v</t>
  </si>
  <si>
    <t>ALEPH GRANADOS</t>
  </si>
  <si>
    <t>Adrienne Bender</t>
  </si>
  <si>
    <t>IGLS</t>
  </si>
  <si>
    <t>YES</t>
  </si>
  <si>
    <t>Burroughs Wellcome Fund</t>
  </si>
  <si>
    <t>001G000001jmilXIAQ</t>
  </si>
  <si>
    <t>1001810136309</t>
  </si>
  <si>
    <t>Frewald, Jonathan</t>
  </si>
  <si>
    <t>Gordon Davies</t>
  </si>
  <si>
    <t>Day Kevin</t>
  </si>
  <si>
    <t>BUTLER</t>
  </si>
  <si>
    <t>BUTLER HOSPITAL</t>
  </si>
  <si>
    <t>1001810105200</t>
  </si>
  <si>
    <t>BWAS</t>
  </si>
  <si>
    <t>BARCLAYS WEALTH ADVISORS</t>
  </si>
  <si>
    <t>001G000001jmk51</t>
  </si>
  <si>
    <t>ANTON</t>
  </si>
  <si>
    <t>1001810244300</t>
  </si>
  <si>
    <t>10/1/2013</t>
  </si>
  <si>
    <t>BENJAMIN BANYAI</t>
  </si>
  <si>
    <t>Amanda Hsieh</t>
  </si>
  <si>
    <t>MABLE LEUNG</t>
  </si>
  <si>
    <t>CABOT</t>
  </si>
  <si>
    <t>CABOT CORP</t>
  </si>
  <si>
    <t>001G000001jmqnYIAQ</t>
  </si>
  <si>
    <t>1001810163600</t>
  </si>
  <si>
    <t>3/31/2017</t>
  </si>
  <si>
    <t>Rob Moles</t>
  </si>
  <si>
    <t>Eric Burton</t>
  </si>
  <si>
    <t>SARAH RASK</t>
  </si>
  <si>
    <t>Brad Lahmann</t>
  </si>
  <si>
    <t>CAFRITZ</t>
  </si>
  <si>
    <t>CAFRITZ FOUNDATION</t>
  </si>
  <si>
    <t>1001810136999</t>
  </si>
  <si>
    <t>5/31/2015</t>
  </si>
  <si>
    <t>Lenig Aaron</t>
  </si>
  <si>
    <t>CAIS091</t>
  </si>
  <si>
    <t>Caisse De Depot Et Placement Du Quebec</t>
  </si>
  <si>
    <t>001G000001jmoTkIAI</t>
  </si>
  <si>
    <t>1001810166400</t>
  </si>
  <si>
    <t>Vince Christofaro</t>
  </si>
  <si>
    <t>1001810108000</t>
  </si>
  <si>
    <t>Teri Carroll</t>
  </si>
  <si>
    <t>14PAW3</t>
  </si>
  <si>
    <t xml:space="preserve">ACL CalPERS Performance </t>
  </si>
  <si>
    <t>California State Teachers Retirement System</t>
  </si>
  <si>
    <t>001G000001jmlOi</t>
  </si>
  <si>
    <t>1001810108800</t>
  </si>
  <si>
    <t>Kang, Min Jeong</t>
  </si>
  <si>
    <t>CALABIO TRAVIS</t>
  </si>
  <si>
    <t>Natalie Brennan</t>
  </si>
  <si>
    <t>Monitor</t>
  </si>
  <si>
    <t>001G000001jmr9BIAQ</t>
  </si>
  <si>
    <t>1001810105700</t>
  </si>
  <si>
    <t>8/17/2017</t>
  </si>
  <si>
    <t>Scott Verrill</t>
  </si>
  <si>
    <t>Eric Bittner</t>
  </si>
  <si>
    <t>Lora MUTSCHELKNAUS</t>
  </si>
  <si>
    <t>SWAMI SUNDER VELLA (KS)</t>
  </si>
  <si>
    <t>001G000001jmn6TIAQ</t>
  </si>
  <si>
    <t>1001810136509</t>
  </si>
  <si>
    <t>Chau, Stella S</t>
  </si>
  <si>
    <t>Law, Fennie S</t>
  </si>
  <si>
    <t>Mark Brooks</t>
  </si>
  <si>
    <t>CAROPLPSS</t>
  </si>
  <si>
    <t>DUKE ENERGY (FORMERLY PROGRESS)</t>
  </si>
  <si>
    <t>001G000001jnEkA</t>
  </si>
  <si>
    <t>1001810108300</t>
  </si>
  <si>
    <t>Mike Sanderson</t>
  </si>
  <si>
    <t>Chris Igo</t>
  </si>
  <si>
    <t>001G000001jmrRCIAY</t>
  </si>
  <si>
    <t>1001810136529</t>
  </si>
  <si>
    <t>Tim McCoole</t>
  </si>
  <si>
    <t>Caterpillar Inc.</t>
  </si>
  <si>
    <t>001G000001jmrKG</t>
  </si>
  <si>
    <t>1001810105800</t>
  </si>
  <si>
    <t>Osyf, Steven M</t>
  </si>
  <si>
    <t>001G000001jmk47IAA</t>
  </si>
  <si>
    <t>1001810162400</t>
  </si>
  <si>
    <t>Whittingstall, Bradley Karl</t>
  </si>
  <si>
    <t>Kate Hubbard</t>
  </si>
  <si>
    <t>FOGARTY BILL</t>
  </si>
  <si>
    <t>Mercy Health</t>
  </si>
  <si>
    <t>001G000001jmpUx</t>
  </si>
  <si>
    <t>Moynihan</t>
  </si>
  <si>
    <t>1001810105500</t>
  </si>
  <si>
    <t>Chris Sadler</t>
  </si>
  <si>
    <t>CAVA</t>
  </si>
  <si>
    <t>Cavamont Investment Limited</t>
  </si>
  <si>
    <t>1001810109000</t>
  </si>
  <si>
    <t>8/31/2010</t>
  </si>
  <si>
    <t>001G000001jmoA7</t>
  </si>
  <si>
    <t>1001810137470</t>
  </si>
  <si>
    <t xml:space="preserve"> Carlos J Pina (CBTT_clientservice@StateStreet.com)</t>
  </si>
  <si>
    <t>001G000001jmldw</t>
  </si>
  <si>
    <t>SOVEREIGN</t>
  </si>
  <si>
    <t>1001810164600</t>
  </si>
  <si>
    <t>MCELIGOTT MICHAEL (MB)</t>
  </si>
  <si>
    <t>1001810165100</t>
  </si>
  <si>
    <t>Cardarelli, Rachel</t>
  </si>
  <si>
    <t>Suzanne Lanterman</t>
  </si>
  <si>
    <t>CI900</t>
  </si>
  <si>
    <t>001G000001jmsjq</t>
  </si>
  <si>
    <t>1001810137360</t>
  </si>
  <si>
    <t>PETRIE MICHAEL</t>
  </si>
  <si>
    <t>Celanese Corporation</t>
  </si>
  <si>
    <t>001G000001jmr2EIAQ</t>
  </si>
  <si>
    <t>1001810245400</t>
  </si>
  <si>
    <t>Madison, Maverick</t>
  </si>
  <si>
    <t>Katherine Peck</t>
  </si>
  <si>
    <t>CareGroup, Inc.</t>
  </si>
  <si>
    <t>001G000001jmpWmIAI</t>
  </si>
  <si>
    <t>Schafer</t>
  </si>
  <si>
    <t>1001810136209</t>
  </si>
  <si>
    <t>GAYTON RON</t>
  </si>
  <si>
    <t>CHINA</t>
  </si>
  <si>
    <t>China Investment Corp (aka as Babson)</t>
  </si>
  <si>
    <t>1001810161200</t>
  </si>
  <si>
    <t>1/1/2009</t>
  </si>
  <si>
    <t>CHM</t>
  </si>
  <si>
    <t>CHILDRENS HOSPITAL MEDICAL</t>
  </si>
  <si>
    <t>1001810106300</t>
  </si>
  <si>
    <t>2/28/2015</t>
  </si>
  <si>
    <t>Duncan Lisa</t>
  </si>
  <si>
    <t>Tom Clement</t>
  </si>
  <si>
    <t>FOGARTY BILL (JG)</t>
  </si>
  <si>
    <t>City Of Hope National Medical Center</t>
  </si>
  <si>
    <t>001G000001jmoPOIAY</t>
  </si>
  <si>
    <t>1001810236200</t>
  </si>
  <si>
    <t>Landry, Matthew</t>
  </si>
  <si>
    <t>Postnova, Natalia</t>
  </si>
  <si>
    <t>DAVIES, GORDON</t>
  </si>
  <si>
    <t>Katerina Zintsova</t>
  </si>
  <si>
    <t>CHP</t>
  </si>
  <si>
    <t>Castle Hook</t>
  </si>
  <si>
    <t>FCA US LLC. - chrysler</t>
  </si>
  <si>
    <t>1001810136559</t>
  </si>
  <si>
    <t>Nop, Reth</t>
  </si>
  <si>
    <t>CHSCI</t>
  </si>
  <si>
    <t>First Church of Christ - TMC Pool (Covariance)</t>
  </si>
  <si>
    <t>DAVIES</t>
  </si>
  <si>
    <t>1001810110200</t>
  </si>
  <si>
    <t>2/10/2016</t>
  </si>
  <si>
    <t>DOUGLAS MURRAY</t>
  </si>
  <si>
    <t>Steve Pinto</t>
  </si>
  <si>
    <t>Daniel J Connolly</t>
  </si>
  <si>
    <t>KUTTY SHETTY</t>
  </si>
  <si>
    <t>Charles Schwab Investment Management, Inc.</t>
  </si>
  <si>
    <t>001G000001jmr53IAA</t>
  </si>
  <si>
    <t>1001810166300</t>
  </si>
  <si>
    <t>Bohn, Ian R</t>
  </si>
  <si>
    <t>CHUCK2</t>
  </si>
  <si>
    <t>Charles Schwab Corp</t>
  </si>
  <si>
    <t>001G000001jmn8L</t>
  </si>
  <si>
    <t>CHUFND</t>
  </si>
  <si>
    <t>Church Foundation, The</t>
  </si>
  <si>
    <t>1001810106500</t>
  </si>
  <si>
    <t>2/28/2011</t>
  </si>
  <si>
    <t>CHWGSS6</t>
  </si>
  <si>
    <t>Catholic Healthcare West COMBINED  (CHW)</t>
  </si>
  <si>
    <t>1001810135969</t>
  </si>
  <si>
    <t>10/31/2010</t>
  </si>
  <si>
    <t>Capital International Asset Management</t>
  </si>
  <si>
    <t>001G000001jmn1mIAA</t>
  </si>
  <si>
    <t>1001810240300</t>
  </si>
  <si>
    <t>Pires, Laurentino R</t>
  </si>
  <si>
    <t>Cisco Systems, Inc.</t>
  </si>
  <si>
    <t>001G000001jmrOLIAY</t>
  </si>
  <si>
    <t>1001810135830</t>
  </si>
  <si>
    <t>Boutahar, Mustapha</t>
  </si>
  <si>
    <t>CLARK-CONS</t>
  </si>
  <si>
    <t>Clark Construction Group, LLC</t>
  </si>
  <si>
    <t>001G000001jmqIJIAY</t>
  </si>
  <si>
    <t>1001810106800</t>
  </si>
  <si>
    <t>De-convered 7/31/17</t>
  </si>
  <si>
    <t>JV - Direct Publish</t>
  </si>
  <si>
    <t>Chiles Steve</t>
  </si>
  <si>
    <t>Brian Jaynes</t>
  </si>
  <si>
    <t>CLARK-US</t>
  </si>
  <si>
    <t>CLARK ENTERPRISES</t>
  </si>
  <si>
    <t>FAMILY OFC</t>
  </si>
  <si>
    <t>1001810166600</t>
  </si>
  <si>
    <t>12/31/2012</t>
  </si>
  <si>
    <t>Mable Leung</t>
  </si>
  <si>
    <t>CLORXGSS</t>
  </si>
  <si>
    <t>CLOROX CO</t>
  </si>
  <si>
    <t>1001810135929</t>
  </si>
  <si>
    <t>3/31/2012</t>
  </si>
  <si>
    <t>Jeffrey Shaw</t>
  </si>
  <si>
    <t>CNL</t>
  </si>
  <si>
    <t>CNL FINANCIAL GROUP</t>
  </si>
  <si>
    <t>1001810239200</t>
  </si>
  <si>
    <t>1/31/2014</t>
  </si>
  <si>
    <t>LEONARD ROBINSON</t>
  </si>
  <si>
    <t>COBALT CAPITAL</t>
  </si>
  <si>
    <t>001G000001jmrAGIAY</t>
  </si>
  <si>
    <t>COBIRGSS</t>
  </si>
  <si>
    <t>CITY OF BIRMINGHAM</t>
  </si>
  <si>
    <t>PF</t>
  </si>
  <si>
    <t>1001810135919</t>
  </si>
  <si>
    <t>9/1/2014</t>
  </si>
  <si>
    <t>TAYLOR ROBERT</t>
  </si>
  <si>
    <t>COCA</t>
  </si>
  <si>
    <t>COCA-COLA REFRESHMENTS</t>
  </si>
  <si>
    <t>1001810107200</t>
  </si>
  <si>
    <t>COH</t>
  </si>
  <si>
    <t>City of Haverhill Retirement System</t>
  </si>
  <si>
    <t>001G000001jmk58IAA</t>
  </si>
  <si>
    <t>1001810138120</t>
  </si>
  <si>
    <t>9/30/2016</t>
  </si>
  <si>
    <t>Merit Saar -Beckles</t>
  </si>
  <si>
    <t>MARK BROOKS</t>
  </si>
  <si>
    <t>Cole Capital Advisors, Inc.</t>
  </si>
  <si>
    <t>001G000001jmlTxIAI</t>
  </si>
  <si>
    <t>1001810241800</t>
  </si>
  <si>
    <t>COLLFDN</t>
  </si>
  <si>
    <t>COLLEGE FOUNDATION</t>
  </si>
  <si>
    <t>1001810138900</t>
  </si>
  <si>
    <t>10/31/2011</t>
  </si>
  <si>
    <t>001G000001jmsxaIAA</t>
  </si>
  <si>
    <t>1001810107500</t>
  </si>
  <si>
    <t>ALLAN ADRANEDA</t>
  </si>
  <si>
    <t>CONN</t>
  </si>
  <si>
    <t>STATE OF CONNECTICUT</t>
  </si>
  <si>
    <t>1001810107600</t>
  </si>
  <si>
    <t>DAMIAN HUBBARD</t>
  </si>
  <si>
    <t>KAMRAN MAKHDUMI</t>
  </si>
  <si>
    <t>ConocoPhillips</t>
  </si>
  <si>
    <t>001G000001jmqURIAY</t>
  </si>
  <si>
    <t>1001810107700</t>
  </si>
  <si>
    <t>Rudgalve, Olga</t>
  </si>
  <si>
    <t>BENKART BRIAN (DM)</t>
  </si>
  <si>
    <t>CONSENG</t>
  </si>
  <si>
    <t>CONSUMERS ENERGY</t>
  </si>
  <si>
    <t>1001810105900</t>
  </si>
  <si>
    <t>11/1/2012</t>
  </si>
  <si>
    <t>Continental Tire North America, Inc.</t>
  </si>
  <si>
    <t>001G000001jmkKaIAI</t>
  </si>
  <si>
    <t>1001810274000</t>
  </si>
  <si>
    <t>COVARIANCE</t>
  </si>
  <si>
    <t>001G000001jmmHC</t>
  </si>
  <si>
    <t>LOMBARDO</t>
  </si>
  <si>
    <t>1001810241000</t>
  </si>
  <si>
    <t>Douglas Murray</t>
  </si>
  <si>
    <t xml:space="preserve"> Williams Gunesim</t>
  </si>
  <si>
    <t>IUOE Central Pension Fund (International Union of Operating Engineers)</t>
  </si>
  <si>
    <t>001G000001jmm1fIAA</t>
  </si>
  <si>
    <t>RETIREMENT - TAFT</t>
  </si>
  <si>
    <t>1001810106000</t>
  </si>
  <si>
    <t>COLLINS WILLIAM</t>
  </si>
  <si>
    <t>Kurt Robohm</t>
  </si>
  <si>
    <t>BITTNER ERIC</t>
  </si>
  <si>
    <t>CPPIB</t>
  </si>
  <si>
    <t>1001810108400</t>
  </si>
  <si>
    <t>Cravath Swaine and Moore LLP</t>
  </si>
  <si>
    <t>001G000001jmn7ZIAQ</t>
  </si>
  <si>
    <t>1001810225000</t>
  </si>
  <si>
    <t>Brad Lahman</t>
  </si>
  <si>
    <t>Croda Ltd.</t>
  </si>
  <si>
    <t>001G000001jmqayIAA</t>
  </si>
  <si>
    <t>1001810162500</t>
  </si>
  <si>
    <t>CTGRP</t>
  </si>
  <si>
    <t>CITIGROUP 401K</t>
  </si>
  <si>
    <t>001G000001jmohC</t>
  </si>
  <si>
    <t>1001810138360</t>
  </si>
  <si>
    <t>2/1/2017</t>
  </si>
  <si>
    <t>Frantz Pamphile</t>
  </si>
  <si>
    <t>001G000001jmrKP</t>
  </si>
  <si>
    <t>1001810136130</t>
  </si>
  <si>
    <t>4/30/2016</t>
  </si>
  <si>
    <t>Michael Dunigan</t>
  </si>
  <si>
    <t>Daniel Ogunmade</t>
  </si>
  <si>
    <t>Anna Szubtarska</t>
  </si>
  <si>
    <t>DAM</t>
  </si>
  <si>
    <t>DWIGHT ASSET MANAGEMENT LLC</t>
  </si>
  <si>
    <t>1001810136710</t>
  </si>
  <si>
    <t>5/15/2012</t>
  </si>
  <si>
    <t>DAVCOL</t>
  </si>
  <si>
    <t>Davidson College</t>
  </si>
  <si>
    <t>1001810109800</t>
  </si>
  <si>
    <t>8/16/2011</t>
  </si>
  <si>
    <t>Davis Selected Advisors</t>
  </si>
  <si>
    <t>001G000001jmkPSIAY</t>
  </si>
  <si>
    <t>1001810138250</t>
  </si>
  <si>
    <t>IVERS CONOR</t>
  </si>
  <si>
    <t>DCANNHL</t>
  </si>
  <si>
    <t>District of Columbia Health and Annuitants Trust</t>
  </si>
  <si>
    <t>001G000001jmkWO</t>
  </si>
  <si>
    <t>1001810240400</t>
  </si>
  <si>
    <t>4/1/2017</t>
  </si>
  <si>
    <t>Lauren J Atkins</t>
  </si>
  <si>
    <t>Edward R Fisher</t>
  </si>
  <si>
    <t>DCRET</t>
  </si>
  <si>
    <t>DC Retirement Board</t>
  </si>
  <si>
    <t>001G000001jmtH3IAI</t>
  </si>
  <si>
    <t>1001810109500</t>
  </si>
  <si>
    <t>Peter Storment</t>
  </si>
  <si>
    <t>Michael LaCorte</t>
  </si>
  <si>
    <t>Forbes Greg</t>
  </si>
  <si>
    <t>DELMONTE</t>
  </si>
  <si>
    <t>Del Monte</t>
  </si>
  <si>
    <t>1001810109600</t>
  </si>
  <si>
    <t>DELPHI</t>
  </si>
  <si>
    <t>DELPHI DC</t>
  </si>
  <si>
    <t>DEBAGGIS</t>
  </si>
  <si>
    <t>1001810235800</t>
  </si>
  <si>
    <t>Michael Malchenko</t>
  </si>
  <si>
    <t>POULIN AARON</t>
  </si>
  <si>
    <t>Delta Dental Of Massachusetts</t>
  </si>
  <si>
    <t>001G000001jmkQh</t>
  </si>
  <si>
    <t>1001810136700</t>
  </si>
  <si>
    <t>Lisa Moyer</t>
  </si>
  <si>
    <t>Novelleno Robert</t>
  </si>
  <si>
    <t>DESJARDINS</t>
  </si>
  <si>
    <t>FIDUCIE DESJARDINS</t>
  </si>
  <si>
    <t>001G000001jmkSh</t>
  </si>
  <si>
    <t>Fernando Rodrigues</t>
  </si>
  <si>
    <t>DEUTSCHE</t>
  </si>
  <si>
    <t>Deutsche Asset Management</t>
  </si>
  <si>
    <t>001G000001jmkSpIAI</t>
  </si>
  <si>
    <t>1001810277200</t>
  </si>
  <si>
    <t>11/30/2016</t>
  </si>
  <si>
    <t>Steve Kraunelis</t>
  </si>
  <si>
    <t>Sam Gardner</t>
  </si>
  <si>
    <t>1001810241300</t>
  </si>
  <si>
    <t>Nicholas Matheys</t>
  </si>
  <si>
    <t>001G000001jmreb</t>
  </si>
  <si>
    <t>Nguyen, Vu</t>
  </si>
  <si>
    <t>Dustin Boley</t>
  </si>
  <si>
    <t>DIALECTIC CAPITAL</t>
  </si>
  <si>
    <t>001G000001jml8gIAA</t>
  </si>
  <si>
    <t>001G000001jmrnpIAA</t>
  </si>
  <si>
    <t>1001810244700</t>
  </si>
  <si>
    <t>Jessica Baker</t>
  </si>
  <si>
    <t>001G000001jmscuIAA</t>
  </si>
  <si>
    <t>1001810240500</t>
  </si>
  <si>
    <t>001G000001jmkTwIAI</t>
  </si>
  <si>
    <t>TIMOTHY BROOKS</t>
  </si>
  <si>
    <t>William Stein</t>
  </si>
  <si>
    <t>The Walt Disney Company</t>
  </si>
  <si>
    <t>001G000001jmsYu</t>
  </si>
  <si>
    <t>1001810136259</t>
  </si>
  <si>
    <t>Khan, Asad</t>
  </si>
  <si>
    <t>BENKART BRIAN (MB)</t>
  </si>
  <si>
    <t xml:space="preserve">GSPS-Ops-Disney </t>
  </si>
  <si>
    <t>DOLBY</t>
  </si>
  <si>
    <t>DOLBY LAB</t>
  </si>
  <si>
    <t>1001810234500</t>
  </si>
  <si>
    <t>9/30/2014</t>
  </si>
  <si>
    <t>The Depository Trust Company</t>
  </si>
  <si>
    <t>001G000001jmq7v</t>
  </si>
  <si>
    <t>1001810240000</t>
  </si>
  <si>
    <t>DONALD MULLIGAN</t>
  </si>
  <si>
    <t>David A. Nelson</t>
  </si>
  <si>
    <t>DTE Energy Co</t>
  </si>
  <si>
    <t>001G000001jmrB8IAI</t>
  </si>
  <si>
    <t>1001810245300</t>
  </si>
  <si>
    <t>Joseph B Rooney</t>
  </si>
  <si>
    <t>Dupont Belgium OFP</t>
  </si>
  <si>
    <t>0011600001lxLenAAE</t>
  </si>
  <si>
    <t>1001810134900</t>
  </si>
  <si>
    <t>Craig teDuits</t>
  </si>
  <si>
    <t>Dennis Frasu</t>
  </si>
  <si>
    <t>Earnest Partners II LLC</t>
  </si>
  <si>
    <t>001G000001jmqtFIAQ</t>
  </si>
  <si>
    <t>1001810160900</t>
  </si>
  <si>
    <t>Danielle Huston &amp; Tim McKerrow</t>
  </si>
  <si>
    <t>John J. Cronin &amp; Georgia Mavridis</t>
  </si>
  <si>
    <t>EATON</t>
  </si>
  <si>
    <t>Eaton Vance Corp</t>
  </si>
  <si>
    <t>001G000001jmt30IAA</t>
  </si>
  <si>
    <t>1001810232300</t>
  </si>
  <si>
    <t>Len Robinson</t>
  </si>
  <si>
    <t>Caitlin Chamberlain</t>
  </si>
  <si>
    <t>EASTERN CARIBBEAN CENTRAL BANK (Official Institutions)</t>
  </si>
  <si>
    <t>001G000001jmkfvIAA</t>
  </si>
  <si>
    <t>1001810138390</t>
  </si>
  <si>
    <t>Southern California Edison Co.</t>
  </si>
  <si>
    <t>001G000001jmnA9IAI</t>
  </si>
  <si>
    <t>1001810234450</t>
  </si>
  <si>
    <t>William J Bowles</t>
  </si>
  <si>
    <t>Christopher J Bregoli</t>
  </si>
  <si>
    <t>Elm Ridge Capital Partners LP</t>
  </si>
  <si>
    <t>001G000001jmjZWIAY</t>
  </si>
  <si>
    <t>EMC Insurance Group Inc.</t>
  </si>
  <si>
    <t>001G000001jmsmf</t>
  </si>
  <si>
    <t>1001810243900</t>
  </si>
  <si>
    <t>HITCHINGS, ALLISON</t>
  </si>
  <si>
    <t>EMHA</t>
  </si>
  <si>
    <t>BLACK &amp; DECKER</t>
  </si>
  <si>
    <t>1001810104200</t>
  </si>
  <si>
    <t>1/31/2013</t>
  </si>
  <si>
    <t>EMORYSS</t>
  </si>
  <si>
    <t>EMORY UNIVERSITY</t>
  </si>
  <si>
    <t>1001810127900</t>
  </si>
  <si>
    <t>EOM</t>
  </si>
  <si>
    <t>Trustees of Donations Episcopal Diocese of Massachusetts</t>
  </si>
  <si>
    <t>001G000001jmpZhIAI</t>
  </si>
  <si>
    <t>1001810138810</t>
  </si>
  <si>
    <t>Thomas Clement</t>
  </si>
  <si>
    <t>EVAVALLE</t>
  </si>
  <si>
    <t>EVA VALLEY</t>
  </si>
  <si>
    <t>ROUSE</t>
  </si>
  <si>
    <t>1001810163700</t>
  </si>
  <si>
    <t>JOAO DA CRUZ</t>
  </si>
  <si>
    <t>JOHN SULLIVAN</t>
  </si>
  <si>
    <t>MCGILLICUDDY DIANE</t>
  </si>
  <si>
    <t>FANMAGSS</t>
  </si>
  <si>
    <t>FANNIE MAE</t>
  </si>
  <si>
    <t>001G000001jmk5h</t>
  </si>
  <si>
    <t>1001810136099</t>
  </si>
  <si>
    <t>Christina Carpenter</t>
  </si>
  <si>
    <t>FARM</t>
  </si>
  <si>
    <t>FARMERS INSURANCE GROUP INC</t>
  </si>
  <si>
    <t>1001810110400</t>
  </si>
  <si>
    <t>7/31/2013</t>
  </si>
  <si>
    <t>FEDERSS</t>
  </si>
  <si>
    <t>Federated</t>
  </si>
  <si>
    <t>1001810137230</t>
  </si>
  <si>
    <t>12/31/2010</t>
  </si>
  <si>
    <t>FedEx Corporation</t>
  </si>
  <si>
    <t>001G000001jmjwGIAQ</t>
  </si>
  <si>
    <t>1001810224000</t>
  </si>
  <si>
    <t>MARK CURRAN</t>
  </si>
  <si>
    <t>CHANTARI PENH</t>
  </si>
  <si>
    <t>Federal Reserve Bank Of NY</t>
  </si>
  <si>
    <t>001G000001jmn65IAA</t>
  </si>
  <si>
    <t>1001810235500</t>
  </si>
  <si>
    <t>Robert Calabrese</t>
  </si>
  <si>
    <t>Jennifer Juliano</t>
  </si>
  <si>
    <t>FIDELITY</t>
  </si>
  <si>
    <t>Fidelity Insurance Inv'ts</t>
  </si>
  <si>
    <t>1001810137370</t>
  </si>
  <si>
    <t>First Trust Bank, LTD</t>
  </si>
  <si>
    <t>001G000001jmiX0IAI</t>
  </si>
  <si>
    <t>FMFGSS</t>
  </si>
  <si>
    <t>France-Merrick Foundation Inc</t>
  </si>
  <si>
    <t>001G000001jmrwmIAA</t>
  </si>
  <si>
    <t>1001810135979</t>
  </si>
  <si>
    <t>6/30/2016</t>
  </si>
  <si>
    <t>FOGAFIN</t>
  </si>
  <si>
    <t>Fogafin</t>
  </si>
  <si>
    <t>1001810138380</t>
  </si>
  <si>
    <t>FORD</t>
  </si>
  <si>
    <t>FORD MOTOR CORP. CASH</t>
  </si>
  <si>
    <t>001G000001jmpV8</t>
  </si>
  <si>
    <t>1001810164500</t>
  </si>
  <si>
    <t>Denis Frasu</t>
  </si>
  <si>
    <t>Lynne Exantus / Chris Igo</t>
  </si>
  <si>
    <t>001G000001jmrwn</t>
  </si>
  <si>
    <t>1001810110700</t>
  </si>
  <si>
    <t>FORTHIFS</t>
  </si>
  <si>
    <t>FORT HOOSAC MANAGEMENT</t>
  </si>
  <si>
    <t>7/31/2015</t>
  </si>
  <si>
    <t>FOXPOIFS</t>
  </si>
  <si>
    <t>FOX POINT CAPITAL MANAGEMENT</t>
  </si>
  <si>
    <t>001G000001jmlDM</t>
  </si>
  <si>
    <t>5/31/2016</t>
  </si>
  <si>
    <t>001G000001jmqNV</t>
  </si>
  <si>
    <t>KIRKLAND</t>
  </si>
  <si>
    <t>Shawn Alarie</t>
  </si>
  <si>
    <t>Jonathan Truffa</t>
  </si>
  <si>
    <t>Areva NP SAS</t>
  </si>
  <si>
    <t>001G000001jmqEQIAY</t>
  </si>
  <si>
    <t>1001810111200</t>
  </si>
  <si>
    <t>Jill Hawkins</t>
  </si>
  <si>
    <t>Jason O'Neil</t>
  </si>
  <si>
    <t>MATTHEW WILSON</t>
  </si>
  <si>
    <t>Financiere Des Professionnels (Professionals Financial)</t>
  </si>
  <si>
    <t>001G000001jml1WIAQ</t>
  </si>
  <si>
    <t>1001810138410</t>
  </si>
  <si>
    <t>FirstEnergy Corp. (GPU)</t>
  </si>
  <si>
    <t>001G000001jmrAgIAI</t>
  </si>
  <si>
    <t>1001810244600</t>
  </si>
  <si>
    <t>FURMAN</t>
  </si>
  <si>
    <t>Furman University</t>
  </si>
  <si>
    <t>1001810137680</t>
  </si>
  <si>
    <t>12/31/2008</t>
  </si>
  <si>
    <t>GEOLOGIC RESOURCE PARTNERS, LLC</t>
  </si>
  <si>
    <t>001G000001jmlIwIAI</t>
  </si>
  <si>
    <t>State of Georgia Employee Retirement System</t>
  </si>
  <si>
    <t>001G000001jmoxqIAA</t>
  </si>
  <si>
    <t>1001810138290</t>
  </si>
  <si>
    <t>Arustamyan, Vadim R</t>
  </si>
  <si>
    <t>Steven Davies_x000D_
Steven Davies</t>
  </si>
  <si>
    <t>Government Employees Retirement System of the U.S. Virgin Islands</t>
  </si>
  <si>
    <t>001G000001jmlJZIAY</t>
  </si>
  <si>
    <t>1001810236500</t>
  </si>
  <si>
    <t>001G000001jmjM9</t>
  </si>
  <si>
    <t>1001810111600</t>
  </si>
  <si>
    <t>Saraf Jack</t>
  </si>
  <si>
    <t>Stephen Medeiros</t>
  </si>
  <si>
    <t>20PAW3</t>
  </si>
  <si>
    <t>001G000001jmlNU</t>
  </si>
  <si>
    <t>1001810236400</t>
  </si>
  <si>
    <t>Doherty Mark</t>
  </si>
  <si>
    <t>RAGELL PETER(LS)</t>
  </si>
  <si>
    <t>GMDATA</t>
  </si>
  <si>
    <t>GM Data Solution</t>
  </si>
  <si>
    <t>1001810111800</t>
  </si>
  <si>
    <t>AMANDA LOWE</t>
  </si>
  <si>
    <t>1001810112100</t>
  </si>
  <si>
    <t>BULLOCK MIKE</t>
  </si>
  <si>
    <t>RFP</t>
  </si>
  <si>
    <t>Google Technology Inc</t>
  </si>
  <si>
    <t>001G000001jmoyX</t>
  </si>
  <si>
    <t>1001810161300</t>
  </si>
  <si>
    <t>Lun, Jay</t>
  </si>
  <si>
    <t>Janet Fennessy</t>
  </si>
  <si>
    <t>Matt Holler</t>
  </si>
  <si>
    <t>Governors Lane</t>
  </si>
  <si>
    <t>0011600001lxfMcAAI</t>
  </si>
  <si>
    <t>WHITNEY JOHNSEN</t>
  </si>
  <si>
    <t>Lana Shkolyar</t>
  </si>
  <si>
    <t>GPU, INC. VEBA</t>
  </si>
  <si>
    <t>1001810112300</t>
  </si>
  <si>
    <t>GRANDIFS</t>
  </si>
  <si>
    <t>GRAND MASTER</t>
  </si>
  <si>
    <t>001G000001jmlSCIAY</t>
  </si>
  <si>
    <t>1001810138370</t>
  </si>
  <si>
    <t>STOKES</t>
  </si>
  <si>
    <t>1001810798600</t>
  </si>
  <si>
    <t>GSALT Poland &lt;SSIAOperations</t>
  </si>
  <si>
    <t>Guide Dogs for the Blind Association (The)</t>
  </si>
  <si>
    <t>001G000001jmnd9IAA</t>
  </si>
  <si>
    <t>1001810161400</t>
  </si>
  <si>
    <t>Kelly Smith</t>
  </si>
  <si>
    <t>The Westervelt Company</t>
  </si>
  <si>
    <t>001G000001jmn9JIAQ</t>
  </si>
  <si>
    <t>1001810112500</t>
  </si>
  <si>
    <t>Halliburton Company</t>
  </si>
  <si>
    <t>001G000001jmmNVIAY</t>
  </si>
  <si>
    <t>1001810138530</t>
  </si>
  <si>
    <t>001G000001jmqgU</t>
  </si>
  <si>
    <t>McCauley Eric</t>
  </si>
  <si>
    <t>Hanesbrands Inc.</t>
  </si>
  <si>
    <t>001G000001jmqTV</t>
  </si>
  <si>
    <t>1001810275100</t>
  </si>
  <si>
    <t>Health Alliance Greater Cincinnati</t>
  </si>
  <si>
    <t>001G000001jmlc0IAA</t>
  </si>
  <si>
    <t>1001810135989</t>
  </si>
  <si>
    <t>Gina Lopez</t>
  </si>
  <si>
    <t>Harris County Hospital District Foundation</t>
  </si>
  <si>
    <t>001G000001jmq7WIAQ</t>
  </si>
  <si>
    <t>1001810136119</t>
  </si>
  <si>
    <t>Cordray Tonya</t>
  </si>
  <si>
    <t>Lakeitra Brown</t>
  </si>
  <si>
    <t>Hartford Health Care Corporation</t>
  </si>
  <si>
    <t>001G000001jmtBWIAY</t>
  </si>
  <si>
    <t>FORESTER</t>
  </si>
  <si>
    <t>1001810137870</t>
  </si>
  <si>
    <t>Stephen Sparks</t>
  </si>
  <si>
    <t>Harvard Management Company Inc</t>
  </si>
  <si>
    <t>001G000001jmsyXIAQ</t>
  </si>
  <si>
    <t>VALDINOCCI</t>
  </si>
  <si>
    <t>1001810165400</t>
  </si>
  <si>
    <t>Deborah Frazer James</t>
  </si>
  <si>
    <t>HCAA</t>
  </si>
  <si>
    <t>Hartford Investment Canada Corp.</t>
  </si>
  <si>
    <t>1001810138420</t>
  </si>
  <si>
    <t>6/30/2011</t>
  </si>
  <si>
    <t>TransCanada Corporation</t>
  </si>
  <si>
    <t>001G000001jmmuKIAQ</t>
  </si>
  <si>
    <t>1001810244400</t>
  </si>
  <si>
    <t>Charlotte Long</t>
  </si>
  <si>
    <t>1001810137940</t>
  </si>
  <si>
    <t>001G000001jmtdc</t>
  </si>
  <si>
    <t>1001810235100</t>
  </si>
  <si>
    <t>Natalia Postnova</t>
  </si>
  <si>
    <t>Devin White</t>
  </si>
  <si>
    <t>Hermes</t>
  </si>
  <si>
    <t>Hermes Fund Managers Limited</t>
  </si>
  <si>
    <t>0061600000nO5UyAAK</t>
  </si>
  <si>
    <t>6/23/2017</t>
  </si>
  <si>
    <t>Jamie Gleeson</t>
  </si>
  <si>
    <t>Thomas Clarke</t>
  </si>
  <si>
    <t>Highland Capital Management, L.P.</t>
  </si>
  <si>
    <t>001G000001jmqdC</t>
  </si>
  <si>
    <t>Jane Kirkland</t>
  </si>
  <si>
    <t>Tom Barry</t>
  </si>
  <si>
    <t>Conrad N Hilton Foundation</t>
  </si>
  <si>
    <t>001G000001jmisoIAA</t>
  </si>
  <si>
    <t>LUCE</t>
  </si>
  <si>
    <t>1001810136409</t>
  </si>
  <si>
    <t>MOYNIHAN, KIM</t>
  </si>
  <si>
    <t>HIPNY</t>
  </si>
  <si>
    <t>HEALTH INSURANCE PLAN OF NY (HIP)</t>
  </si>
  <si>
    <t>1001810136639</t>
  </si>
  <si>
    <t>HJJUS01</t>
  </si>
  <si>
    <t>JOHNSON &amp; JOHNSON</t>
  </si>
  <si>
    <t>1001810239700</t>
  </si>
  <si>
    <t>Thornton Vince</t>
  </si>
  <si>
    <t>001G000001jmn9L</t>
  </si>
  <si>
    <t>1001810112800</t>
  </si>
  <si>
    <t>GORDON DAVIES</t>
  </si>
  <si>
    <t>Louis Bello/Mark Curran</t>
  </si>
  <si>
    <t>001G000001jmsFl</t>
  </si>
  <si>
    <t>1001810164200</t>
  </si>
  <si>
    <t>HOLMES</t>
  </si>
  <si>
    <t>Holmes Group</t>
  </si>
  <si>
    <t>1001810136229</t>
  </si>
  <si>
    <t>HPC1</t>
  </si>
  <si>
    <t>Hewlett Packard (HP)</t>
  </si>
  <si>
    <t>1001810137130</t>
  </si>
  <si>
    <t>10/31/2009</t>
  </si>
  <si>
    <t>HUGHGSS1</t>
  </si>
  <si>
    <t>DIRECTV</t>
  </si>
  <si>
    <t>001G000001jmlcnIAA</t>
  </si>
  <si>
    <t>1001810136579</t>
  </si>
  <si>
    <t>William Bowles</t>
  </si>
  <si>
    <t>ci900</t>
  </si>
  <si>
    <t xml:space="preserve"> Yes</t>
  </si>
  <si>
    <t>R A B Captial (AstraZeneca plc.)</t>
  </si>
  <si>
    <t>001G000001jmlHPIAY</t>
  </si>
  <si>
    <t>1001810102900</t>
  </si>
  <si>
    <t>Moppin Duane</t>
  </si>
  <si>
    <t>I5ZZ</t>
  </si>
  <si>
    <t>ICI Americas Inc.</t>
  </si>
  <si>
    <t>1001810115100</t>
  </si>
  <si>
    <t>IAMAW National Pension Fund</t>
  </si>
  <si>
    <t>001G000001jmqhwIAA</t>
  </si>
  <si>
    <t>1001810114600</t>
  </si>
  <si>
    <t>8/31/2017</t>
  </si>
  <si>
    <t>Mike O'Connell</t>
  </si>
  <si>
    <t>Katie McIsaac</t>
  </si>
  <si>
    <t>Lisa Carmisciano</t>
  </si>
  <si>
    <t>IBM Canada Limited</t>
  </si>
  <si>
    <t>001G000001jmouGIAQ</t>
  </si>
  <si>
    <t>1001810114800</t>
  </si>
  <si>
    <t>Steve Yoon</t>
  </si>
  <si>
    <t>Knight Kevin</t>
  </si>
  <si>
    <t>Bridel Lisa</t>
  </si>
  <si>
    <t>International Business Machines Corp.</t>
  </si>
  <si>
    <t>001G000001jmmSs</t>
  </si>
  <si>
    <t>1001810114900</t>
  </si>
  <si>
    <t>KEVIN YAKIMOWSKY</t>
  </si>
  <si>
    <t>001G000001jmosmIAA</t>
  </si>
  <si>
    <t>1001810137900</t>
  </si>
  <si>
    <t>Pathiraja, Rajitha</t>
  </si>
  <si>
    <t>ICC</t>
  </si>
  <si>
    <t>SSIA</t>
  </si>
  <si>
    <t>1001810167200</t>
  </si>
  <si>
    <t>ICS</t>
  </si>
  <si>
    <t>GREYSTONE CAPITAL MANAGEMENT</t>
  </si>
  <si>
    <t>1001810112400</t>
  </si>
  <si>
    <t>10/31/2014</t>
  </si>
  <si>
    <t>IDEARC</t>
  </si>
  <si>
    <t>SUPERMEDIA (IDEARC)</t>
  </si>
  <si>
    <t>1001810162600</t>
  </si>
  <si>
    <t>IFSCITI</t>
  </si>
  <si>
    <t>Citigroup Property Investors</t>
  </si>
  <si>
    <t>1001810138700</t>
  </si>
  <si>
    <t>IFSCOOP</t>
  </si>
  <si>
    <t>Cooper</t>
  </si>
  <si>
    <t>1001810138740</t>
  </si>
  <si>
    <t>Woburn Retirement System</t>
  </si>
  <si>
    <t>001G000001jmrxiIAA</t>
  </si>
  <si>
    <t>1001810138490</t>
  </si>
  <si>
    <t>Diversified Investment Advisors, Inc.</t>
  </si>
  <si>
    <t>001G000001jmkdQ</t>
  </si>
  <si>
    <t>1001810169900</t>
  </si>
  <si>
    <t>GREG NIKIFOROW</t>
  </si>
  <si>
    <t>Town of Falmouth Retirement System</t>
  </si>
  <si>
    <t>001G000001jmpUuIAI</t>
  </si>
  <si>
    <t>1001810138500</t>
  </si>
  <si>
    <t>LINDSAY McCOY</t>
  </si>
  <si>
    <t>001G000001jmu4L</t>
  </si>
  <si>
    <t>SPERIDAKOS</t>
  </si>
  <si>
    <t>1001810138510</t>
  </si>
  <si>
    <t>Duncan, Steven</t>
  </si>
  <si>
    <t>IFSPROSP</t>
  </si>
  <si>
    <t>PROSPERITY</t>
  </si>
  <si>
    <t>1001810138780</t>
  </si>
  <si>
    <t>6/30/2012</t>
  </si>
  <si>
    <t>Town of Webster Retirement System</t>
  </si>
  <si>
    <t>001G000001jmpWZIAY</t>
  </si>
  <si>
    <t>1001810138800</t>
  </si>
  <si>
    <t>IHSBGSS</t>
  </si>
  <si>
    <t>Inova Health Systems</t>
  </si>
  <si>
    <t>1001810135829</t>
  </si>
  <si>
    <t>001G000001jmoyHIAQ</t>
  </si>
  <si>
    <t>1001810163000</t>
  </si>
  <si>
    <t>Mansiya, Azharuddin</t>
  </si>
  <si>
    <t>Gregory Forbes</t>
  </si>
  <si>
    <t>Terlaje, Matthew</t>
  </si>
  <si>
    <t>Patrick Duggan</t>
  </si>
  <si>
    <t>ILWU Pacific Maritime Assn  (International Longshore and Warehouse Union)</t>
  </si>
  <si>
    <t>001G000001jmkz3IAA</t>
  </si>
  <si>
    <t>1001810137840</t>
  </si>
  <si>
    <t>James Gasdia</t>
  </si>
  <si>
    <t>001G000001jmp6rIAA</t>
  </si>
  <si>
    <t>1001810115400</t>
  </si>
  <si>
    <t>Teduits, Craig</t>
  </si>
  <si>
    <t>Donna Trapp</t>
  </si>
  <si>
    <t>INCLIIFS</t>
  </si>
  <si>
    <t>INCLINE GLOBAL MANAGEMENT</t>
  </si>
  <si>
    <t>001G000001jmqHg</t>
  </si>
  <si>
    <t>1001810138870</t>
  </si>
  <si>
    <t>INGEURO</t>
  </si>
  <si>
    <t>ING EURO LOAN FUNDS</t>
  </si>
  <si>
    <t>DEPIETRO</t>
  </si>
  <si>
    <t>1001810210000</t>
  </si>
  <si>
    <t>Intel Corporation</t>
  </si>
  <si>
    <t>001G000001jmmSdIAI</t>
  </si>
  <si>
    <t>1001810166900</t>
  </si>
  <si>
    <t>Li, Mengbi (joey)</t>
  </si>
  <si>
    <t>Marc Curran</t>
  </si>
  <si>
    <t>Raposa Kim</t>
  </si>
  <si>
    <t>INVENSYS</t>
  </si>
  <si>
    <t>1001810239600</t>
  </si>
  <si>
    <t>Invesco Ltd.</t>
  </si>
  <si>
    <t>001G000001jmpamIAA</t>
  </si>
  <si>
    <t>Emery Geoff</t>
  </si>
  <si>
    <t>1001810137020</t>
  </si>
  <si>
    <t>Geoffrey Emery</t>
  </si>
  <si>
    <t>QUAN ANDY</t>
  </si>
  <si>
    <t>International Paper Co</t>
  </si>
  <si>
    <t>001G000001jmsqqIAA</t>
  </si>
  <si>
    <t>1001810115500</t>
  </si>
  <si>
    <t>Peter Demello</t>
  </si>
  <si>
    <t>Mark Curran / Chanteari Pehn</t>
  </si>
  <si>
    <t xml:space="preserve">SSC-IP </t>
  </si>
  <si>
    <t>001G000001jmoW8IAI</t>
  </si>
  <si>
    <t>1001810135200</t>
  </si>
  <si>
    <t>KIMBERLY MOYNIHAN</t>
  </si>
  <si>
    <t>ISBI</t>
  </si>
  <si>
    <t>Illinois State Board of Investments</t>
  </si>
  <si>
    <t>001G000001jmow7</t>
  </si>
  <si>
    <t>1001810137210</t>
  </si>
  <si>
    <t>LYONS, FRANCINE</t>
  </si>
  <si>
    <t>Erin DeWolfe</t>
  </si>
  <si>
    <t>ITAU</t>
  </si>
  <si>
    <t>1/1/2000</t>
  </si>
  <si>
    <t>IUOE</t>
  </si>
  <si>
    <t>IUOE LOCAL 4</t>
  </si>
  <si>
    <t>001G000001jmmUXIAY</t>
  </si>
  <si>
    <t>1001810137850</t>
  </si>
  <si>
    <t>8/19/2016</t>
  </si>
  <si>
    <t>Jim Sucharewicz</t>
  </si>
  <si>
    <t>Theresa Chu</t>
  </si>
  <si>
    <t>Iron Workers New England District</t>
  </si>
  <si>
    <t>001G000001jms8qIAA</t>
  </si>
  <si>
    <t>1001810115900</t>
  </si>
  <si>
    <t>Anastasia Maslakova_x000D_
Anastasia Maslakova</t>
  </si>
  <si>
    <t>Anastasia Maslakova</t>
  </si>
  <si>
    <t>Brent Sneed</t>
  </si>
  <si>
    <t>JANUS</t>
  </si>
  <si>
    <t>JANUS CAPITAL MANAGEMENT</t>
  </si>
  <si>
    <t>1/4/2013</t>
  </si>
  <si>
    <t>Tony Tang</t>
  </si>
  <si>
    <t>J.C. Penney Company, Inc.</t>
  </si>
  <si>
    <t>001G000001jmn2kIAA</t>
  </si>
  <si>
    <t>1001810116000</t>
  </si>
  <si>
    <t>Brian Hawko / Ryan Keenan</t>
  </si>
  <si>
    <t>JFMCPEP</t>
  </si>
  <si>
    <t>Jewish United Fund</t>
  </si>
  <si>
    <t>1001810277100</t>
  </si>
  <si>
    <t>Seth Wald</t>
  </si>
  <si>
    <t>John Hancock (Parent)</t>
  </si>
  <si>
    <t>001G000001jmohUIAQ</t>
  </si>
  <si>
    <t>1001810166000</t>
  </si>
  <si>
    <t>Daniel Joseph Morse</t>
  </si>
  <si>
    <t>C1I500</t>
  </si>
  <si>
    <t>JHHSS</t>
  </si>
  <si>
    <t>JOHN HOPKINS HEALTH SYSTEM</t>
  </si>
  <si>
    <t>1001810137240</t>
  </si>
  <si>
    <t>6/30/2015</t>
  </si>
  <si>
    <t>John Sullivan</t>
  </si>
  <si>
    <t>George Hachem</t>
  </si>
  <si>
    <t>JHSS</t>
  </si>
  <si>
    <t>JOHN HANCOCK</t>
  </si>
  <si>
    <t>MCCABE</t>
  </si>
  <si>
    <t>1001810162000</t>
  </si>
  <si>
    <t>Young</t>
  </si>
  <si>
    <t>Adamson</t>
  </si>
  <si>
    <t>Irwin</t>
  </si>
  <si>
    <t>JHUSS</t>
  </si>
  <si>
    <t>JOHN HOPKINS UNIVERSITY</t>
  </si>
  <si>
    <t>Geoff Bagshaw</t>
  </si>
  <si>
    <t>001G000001jmqpwIAA</t>
  </si>
  <si>
    <t>1001810116300</t>
  </si>
  <si>
    <t>Ali, Sana M</t>
  </si>
  <si>
    <t>Osman, Sarah</t>
  </si>
  <si>
    <t>Maria Luce</t>
  </si>
  <si>
    <t>Rodriguez Erin</t>
  </si>
  <si>
    <t>JPMorgan Chase and Co.</t>
  </si>
  <si>
    <t>001G000001jmrKOIAY</t>
  </si>
  <si>
    <t>1001810213000</t>
  </si>
  <si>
    <t>offline</t>
  </si>
  <si>
    <t>Kalamazoo County Employee Retirement System</t>
  </si>
  <si>
    <t>001G000001jmmLfIAI</t>
  </si>
  <si>
    <t>1001810116500</t>
  </si>
  <si>
    <t>Lauren Atkins</t>
  </si>
  <si>
    <t>001G000001jmsCnIAI</t>
  </si>
  <si>
    <t>1001810116400</t>
  </si>
  <si>
    <t>Ewing Marion Kauffman Foundation</t>
  </si>
  <si>
    <t>001G000001jms1f</t>
  </si>
  <si>
    <t>1001810136760</t>
  </si>
  <si>
    <t>Cheryl Phillips_x000D_
Cheryl Phillips</t>
  </si>
  <si>
    <t>KAYDON</t>
  </si>
  <si>
    <t>Kaydon</t>
  </si>
  <si>
    <t>1001810116600</t>
  </si>
  <si>
    <t>KBR, Inc.</t>
  </si>
  <si>
    <t>001G000001jmqGO</t>
  </si>
  <si>
    <t>MATT SNYDER</t>
  </si>
  <si>
    <t>KBRSSUK</t>
  </si>
  <si>
    <t>KBR UK</t>
  </si>
  <si>
    <t>1/2/2009</t>
  </si>
  <si>
    <t>Mike McDevitt</t>
  </si>
  <si>
    <t>Jackie Johnstone</t>
  </si>
  <si>
    <t>001G000001jmoiW</t>
  </si>
  <si>
    <t>1001810136299</t>
  </si>
  <si>
    <t>Brendan LaMarre</t>
  </si>
  <si>
    <t>001G000001jmsoVIAQ</t>
  </si>
  <si>
    <t>1001810138280</t>
  </si>
  <si>
    <t>Eddy Fung</t>
  </si>
  <si>
    <t>Gonpo Ogen</t>
  </si>
  <si>
    <t>Kansas Public Employees Retirement</t>
  </si>
  <si>
    <t>001G000001jmrva</t>
  </si>
  <si>
    <t>02PA2W3</t>
  </si>
  <si>
    <t>KRAFT</t>
  </si>
  <si>
    <t>Kraft Foods Group, Inc.</t>
  </si>
  <si>
    <t>001G000001jmmUK</t>
  </si>
  <si>
    <t>1001810237800</t>
  </si>
  <si>
    <t>Lisa Duncan</t>
  </si>
  <si>
    <t>McCowan Bernadette</t>
  </si>
  <si>
    <t>KRAFT2</t>
  </si>
  <si>
    <t>KRAFT FOODS</t>
  </si>
  <si>
    <t>KUEA</t>
  </si>
  <si>
    <t>KANSAS UNIVERSITY (KUEA)</t>
  </si>
  <si>
    <t>1001810116700</t>
  </si>
  <si>
    <t>2/28/2013</t>
  </si>
  <si>
    <t>001G000001jmprUIAQ</t>
  </si>
  <si>
    <t>1001810244200</t>
  </si>
  <si>
    <t>Gomez Natalia</t>
  </si>
  <si>
    <t>Holler Matt</t>
  </si>
  <si>
    <t>Johnson Travis</t>
  </si>
  <si>
    <t>02Paw3</t>
  </si>
  <si>
    <t>LALLL</t>
  </si>
  <si>
    <t>LOS ALAMOS AND LAWRENCE LIVERMORE LABS</t>
  </si>
  <si>
    <t>1001810235400</t>
  </si>
  <si>
    <t>4/30/2013</t>
  </si>
  <si>
    <t>Luther C Fischer Fdtn</t>
  </si>
  <si>
    <t>001G000001jmmbbIAA</t>
  </si>
  <si>
    <t>1001810160200</t>
  </si>
  <si>
    <t>State of Ohio Laborers District Council</t>
  </si>
  <si>
    <t>001G000001jmoxeIAA</t>
  </si>
  <si>
    <t>1001810133100</t>
  </si>
  <si>
    <t>Bill Collins</t>
  </si>
  <si>
    <t>1001810117200</t>
  </si>
  <si>
    <t>LEIR</t>
  </si>
  <si>
    <t>Ridgefield Foundation &amp; Henry J. Leir Foundation</t>
  </si>
  <si>
    <t>1001810137280</t>
  </si>
  <si>
    <t>Town of Lexington Retirement System</t>
  </si>
  <si>
    <t>001G000001jmpV9IAI</t>
  </si>
  <si>
    <t>1001810117300</t>
  </si>
  <si>
    <t>Lindsay McCoy</t>
  </si>
  <si>
    <t>001G000001jmmVm</t>
  </si>
  <si>
    <t>LONGBIFS</t>
  </si>
  <si>
    <t>LONGBOW ADVISORS LLC</t>
  </si>
  <si>
    <t>001G000001jmrmR</t>
  </si>
  <si>
    <t>Lahmann Brad</t>
  </si>
  <si>
    <t>Sohn, Sung Won</t>
  </si>
  <si>
    <t>MAKENA1</t>
  </si>
  <si>
    <t>MAKENA</t>
  </si>
  <si>
    <t>001G000001jmsk6</t>
  </si>
  <si>
    <t>001G000001jmrT6</t>
  </si>
  <si>
    <t>1001810118500</t>
  </si>
  <si>
    <t>Charlie Trang</t>
  </si>
  <si>
    <t>Manulife Asset Mgmt</t>
  </si>
  <si>
    <t>001G000001jmoPA</t>
  </si>
  <si>
    <t>Labaki, Anthony</t>
  </si>
  <si>
    <t>MADELAINE TAYLOR</t>
  </si>
  <si>
    <t>Tran, Huyen (Stephanie)</t>
  </si>
  <si>
    <t>Irshad Zaman</t>
  </si>
  <si>
    <t>Manulife Asset Mgmt (US Funds)</t>
  </si>
  <si>
    <t>Madelaine Taylor</t>
  </si>
  <si>
    <t>Mark Branigan</t>
  </si>
  <si>
    <t>Keith Groppi</t>
  </si>
  <si>
    <t>MARATHON</t>
  </si>
  <si>
    <t xml:space="preserve">Marathon Asset Management </t>
  </si>
  <si>
    <t>1001810138440</t>
  </si>
  <si>
    <t>MARIN</t>
  </si>
  <si>
    <t>Marin County Employees Retirement Assn</t>
  </si>
  <si>
    <t>001G000001jmmhXIAQ</t>
  </si>
  <si>
    <t>Pae</t>
  </si>
  <si>
    <t>1001810238000</t>
  </si>
  <si>
    <t>Mark Flores</t>
  </si>
  <si>
    <t>Deconverted</t>
  </si>
  <si>
    <t>Jennifer Lash</t>
  </si>
  <si>
    <t>001G000001jmnBKIAY</t>
  </si>
  <si>
    <t>1001810118300</t>
  </si>
  <si>
    <t>Lockheed Martin Corporation</t>
  </si>
  <si>
    <t>001G000001jmnBoIAI</t>
  </si>
  <si>
    <t>1001810118200</t>
  </si>
  <si>
    <t>Mike Rogerson / Matt Snyder</t>
  </si>
  <si>
    <t>MATRXIFS</t>
  </si>
  <si>
    <t>MBTA - Massachusetts Bay Transportation Authority</t>
  </si>
  <si>
    <t>001G000001jmtARIAY</t>
  </si>
  <si>
    <t>1001810135870</t>
  </si>
  <si>
    <t>STEVE DAVIES / John Giusto</t>
  </si>
  <si>
    <t>McCAIN</t>
  </si>
  <si>
    <t>McCain Foods Limited</t>
  </si>
  <si>
    <t>001G000001jmofgIAA</t>
  </si>
  <si>
    <t>1001810166100</t>
  </si>
  <si>
    <t>Salerno Matilda</t>
  </si>
  <si>
    <t>County Of Middlesex Retirement</t>
  </si>
  <si>
    <t>001G000001jmrVeIAI</t>
  </si>
  <si>
    <t>1001810135990</t>
  </si>
  <si>
    <t>Kaylee Payne</t>
  </si>
  <si>
    <t>001G000001jmlgXIAQ</t>
  </si>
  <si>
    <t>1001810166700</t>
  </si>
  <si>
    <t>MEDCO</t>
  </si>
  <si>
    <t>1001810138320</t>
  </si>
  <si>
    <t>MERCATOR</t>
  </si>
  <si>
    <t>Mercator Asset Management Co</t>
  </si>
  <si>
    <t>001G000001jmsdVIAQ</t>
  </si>
  <si>
    <t>CONNOLLY</t>
  </si>
  <si>
    <t>1001810138520</t>
  </si>
  <si>
    <t>John Cronin</t>
  </si>
  <si>
    <t>Sukam Quon</t>
  </si>
  <si>
    <t>BERNADETTE WHOLEY</t>
  </si>
  <si>
    <t>MERCK4</t>
  </si>
  <si>
    <t>MERCK CORPORATE CASH</t>
  </si>
  <si>
    <t>1001810119600</t>
  </si>
  <si>
    <t>11/5/2011</t>
  </si>
  <si>
    <t>MERCKSS</t>
  </si>
  <si>
    <t>Merck &amp; Co., Inc. (COMBINED)</t>
  </si>
  <si>
    <t>1001810137910</t>
  </si>
  <si>
    <t>MICHGN</t>
  </si>
  <si>
    <t>1001810136140</t>
  </si>
  <si>
    <t>SSIA-MichiganSt</t>
  </si>
  <si>
    <t>State of Michigan Muni Employees Retirement (MERS)</t>
  </si>
  <si>
    <t>001G000001jmoz3IAA</t>
  </si>
  <si>
    <t>1001810138590</t>
  </si>
  <si>
    <t>MaryEllen MacDonald</t>
  </si>
  <si>
    <t>Kevin P Donnelly</t>
  </si>
  <si>
    <t>cia00</t>
  </si>
  <si>
    <t>06/30/2016</t>
  </si>
  <si>
    <t>Marc Boudreau</t>
  </si>
  <si>
    <t>Laura Callahan</t>
  </si>
  <si>
    <t>MILLCOOR</t>
  </si>
  <si>
    <t>Miller Coors</t>
  </si>
  <si>
    <t>1001810163800</t>
  </si>
  <si>
    <t>001G000001jmss5IAA</t>
  </si>
  <si>
    <t>1001810119100</t>
  </si>
  <si>
    <t>001G000001jmmMP</t>
  </si>
  <si>
    <t>1001810117000</t>
  </si>
  <si>
    <t>Major League Players Association</t>
  </si>
  <si>
    <t>001G000001jmmqoIAA</t>
  </si>
  <si>
    <t>1001810119300</t>
  </si>
  <si>
    <t>Eloise Tan</t>
  </si>
  <si>
    <t>001G000001jmquxIAA</t>
  </si>
  <si>
    <t>1001810119800</t>
  </si>
  <si>
    <t>Matt Kepple</t>
  </si>
  <si>
    <t>001G000001jmqqRIAQ</t>
  </si>
  <si>
    <t>1001810120000</t>
  </si>
  <si>
    <t>Mani Nagra</t>
  </si>
  <si>
    <t>`</t>
  </si>
  <si>
    <t>001G000001jmodx</t>
  </si>
  <si>
    <t>1001810163900</t>
  </si>
  <si>
    <t>DANA BOB</t>
  </si>
  <si>
    <t>MOPSRS</t>
  </si>
  <si>
    <t>Missouri Pub. School &amp; Non-Teachers</t>
  </si>
  <si>
    <t>1001810119000</t>
  </si>
  <si>
    <t>Mountain Pacific Investment</t>
  </si>
  <si>
    <t>001G000001jmrSr</t>
  </si>
  <si>
    <t>HEINZL,PAULA</t>
  </si>
  <si>
    <t>THURSFIELD,JAMES</t>
  </si>
  <si>
    <t>SIVONGSAY, ANTHONY</t>
  </si>
  <si>
    <t>ARAYA, DANIEL</t>
  </si>
  <si>
    <t>MRTHN</t>
  </si>
  <si>
    <t>Marathon Asset Mgt. Ltd.</t>
  </si>
  <si>
    <t>1001810117900</t>
  </si>
  <si>
    <t>9/30/2011</t>
  </si>
  <si>
    <t>Morgan Stanley</t>
  </si>
  <si>
    <t>001G000001jmmzC</t>
  </si>
  <si>
    <t>1001810238900</t>
  </si>
  <si>
    <t>Syed Zaidi</t>
  </si>
  <si>
    <t>001G000001jmoweIAA</t>
  </si>
  <si>
    <t>1001810118600</t>
  </si>
  <si>
    <t>Kate Gamache</t>
  </si>
  <si>
    <t>NACC2</t>
  </si>
  <si>
    <t>NASHUA</t>
  </si>
  <si>
    <t>Nashua Corp</t>
  </si>
  <si>
    <t>1001810161500</t>
  </si>
  <si>
    <t>9/1/2010</t>
  </si>
  <si>
    <t>NCRS</t>
  </si>
  <si>
    <t>North Carolina Retirement Systems</t>
  </si>
  <si>
    <t>1001810127400</t>
  </si>
  <si>
    <t>001G000001jmmN6IAI</t>
  </si>
  <si>
    <t>1001810162100</t>
  </si>
  <si>
    <t>Joe B. Rooney</t>
  </si>
  <si>
    <t>Carpenters, Massachusetts</t>
  </si>
  <si>
    <t>001G000001jms68IAA</t>
  </si>
  <si>
    <t>1001810119900</t>
  </si>
  <si>
    <t>001G000001jmnOI</t>
  </si>
  <si>
    <t>1001810274600</t>
  </si>
  <si>
    <t>Nany Gore</t>
  </si>
  <si>
    <t>NESTLE</t>
  </si>
  <si>
    <t>1001810135920</t>
  </si>
  <si>
    <t>Winston Daley</t>
  </si>
  <si>
    <t>Teamsters New England Trucking</t>
  </si>
  <si>
    <t>001G000001jmpMYIAY</t>
  </si>
  <si>
    <t>1001810128000</t>
  </si>
  <si>
    <t>001G000001jmsZM</t>
  </si>
  <si>
    <t>1001810274700</t>
  </si>
  <si>
    <t>Lillie Kwok</t>
  </si>
  <si>
    <t>LILLIE KWOK</t>
  </si>
  <si>
    <t>State of New Jersey</t>
  </si>
  <si>
    <t>001G000001jmm7B</t>
  </si>
  <si>
    <t>1001810171000</t>
  </si>
  <si>
    <t>DOHERTY, MARK</t>
  </si>
  <si>
    <t>Asim Azfar</t>
  </si>
  <si>
    <t>001G000001jmquh</t>
  </si>
  <si>
    <t>1001810274800</t>
  </si>
  <si>
    <t>NORCARS</t>
  </si>
  <si>
    <t>Norfolk County Retirement System</t>
  </si>
  <si>
    <t>001G000001jmsCiIAI</t>
  </si>
  <si>
    <t>1001810120400</t>
  </si>
  <si>
    <t>1001810120600</t>
  </si>
  <si>
    <t>Melissa Long</t>
  </si>
  <si>
    <t>NORMU</t>
  </si>
  <si>
    <t>NOMURA</t>
  </si>
  <si>
    <t>1001810164000</t>
  </si>
  <si>
    <t>1/6/2015</t>
  </si>
  <si>
    <t>n/a</t>
  </si>
  <si>
    <t>SMIRNOUDIS STEVE</t>
  </si>
  <si>
    <t>NORTHGRUM</t>
  </si>
  <si>
    <t>NORTHROP GRUMMAN</t>
  </si>
  <si>
    <t>001G000001jmn0n</t>
  </si>
  <si>
    <t>PATON SCOTT</t>
  </si>
  <si>
    <t>NORTHWEST</t>
  </si>
  <si>
    <t>NORTHWEST AIRLINES</t>
  </si>
  <si>
    <t>1001810121100</t>
  </si>
  <si>
    <t>3/31/2014</t>
  </si>
  <si>
    <t>NOVANT</t>
  </si>
  <si>
    <t>Novant Health, Inc.</t>
  </si>
  <si>
    <t>001G000001jmpCQIAY</t>
  </si>
  <si>
    <t>1001810121000</t>
  </si>
  <si>
    <t>LIGHTFOOT JONATHAN</t>
  </si>
  <si>
    <t>001G000001jmmiK</t>
  </si>
  <si>
    <t>1001810136039</t>
  </si>
  <si>
    <t>Thomas Nixon</t>
  </si>
  <si>
    <t>National Rural Electric Cooperative</t>
  </si>
  <si>
    <t>001G000001jmqQzIAI</t>
  </si>
  <si>
    <t>1001810120800</t>
  </si>
  <si>
    <t>Kimberly Raposa</t>
  </si>
  <si>
    <t>NSTAR</t>
  </si>
  <si>
    <t>EVERSOURCE</t>
  </si>
  <si>
    <t>001G000001jmmIK</t>
  </si>
  <si>
    <t>1001810104400</t>
  </si>
  <si>
    <t>VILDA LO</t>
  </si>
  <si>
    <t xml:space="preserve"> Seth Wald</t>
  </si>
  <si>
    <t>NTHP</t>
  </si>
  <si>
    <t>Nat'l Trust for Historic Preservation</t>
  </si>
  <si>
    <t>1001810120100</t>
  </si>
  <si>
    <t>1/1/2011</t>
  </si>
  <si>
    <t>Nuveen Investments Inc</t>
  </si>
  <si>
    <t>001G000001jmnc7</t>
  </si>
  <si>
    <t>ABRUZZI</t>
  </si>
  <si>
    <t>1001810136790</t>
  </si>
  <si>
    <t>Saito Hiroshi</t>
  </si>
  <si>
    <t>1001810121200</t>
  </si>
  <si>
    <t>DONOHOE PAT</t>
  </si>
  <si>
    <t>SSIA_NYC</t>
  </si>
  <si>
    <t>City of New York Comptrollers</t>
  </si>
  <si>
    <t>001G000001jmsMR</t>
  </si>
  <si>
    <t>1001810244100</t>
  </si>
  <si>
    <t>Ryan Siegel</t>
  </si>
  <si>
    <t>Jared Hart</t>
  </si>
  <si>
    <t>NYSE</t>
  </si>
  <si>
    <t>1001810138770</t>
  </si>
  <si>
    <t>Teamsters New York</t>
  </si>
  <si>
    <t>001G000001jmpMZIAY</t>
  </si>
  <si>
    <t>1001810128100</t>
  </si>
  <si>
    <t>New York State Teachers Retirement System</t>
  </si>
  <si>
    <t>001G000001jmoxPIAQ</t>
  </si>
  <si>
    <t>1001810138910</t>
  </si>
  <si>
    <t>Jeffrey Hopwood</t>
  </si>
  <si>
    <t>Bob Belmore</t>
  </si>
  <si>
    <t>SSIA NYSTRS OPS</t>
  </si>
  <si>
    <t>001G000001jmsk1IAA</t>
  </si>
  <si>
    <t>1001810121600</t>
  </si>
  <si>
    <t>Julianna Frank</t>
  </si>
  <si>
    <t>Ci500</t>
  </si>
  <si>
    <t>OCP</t>
  </si>
  <si>
    <t>OHIO CARPENTERS</t>
  </si>
  <si>
    <t>1001810121500</t>
  </si>
  <si>
    <t>OHHEALTH</t>
  </si>
  <si>
    <t>OHIO HEALTH</t>
  </si>
  <si>
    <t>001G000001jmoxa</t>
  </si>
  <si>
    <t>1001810275200</t>
  </si>
  <si>
    <t>Mark Doherty</t>
  </si>
  <si>
    <t>OHIOSTRS</t>
  </si>
  <si>
    <t>STATE TEACHERS RETIREMENT SYSTEM OF OHIO</t>
  </si>
  <si>
    <t>1001810226000</t>
  </si>
  <si>
    <t>JIM ROBBIO</t>
  </si>
  <si>
    <t>Oklahoma Firefighters Pension and Retirement System</t>
  </si>
  <si>
    <t>001G000001jmnWK</t>
  </si>
  <si>
    <t>1001810121700</t>
  </si>
  <si>
    <t>Kris Auer</t>
  </si>
  <si>
    <t>Andre Robichaud</t>
  </si>
  <si>
    <t>001G000001jms2RIAQ</t>
  </si>
  <si>
    <t>1001810232100</t>
  </si>
  <si>
    <t>Eddie Fisher</t>
  </si>
  <si>
    <t>001G000001jmmN8IAI</t>
  </si>
  <si>
    <t>1001810122300</t>
  </si>
  <si>
    <t>JANET FENNESSY</t>
  </si>
  <si>
    <t>Josh Anderson</t>
  </si>
  <si>
    <t xml:space="preserve">GSPS-Ops-Oregon </t>
  </si>
  <si>
    <t>OSU</t>
  </si>
  <si>
    <t>Ohio State University</t>
  </si>
  <si>
    <t>1001810138080</t>
  </si>
  <si>
    <t>3/31/2009</t>
  </si>
  <si>
    <t>Pacific Life Insurance Company</t>
  </si>
  <si>
    <t>001G000001jmpND</t>
  </si>
  <si>
    <t>1001810160700</t>
  </si>
  <si>
    <t>Robert Spitz</t>
  </si>
  <si>
    <t>Janelle Schrag &amp; Shannon Blake</t>
  </si>
  <si>
    <t>PacifiCorp</t>
  </si>
  <si>
    <t>001G000001jmn1gIAA</t>
  </si>
  <si>
    <t>1001810235900</t>
  </si>
  <si>
    <t>Luis Bello</t>
  </si>
  <si>
    <t>BENKART BRIAN (LS)</t>
  </si>
  <si>
    <t>Parametric Portfolio Associates LLC</t>
  </si>
  <si>
    <t>001G000001jmnCIIAY</t>
  </si>
  <si>
    <t>1001810234000</t>
  </si>
  <si>
    <t>Michael McDevitt</t>
  </si>
  <si>
    <t>PARENT</t>
  </si>
  <si>
    <t>PLANNED PARENTHOOD</t>
  </si>
  <si>
    <t>1001810136720</t>
  </si>
  <si>
    <t>7/31/2012</t>
  </si>
  <si>
    <t>Partners HealthCare System, Inc.</t>
  </si>
  <si>
    <t>001G000001jmphS</t>
  </si>
  <si>
    <t>1001810123900</t>
  </si>
  <si>
    <t>PASEGSS</t>
  </si>
  <si>
    <t>El Paso Corp</t>
  </si>
  <si>
    <t>001G000001jnEk9</t>
  </si>
  <si>
    <t>1001810136699</t>
  </si>
  <si>
    <t>De-converted 7/31/17</t>
  </si>
  <si>
    <t>Victoria Aguilar</t>
  </si>
  <si>
    <t>Sylvia Tadros</t>
  </si>
  <si>
    <t>PB</t>
  </si>
  <si>
    <t>PITNEY BOWES</t>
  </si>
  <si>
    <t>1001810122800</t>
  </si>
  <si>
    <t>PBCAN</t>
  </si>
  <si>
    <t>PITNEY BOWES CANADA</t>
  </si>
  <si>
    <t>1001810122900</t>
  </si>
  <si>
    <t>CHARLES PAPADIMITRIOU</t>
  </si>
  <si>
    <t>RODRIGUES FERNANDO</t>
  </si>
  <si>
    <t>001G000001jmmzt</t>
  </si>
  <si>
    <t>1001810122600</t>
  </si>
  <si>
    <t>Francine Lyons</t>
  </si>
  <si>
    <t>SSIA_PBGC</t>
  </si>
  <si>
    <t>001G000001jmrevIAA</t>
  </si>
  <si>
    <t>1001810124000</t>
  </si>
  <si>
    <t>PDFFSS</t>
  </si>
  <si>
    <t>Prudential Financial</t>
  </si>
  <si>
    <t>1001810138450</t>
  </si>
  <si>
    <t>001G000001jmmcs</t>
  </si>
  <si>
    <t>1001810240700</t>
  </si>
  <si>
    <t>001G000001jmrVVIAY</t>
  </si>
  <si>
    <t>1001810123000</t>
  </si>
  <si>
    <t>Joseph Doobie</t>
  </si>
  <si>
    <t>Permanent Portfolio Fmly-Funds</t>
  </si>
  <si>
    <t>001G000001jmrZC</t>
  </si>
  <si>
    <t>1001810241400</t>
  </si>
  <si>
    <t>ALARIE SHAWN</t>
  </si>
  <si>
    <t>PHGLAGSS</t>
  </si>
  <si>
    <t>PH GLATFELTER</t>
  </si>
  <si>
    <t>1001810136049</t>
  </si>
  <si>
    <t>Duanne Moppin</t>
  </si>
  <si>
    <t>PHILA</t>
  </si>
  <si>
    <t>CITY OF PHILADELPHIA MUNICIPAL PENSION</t>
  </si>
  <si>
    <t>1001810123800</t>
  </si>
  <si>
    <t>Kim Moyhinan</t>
  </si>
  <si>
    <t>Cugelman, Aaron</t>
  </si>
  <si>
    <t>001G000001jmmQo</t>
  </si>
  <si>
    <t>1001810244500</t>
  </si>
  <si>
    <t>DENNIS ENGEL</t>
  </si>
  <si>
    <t>Darnell Smith</t>
  </si>
  <si>
    <t>PNGCADSS</t>
  </si>
  <si>
    <t>P&amp;G CANADA</t>
  </si>
  <si>
    <t>1001810123400</t>
  </si>
  <si>
    <t>Sorbara Mary</t>
  </si>
  <si>
    <t>001G000001jmn42</t>
  </si>
  <si>
    <t>1001810123700</t>
  </si>
  <si>
    <t>1001810162800</t>
  </si>
  <si>
    <t xml:space="preserve">SSIA Post Performance Team </t>
  </si>
  <si>
    <t>PPHSS</t>
  </si>
  <si>
    <t>Philadelphia Presbyterian Homes (PPH)</t>
  </si>
  <si>
    <t>1001810136599</t>
  </si>
  <si>
    <t>11/30/2010</t>
  </si>
  <si>
    <t>Principia Corporation</t>
  </si>
  <si>
    <t>001G000001jmpq1IAA</t>
  </si>
  <si>
    <t>1001810136659</t>
  </si>
  <si>
    <t>City of Providence Retirement System</t>
  </si>
  <si>
    <t>001G000001jmk7wIAA</t>
  </si>
  <si>
    <t>1001810108500</t>
  </si>
  <si>
    <t>PTRR</t>
  </si>
  <si>
    <t>VIRADOURO FUND</t>
  </si>
  <si>
    <t>1001810227000</t>
  </si>
  <si>
    <t>11/1/2011</t>
  </si>
  <si>
    <t>001G000001jmo7P</t>
  </si>
  <si>
    <t>PUTNAM</t>
  </si>
  <si>
    <t>PUTNAM ADVISORY COMPANY LLC - IFS (D)</t>
  </si>
  <si>
    <t>Pinnacle West Capital Corporation</t>
  </si>
  <si>
    <t>001G000001jmn3RIAQ</t>
  </si>
  <si>
    <t>1001810138180</t>
  </si>
  <si>
    <t>Charles DeFrancesco</t>
  </si>
  <si>
    <t>QUANT</t>
  </si>
  <si>
    <t>Quantitative Management Associates</t>
  </si>
  <si>
    <t>1001810138460</t>
  </si>
  <si>
    <t>QWESTGSS</t>
  </si>
  <si>
    <t>QWEST COMMUNICATIONS</t>
  </si>
  <si>
    <t>unknown</t>
  </si>
  <si>
    <t>QWESTSS</t>
  </si>
  <si>
    <t>QWEST</t>
  </si>
  <si>
    <t>1001810135939</t>
  </si>
  <si>
    <t>001G000001jmoAt</t>
  </si>
  <si>
    <t>RBTERRY</t>
  </si>
  <si>
    <t>Randall B.Terry Foundation</t>
  </si>
  <si>
    <t>1001810137460</t>
  </si>
  <si>
    <t>2/28/2009</t>
  </si>
  <si>
    <t>REEDY</t>
  </si>
  <si>
    <t>REEDY CREEK IMPROVEMENT DISTRICT</t>
  </si>
  <si>
    <t>Yoon, Steve</t>
  </si>
  <si>
    <t>REGENTFL</t>
  </si>
  <si>
    <t>HEMANT</t>
  </si>
  <si>
    <t>Dorrance William</t>
  </si>
  <si>
    <t>Austria, Celeste</t>
  </si>
  <si>
    <t>1001810125100</t>
  </si>
  <si>
    <t xml:space="preserve">UCR Perf Team </t>
  </si>
  <si>
    <t>RELIANCE</t>
  </si>
  <si>
    <t>RELIANCE TRUST COMPANY</t>
  </si>
  <si>
    <t>001G000001jmpA7</t>
  </si>
  <si>
    <t xml:space="preserve">RHS </t>
  </si>
  <si>
    <t>RIVERSIDE HEALTH SYSTEM</t>
  </si>
  <si>
    <t>1001810124400</t>
  </si>
  <si>
    <t>STATE OF RHODE ISLAND</t>
  </si>
  <si>
    <t>1001810124700</t>
  </si>
  <si>
    <t>G.R. Findlay</t>
  </si>
  <si>
    <t>RICARP</t>
  </si>
  <si>
    <t>RHODE ISLAND CARPENTERS</t>
  </si>
  <si>
    <t>1001810163300</t>
  </si>
  <si>
    <t>001G000001jmsxh</t>
  </si>
  <si>
    <t>1001810124500</t>
  </si>
  <si>
    <t>KRIS AUER</t>
  </si>
  <si>
    <t>Rhode Island Dept-Labor and Trng</t>
  </si>
  <si>
    <t>001G000001jms57IAA</t>
  </si>
  <si>
    <t>1001810239400</t>
  </si>
  <si>
    <t>Sonie Joseph</t>
  </si>
  <si>
    <t>RIM</t>
  </si>
  <si>
    <t>RESEARCH IN MOTION, INC</t>
  </si>
  <si>
    <t>1001810228000</t>
  </si>
  <si>
    <t>KARINA TANNY</t>
  </si>
  <si>
    <t>KELLY MARK</t>
  </si>
  <si>
    <t>RIOF</t>
  </si>
  <si>
    <t>RIO TINTO FOUNDATION</t>
  </si>
  <si>
    <t>RIOTA</t>
  </si>
  <si>
    <t>RIO TINTO AMERICA</t>
  </si>
  <si>
    <t>1001810212000</t>
  </si>
  <si>
    <t>Clement Tom</t>
  </si>
  <si>
    <t>RIOTCAMT</t>
  </si>
  <si>
    <t>RIO TINTO CANADIAN MT</t>
  </si>
  <si>
    <t>CRICO</t>
  </si>
  <si>
    <t>001G000001jmkL2</t>
  </si>
  <si>
    <t>1001810124600</t>
  </si>
  <si>
    <t>CUMMINGS DAN</t>
  </si>
  <si>
    <t>Joe Dobbie</t>
  </si>
  <si>
    <t>001G000001jmtMv</t>
  </si>
  <si>
    <t>ROCHE</t>
  </si>
  <si>
    <t>Roche- (Parent company- GENENTECH, INC)</t>
  </si>
  <si>
    <t>MacVarish</t>
  </si>
  <si>
    <t>99999999999</t>
  </si>
  <si>
    <t>Kathy MacVarish</t>
  </si>
  <si>
    <t>Spada, Matthew</t>
  </si>
  <si>
    <t xml:space="preserve"> JV Pune</t>
  </si>
  <si>
    <t>ROCJWOIFS</t>
  </si>
  <si>
    <t>ROCWOOD CAPITAL MANAGEMENT</t>
  </si>
  <si>
    <t>1001810277000</t>
  </si>
  <si>
    <t>Meghan Palleria</t>
  </si>
  <si>
    <t>ROCKSS</t>
  </si>
  <si>
    <t>ROCKEFELLER FOUNDATION</t>
  </si>
  <si>
    <t>1001810124800</t>
  </si>
  <si>
    <t>001G000001jmoKL</t>
  </si>
  <si>
    <t>Forrester</t>
  </si>
  <si>
    <t>1001810240800</t>
  </si>
  <si>
    <t>001G000001jmqik</t>
  </si>
  <si>
    <t>1001810135910</t>
  </si>
  <si>
    <t>1001810138620</t>
  </si>
  <si>
    <t>FRITCHMAN</t>
  </si>
  <si>
    <t>Andrew Stewart</t>
  </si>
  <si>
    <t>15PAW3</t>
  </si>
  <si>
    <t>RYLAND</t>
  </si>
  <si>
    <t>RYLAND HOMES</t>
  </si>
  <si>
    <t>1001810167000</t>
  </si>
  <si>
    <t>Sacramento County Employees Retirement System</t>
  </si>
  <si>
    <t>001G000001jmoSZ</t>
  </si>
  <si>
    <t>1001810125400</t>
  </si>
  <si>
    <t>001G000001jmtCZ</t>
  </si>
  <si>
    <t>SALLIESS</t>
  </si>
  <si>
    <t>Sallie Mae</t>
  </si>
  <si>
    <t>1001810136609</t>
  </si>
  <si>
    <t>2/29/2012</t>
  </si>
  <si>
    <t>001G000001jmp9w</t>
  </si>
  <si>
    <t>1001810101200</t>
  </si>
  <si>
    <t>SANB</t>
  </si>
  <si>
    <t>ALLIANCE BERNSTEIN - SANFORD</t>
  </si>
  <si>
    <t>1/9/2013</t>
  </si>
  <si>
    <t>Brian Song</t>
  </si>
  <si>
    <t>SANDIEGO</t>
  </si>
  <si>
    <t>City of San Diego Employee Retirement System</t>
  </si>
  <si>
    <t>001G000001jmk5nIAA</t>
  </si>
  <si>
    <t>1001810160600</t>
  </si>
  <si>
    <t>Jennifer Zukowski</t>
  </si>
  <si>
    <t>Denk, Mason</t>
  </si>
  <si>
    <t>SBLI</t>
  </si>
  <si>
    <t>SBLI USA Mutual Life Insurance Co., Inc</t>
  </si>
  <si>
    <t>1001810125800</t>
  </si>
  <si>
    <t>State Boston Retirement System (SBRS)</t>
  </si>
  <si>
    <t>001G000001jmovEIAQ</t>
  </si>
  <si>
    <t>1001810125900</t>
  </si>
  <si>
    <t>Patrick Donohoe</t>
  </si>
  <si>
    <t>SCANA</t>
  </si>
  <si>
    <t>1001810126000</t>
  </si>
  <si>
    <t>Georgia Superior Court Clerks</t>
  </si>
  <si>
    <t>001G000001jmihKIAQ</t>
  </si>
  <si>
    <t>1001810138640</t>
  </si>
  <si>
    <t>Randy Oller</t>
  </si>
  <si>
    <t>SCSINV</t>
  </si>
  <si>
    <t>SCS FINANCIAL</t>
  </si>
  <si>
    <t>1001810138430</t>
  </si>
  <si>
    <t>8/31/2012</t>
  </si>
  <si>
    <t>SENREGSS</t>
  </si>
  <si>
    <t>SENTINEL REAL ESTATE</t>
  </si>
  <si>
    <t>1001810136169</t>
  </si>
  <si>
    <t>FISHER JULIE</t>
  </si>
  <si>
    <t>San Bernardino County Employee Retirement Assn</t>
  </si>
  <si>
    <t>001G000001jmoNGIAY</t>
  </si>
  <si>
    <t>1001810125600</t>
  </si>
  <si>
    <t>Medvecki, Steven</t>
  </si>
  <si>
    <t>Paul Bonner</t>
  </si>
  <si>
    <t>Seton Health Plan</t>
  </si>
  <si>
    <t>001G000001jmsoy</t>
  </si>
  <si>
    <t>1001810245900</t>
  </si>
  <si>
    <t>001G000001jmpH3</t>
  </si>
  <si>
    <t>1001810138220</t>
  </si>
  <si>
    <t>Shannon River Capital Mgmt</t>
  </si>
  <si>
    <t>001G000001jmoZb</t>
  </si>
  <si>
    <t>JOSEPH CHUNG</t>
  </si>
  <si>
    <t>Lawson Williams</t>
  </si>
  <si>
    <t>Sionna Investment Managers Inc.</t>
  </si>
  <si>
    <t>001G000001jmt2p</t>
  </si>
  <si>
    <t>1001810138240</t>
  </si>
  <si>
    <t>City of San Jose Employee Retirement System</t>
  </si>
  <si>
    <t>001G000001jmtDI</t>
  </si>
  <si>
    <t>TONYA CORDRAY</t>
  </si>
  <si>
    <t>PANDEY, ABHISHEK</t>
  </si>
  <si>
    <t>SKIDMORE</t>
  </si>
  <si>
    <t>Skidmore College</t>
  </si>
  <si>
    <t>1001810137700</t>
  </si>
  <si>
    <t>SLFORCE</t>
  </si>
  <si>
    <t>SALESFORCE</t>
  </si>
  <si>
    <t>1001810167100</t>
  </si>
  <si>
    <t>SMC</t>
  </si>
  <si>
    <t>SAN MATEO COUNTY</t>
  </si>
  <si>
    <t>1001810126800</t>
  </si>
  <si>
    <t>Timothy Tan</t>
  </si>
  <si>
    <t>Lyanne On</t>
  </si>
  <si>
    <t>Kevin Senaha</t>
  </si>
  <si>
    <t>SOA</t>
  </si>
  <si>
    <t>STATE OF ALASKA</t>
  </si>
  <si>
    <t>001G000001jmrTFIAY</t>
  </si>
  <si>
    <t>1001810127300</t>
  </si>
  <si>
    <t>7/1/2016</t>
  </si>
  <si>
    <t>Alex Dzhumara</t>
  </si>
  <si>
    <t>Gibson Jennifer</t>
  </si>
  <si>
    <t>1001810122400</t>
  </si>
  <si>
    <t>Samira Khahpoor</t>
  </si>
  <si>
    <t>The Sonoma County Employees Retirement Association</t>
  </si>
  <si>
    <t>001G000001jmojp</t>
  </si>
  <si>
    <t>1001810135889</t>
  </si>
  <si>
    <t>Ed Fisher</t>
  </si>
  <si>
    <t>001G000001jn4XG</t>
  </si>
  <si>
    <t>Sheppard Pratt Health System Inc</t>
  </si>
  <si>
    <t>001G000001jmpNqIAI</t>
  </si>
  <si>
    <t>1001810135949</t>
  </si>
  <si>
    <t>Kevin Day</t>
  </si>
  <si>
    <t>1001810136619</t>
  </si>
  <si>
    <t>Baker Jessica</t>
  </si>
  <si>
    <t>Kyle Coghlan</t>
  </si>
  <si>
    <t>SRB</t>
  </si>
  <si>
    <t>1001810239500</t>
  </si>
  <si>
    <t>Nelson, David A &lt;danelson@statestreet.com&gt;</t>
  </si>
  <si>
    <t>STARMPT</t>
  </si>
  <si>
    <t>STAR ENTERPRISE MASTER PENSION TRUST</t>
  </si>
  <si>
    <t>1001810136740</t>
  </si>
  <si>
    <t>Craig Howie</t>
  </si>
  <si>
    <t>001G000001jmsMA</t>
  </si>
  <si>
    <t>1001810245700</t>
  </si>
  <si>
    <t>Cornelius Hayes</t>
  </si>
  <si>
    <t>Alexandre Menard</t>
  </si>
  <si>
    <t>001G000001jmnqAIAQ</t>
  </si>
  <si>
    <t>1001810124100</t>
  </si>
  <si>
    <t>7/1/2017</t>
  </si>
  <si>
    <t>SUISSE</t>
  </si>
  <si>
    <t>CREDIT SUISSE</t>
  </si>
  <si>
    <t>SUPERVALU INC.</t>
  </si>
  <si>
    <t>001G000001jmnBh</t>
  </si>
  <si>
    <t>1001810138790</t>
  </si>
  <si>
    <t>SWARTH</t>
  </si>
  <si>
    <t>SWARTHMORE COLLEGE</t>
  </si>
  <si>
    <t>001G000001jmqAhIAI</t>
  </si>
  <si>
    <t>1001810127500</t>
  </si>
  <si>
    <t>9/1/2016</t>
  </si>
  <si>
    <t>Reth Nop</t>
  </si>
  <si>
    <t>Zintsova Kate</t>
  </si>
  <si>
    <t>CAPA1</t>
  </si>
  <si>
    <t>SYMPH</t>
  </si>
  <si>
    <t>Symphony Asset Management</t>
  </si>
  <si>
    <t>Syngenta Corp</t>
  </si>
  <si>
    <t>001G000001jmpiLIAQ</t>
  </si>
  <si>
    <t>1001810127700</t>
  </si>
  <si>
    <t>White Devin</t>
  </si>
  <si>
    <t>SYNOPSS</t>
  </si>
  <si>
    <t>SYNOPSYS</t>
  </si>
  <si>
    <t>1001810127600</t>
  </si>
  <si>
    <t>12/1/2011</t>
  </si>
  <si>
    <t>Joey Tam</t>
  </si>
  <si>
    <t>TALLA</t>
  </si>
  <si>
    <t>TALLAHASSEE OPERATING FUND</t>
  </si>
  <si>
    <t>001G000001jmk6S</t>
  </si>
  <si>
    <t>1001810127800</t>
  </si>
  <si>
    <t>10/31/2015</t>
  </si>
  <si>
    <t>Tonya Condray</t>
  </si>
  <si>
    <t>The Colorado Health Fdtn</t>
  </si>
  <si>
    <t>001G000001jmlgEIAQ</t>
  </si>
  <si>
    <t>1001810237700</t>
  </si>
  <si>
    <t>Timothy J. McCoole</t>
  </si>
  <si>
    <t>1001810275000</t>
  </si>
  <si>
    <t>Annie Rankin</t>
  </si>
  <si>
    <t>TCW Group, Inc.</t>
  </si>
  <si>
    <t>001G000001jmnpX</t>
  </si>
  <si>
    <t>1001810241500</t>
  </si>
  <si>
    <t>Ella Marshall</t>
  </si>
  <si>
    <t>TEAM25</t>
  </si>
  <si>
    <t>Teamsters Union 25 Health &amp; Welfare</t>
  </si>
  <si>
    <t>1001810135300</t>
  </si>
  <si>
    <t>8/31/2009</t>
  </si>
  <si>
    <t>Terminated Client</t>
  </si>
  <si>
    <t>0011600001mPwqW</t>
  </si>
  <si>
    <t>1001810129200</t>
  </si>
  <si>
    <t>Texas Municipal Retirement System</t>
  </si>
  <si>
    <t>001G000001jmqns</t>
  </si>
  <si>
    <t>1001810135900</t>
  </si>
  <si>
    <t>Li, Mengbi (Joey)</t>
  </si>
  <si>
    <t>Nicholas Katsikas</t>
  </si>
  <si>
    <t>Michael Brown</t>
  </si>
  <si>
    <t>TEXTRON</t>
  </si>
  <si>
    <t>Textron Inc.</t>
  </si>
  <si>
    <t>1001810128400</t>
  </si>
  <si>
    <t>Teachers Retirement System of Texas (TRS)</t>
  </si>
  <si>
    <t>001G000001jmpOnIAI</t>
  </si>
  <si>
    <t>1001810133700</t>
  </si>
  <si>
    <t>DULGER-SHEIKEN BRENDA</t>
  </si>
  <si>
    <t>Jason Morgan-Voyce</t>
  </si>
  <si>
    <t>ELISKOVICH JON</t>
  </si>
  <si>
    <t xml:space="preserve">SSIA Operations - TXTRS Poland </t>
  </si>
  <si>
    <t>Hartford Financial Services Group Inc</t>
  </si>
  <si>
    <t>001G000001jmqun</t>
  </si>
  <si>
    <t>001G000001jmpP7</t>
  </si>
  <si>
    <t>1001810237900</t>
  </si>
  <si>
    <t>KEENAN JIM</t>
  </si>
  <si>
    <t>TINL</t>
  </si>
  <si>
    <t>TEMPLE-INLAND</t>
  </si>
  <si>
    <t>1001810128200</t>
  </si>
  <si>
    <t>Merged with Int'l Paper 10/31/2014</t>
  </si>
  <si>
    <t>001G000001jmtFGIAY</t>
  </si>
  <si>
    <t>1001810136100</t>
  </si>
  <si>
    <t>CONNOLLY DAN</t>
  </si>
  <si>
    <t>TML</t>
  </si>
  <si>
    <t>TEXAS MUNICIPAL LEAGUE</t>
  </si>
  <si>
    <t>1001810230000</t>
  </si>
  <si>
    <t>TPPSGSS</t>
  </si>
  <si>
    <t>TOWERS PERRIN SAVINGS</t>
  </si>
  <si>
    <t>1001810137560</t>
  </si>
  <si>
    <t>1/31/2012</t>
  </si>
  <si>
    <t>TPRPGSS</t>
  </si>
  <si>
    <t>TOWERS PERRIN RETIREMENT</t>
  </si>
  <si>
    <t>1001810136059</t>
  </si>
  <si>
    <t>1/11/2013</t>
  </si>
  <si>
    <t>Jim Robbio</t>
  </si>
  <si>
    <t>Transamerica Corp</t>
  </si>
  <si>
    <t>001G000001jmqPb</t>
  </si>
  <si>
    <t>1001810235300</t>
  </si>
  <si>
    <t>Texas Treasury Safekeeping Trust Co</t>
  </si>
  <si>
    <t>001G000001jmpOpIAI</t>
  </si>
  <si>
    <t>04paw3</t>
  </si>
  <si>
    <t>001G000001jmqoHIAQ</t>
  </si>
  <si>
    <t>1001810161700</t>
  </si>
  <si>
    <t>UALBERTA</t>
  </si>
  <si>
    <t>UNIVERSITY OF ALBERTA - CANADA</t>
  </si>
  <si>
    <t>1001810138690</t>
  </si>
  <si>
    <t>UAP</t>
  </si>
  <si>
    <t>UNITED AIRLINES PILOTS</t>
  </si>
  <si>
    <t>CRONIN</t>
  </si>
  <si>
    <t>1001810240900</t>
  </si>
  <si>
    <t>5/31/2014</t>
  </si>
  <si>
    <t>Donald Marden</t>
  </si>
  <si>
    <t>1001810166200</t>
  </si>
  <si>
    <t>Cameron Boel</t>
  </si>
  <si>
    <t>C1A00</t>
  </si>
  <si>
    <t>1001810235600</t>
  </si>
  <si>
    <t>5/31/2017</t>
  </si>
  <si>
    <t>JV- Direct Publish</t>
  </si>
  <si>
    <t>Curran Mark</t>
  </si>
  <si>
    <t>Lahmann, Brad</t>
  </si>
  <si>
    <t>UCBER</t>
  </si>
  <si>
    <t>UNIVERSITY OF CALIFORNIA, BERKELEY FOUNDATION</t>
  </si>
  <si>
    <t>1001810136780</t>
  </si>
  <si>
    <t>Swami Sunder Vella</t>
  </si>
  <si>
    <t>UCDAVIS</t>
  </si>
  <si>
    <t>UNIVERSITY OF CALIFORNIA, DAVIS FOUNDATION</t>
  </si>
  <si>
    <t>001G000001jmibb</t>
  </si>
  <si>
    <t>UCGEN</t>
  </si>
  <si>
    <t>UC GENERAL LIABILITY OBLIGATION</t>
  </si>
  <si>
    <t>UCIRV</t>
  </si>
  <si>
    <t>UNIVERSITY OF CALIFORNIA, IRVINE FOUNDATION</t>
  </si>
  <si>
    <t>001G000001jmpj8</t>
  </si>
  <si>
    <t>STEPHEN JENNINGS</t>
  </si>
  <si>
    <t>UCLA</t>
  </si>
  <si>
    <t>UNIVERSITY OF CALIFORNIA, LOS ANGELES FOUNDATION</t>
  </si>
  <si>
    <t>UCMERC</t>
  </si>
  <si>
    <t>UNIVERSITY OF CALIFORNIA, MERCED FOUNDATION</t>
  </si>
  <si>
    <t>UCRIVER</t>
  </si>
  <si>
    <t>UNIVERSITY OF CALIFORNIA, RIVERSIDE FOUNDATION</t>
  </si>
  <si>
    <t>001G000001jmtCy</t>
  </si>
  <si>
    <t>UCSANBA</t>
  </si>
  <si>
    <t>UNIVERSITY OF CALIFORNIA, SANTA BARBARA FOUNDATION</t>
  </si>
  <si>
    <t>001G000001jmsT3</t>
  </si>
  <si>
    <t>UCSANCR</t>
  </si>
  <si>
    <t>UNIVERSITY OF CALIFORNIA, SANTA CRUZ FOUNDATION</t>
  </si>
  <si>
    <t>001G000001jmibR</t>
  </si>
  <si>
    <t>UCSAND</t>
  </si>
  <si>
    <t>UNIVERSITY OF CALIFORNIA, SAN DIEGO FOUNDATION</t>
  </si>
  <si>
    <t>University of California San Francisco Fdtn (UCSF)</t>
  </si>
  <si>
    <t>001G000001jmpjBIAQ</t>
  </si>
  <si>
    <t>Chris Hunter</t>
  </si>
  <si>
    <t>Southern California UFCW (Food Commercial Workers)</t>
  </si>
  <si>
    <t>001G000001jmpfvIAA</t>
  </si>
  <si>
    <t>1001810238100</t>
  </si>
  <si>
    <t>Joe B Rooney</t>
  </si>
  <si>
    <t>Genny Clark</t>
  </si>
  <si>
    <t>UHFNY</t>
  </si>
  <si>
    <t>United Hospital Fund of New York (Covariance)</t>
  </si>
  <si>
    <t>UIOWA</t>
  </si>
  <si>
    <t>UNIVERSITY OF IOWA</t>
  </si>
  <si>
    <t>1001810235000</t>
  </si>
  <si>
    <t>UJA</t>
  </si>
  <si>
    <t>United Jewish Appeal</t>
  </si>
  <si>
    <t>1001810129400</t>
  </si>
  <si>
    <t>001G000001jmrkG</t>
  </si>
  <si>
    <t>1001810129600</t>
  </si>
  <si>
    <t>CHERYL PHILLIPS</t>
  </si>
  <si>
    <t>United Technologies Corporation</t>
  </si>
  <si>
    <t>001G000001jmnHi</t>
  </si>
  <si>
    <t>1001810136629</t>
  </si>
  <si>
    <t>001G000001jmqyS</t>
  </si>
  <si>
    <t>1001810130000</t>
  </si>
  <si>
    <t>UPS</t>
  </si>
  <si>
    <t>UNITED PARCEL SERVICE</t>
  </si>
  <si>
    <t>1001810130100</t>
  </si>
  <si>
    <t>United Services Automobile Association</t>
  </si>
  <si>
    <t>001G000001jmnpY</t>
  </si>
  <si>
    <t>1001810133400</t>
  </si>
  <si>
    <t>Nikiforow, Gregory</t>
  </si>
  <si>
    <t>Johnson Scott</t>
  </si>
  <si>
    <t>USARM</t>
  </si>
  <si>
    <t>U.S. ARMY NAF</t>
  </si>
  <si>
    <t>1001810102700</t>
  </si>
  <si>
    <t>001G000001jmrh5</t>
  </si>
  <si>
    <t>1001810274100</t>
  </si>
  <si>
    <t>Valerie Parra</t>
  </si>
  <si>
    <t>Sara Seeley</t>
  </si>
  <si>
    <t>06Paw3</t>
  </si>
  <si>
    <t>USMFSS</t>
  </si>
  <si>
    <t>UNIVERSITY SYSTEM OF MARYLAND</t>
  </si>
  <si>
    <t>001G000001jmqeQ</t>
  </si>
  <si>
    <t>1001810163100</t>
  </si>
  <si>
    <t>USTO</t>
  </si>
  <si>
    <t>UST, INCORPORATED</t>
  </si>
  <si>
    <t>1001810130500</t>
  </si>
  <si>
    <t>Francis Tom</t>
  </si>
  <si>
    <t>001G000001jmq0z</t>
  </si>
  <si>
    <t>1001810165700</t>
  </si>
  <si>
    <t>UWISFOU</t>
  </si>
  <si>
    <t>University of Wisconsin</t>
  </si>
  <si>
    <t>1001810138070</t>
  </si>
  <si>
    <t>3/31/2011</t>
  </si>
  <si>
    <t>VAUU</t>
  </si>
  <si>
    <t>VANDERBILT UNIVERSITY</t>
  </si>
  <si>
    <t>1001810138890</t>
  </si>
  <si>
    <t>VNSNYSS</t>
  </si>
  <si>
    <t>VISITING NURSE SERVICE OF NY</t>
  </si>
  <si>
    <t>1001810161800</t>
  </si>
  <si>
    <t>JENNINGS STEPHEN</t>
  </si>
  <si>
    <t>VOUGHT</t>
  </si>
  <si>
    <t>Vought</t>
  </si>
  <si>
    <t>1001810130700</t>
  </si>
  <si>
    <t>WALTHAM</t>
  </si>
  <si>
    <t>City of Waltham Retirement System</t>
  </si>
  <si>
    <t>001G000001jmk6lIAA</t>
  </si>
  <si>
    <t>1001810138720</t>
  </si>
  <si>
    <t>WARF</t>
  </si>
  <si>
    <t>Wisconsin Alumni Research Foundation (WARF)</t>
  </si>
  <si>
    <t>1001810135810</t>
  </si>
  <si>
    <t>9/30/2010</t>
  </si>
  <si>
    <t>State of Washington Investment Board (WSIB)</t>
  </si>
  <si>
    <t>001G000001jmp1PIAQ</t>
  </si>
  <si>
    <t>Eric Broden</t>
  </si>
  <si>
    <t>William Blair and Company, LLC</t>
  </si>
  <si>
    <t>001G000001jmq21</t>
  </si>
  <si>
    <t>1001810235200</t>
  </si>
  <si>
    <t>001G000001jmpEw</t>
  </si>
  <si>
    <t>TERRITORIAL ENTITY</t>
  </si>
  <si>
    <t>1001810274900</t>
  </si>
  <si>
    <t>Rahim, Rafiena</t>
  </si>
  <si>
    <t>CIa00</t>
  </si>
  <si>
    <t>Workers Compensation Board Nwt (WCB)</t>
  </si>
  <si>
    <t>001G000001jmq4FIAQ</t>
  </si>
  <si>
    <t>1001810132100</t>
  </si>
  <si>
    <t>Workers' Compensation Reinsurance Assn</t>
  </si>
  <si>
    <t>001G000001jmmEw</t>
  </si>
  <si>
    <t>1001810164100</t>
  </si>
  <si>
    <t>DAVIES GORDON</t>
  </si>
  <si>
    <t>Welch Foods Inc.</t>
  </si>
  <si>
    <t>001G000001jmnHfIAI</t>
  </si>
  <si>
    <t>1001810136239</t>
  </si>
  <si>
    <t>WELLTRUST</t>
  </si>
  <si>
    <t>WELLINGTON TRUST CO.</t>
  </si>
  <si>
    <t>1001810131400</t>
  </si>
  <si>
    <t>BUTLER JASON</t>
  </si>
  <si>
    <t>001G000001jmmzO</t>
  </si>
  <si>
    <t>1001810273500</t>
  </si>
  <si>
    <t>MANASIAN, DOUG</t>
  </si>
  <si>
    <t>Christopher J. Bartee</t>
  </si>
  <si>
    <t>WFS</t>
  </si>
  <si>
    <t>WOODBERRY FOREST SCHOOL</t>
  </si>
  <si>
    <t>001G000001jmpr3</t>
  </si>
  <si>
    <t>1001810136159</t>
  </si>
  <si>
    <t>WFUNIV</t>
  </si>
  <si>
    <t>WAKE FOREST UNIVERSITY</t>
  </si>
  <si>
    <t>MILLER</t>
  </si>
  <si>
    <t>1001810137000</t>
  </si>
  <si>
    <t>001G000001jmrFx</t>
  </si>
  <si>
    <t>1001810131600</t>
  </si>
  <si>
    <t>MATTHEW KAY</t>
  </si>
  <si>
    <t>Matt Kay</t>
  </si>
  <si>
    <t>WOODSS</t>
  </si>
  <si>
    <t>WOODS HOLE OCEANOGRAPHIC</t>
  </si>
  <si>
    <t>1001810132000</t>
  </si>
  <si>
    <t>WPENN</t>
  </si>
  <si>
    <t>WILLIAM PENN FOUNDATION</t>
  </si>
  <si>
    <t>1001810132200</t>
  </si>
  <si>
    <t>4/1/2013</t>
  </si>
  <si>
    <t>LOFTUS CAREY</t>
  </si>
  <si>
    <t>001G000001jmq7gIAA</t>
  </si>
  <si>
    <t>1001810214000</t>
  </si>
  <si>
    <t>Chris Simpson</t>
  </si>
  <si>
    <t>WVUSS</t>
  </si>
  <si>
    <t>WEST VIRGINIA UNIVERSITY</t>
  </si>
  <si>
    <t>1001810162200</t>
  </si>
  <si>
    <t>Carlisle Damson</t>
  </si>
  <si>
    <t>Peggy Szeto</t>
  </si>
  <si>
    <t>AGUIAR VICTORIA</t>
  </si>
  <si>
    <t>Xerox Corp</t>
  </si>
  <si>
    <t>001G000001jmn0LIAQ</t>
  </si>
  <si>
    <t>1001810132600</t>
  </si>
  <si>
    <t>Mark Curran / Jason Landry</t>
  </si>
  <si>
    <t>Xerox Canada Inc.</t>
  </si>
  <si>
    <t>001G000001jmrCFIAY</t>
  </si>
  <si>
    <t>1001810132500</t>
  </si>
  <si>
    <t>1001810137380</t>
  </si>
  <si>
    <t>Young Mens Christian Association Of Greater St Louis</t>
  </si>
  <si>
    <t>001G000001jmqRAIAY</t>
  </si>
  <si>
    <t>1001810632000</t>
  </si>
  <si>
    <t>Desjardin Global Asset Management</t>
  </si>
  <si>
    <t>OSRAM</t>
  </si>
  <si>
    <t>OSRAM SYLVANIA (DB &amp; DC Plan)</t>
  </si>
  <si>
    <t>Peter Amata</t>
  </si>
  <si>
    <t>Sean E Quigley</t>
  </si>
  <si>
    <t>Mike Brown/Leigh Wu (DB) and Mathew Kepple (DC)</t>
  </si>
  <si>
    <t>ABDNUK</t>
  </si>
  <si>
    <t>Aberdeen Asset Management PLC</t>
  </si>
  <si>
    <t>Mark Philip</t>
  </si>
  <si>
    <t>Iain Stevenson</t>
  </si>
  <si>
    <t>GSPSAberdeenTeam</t>
  </si>
  <si>
    <t>EDINBURGH</t>
  </si>
  <si>
    <t>GSPSAberdeenOffshoreTeam</t>
  </si>
  <si>
    <t>CAN</t>
  </si>
  <si>
    <t>AC Nielsen (UK) Pension Plan</t>
  </si>
  <si>
    <t>OWNER</t>
  </si>
  <si>
    <t>GSPSEDIOperationsIS</t>
  </si>
  <si>
    <t>JV MUMBAI</t>
  </si>
  <si>
    <t>SSIA-PnA-Reporting-M-Team</t>
  </si>
  <si>
    <t>AGFUND_x000D_
ALCAN_x000D_
AGFUND</t>
  </si>
  <si>
    <t>AGFUND</t>
  </si>
  <si>
    <t>ALCAN</t>
  </si>
  <si>
    <t>RIO TINTO ALCAN CANADIAN MASTER TRUST</t>
  </si>
  <si>
    <t>Sonya Adam</t>
  </si>
  <si>
    <t>GSPSOperationsSA</t>
  </si>
  <si>
    <t>ALLEGION</t>
  </si>
  <si>
    <t>Allegion UK Pension Plan</t>
  </si>
  <si>
    <t>CURCIO WEBB SUPERSPONSOR</t>
  </si>
  <si>
    <t>KAREN MCKEON</t>
  </si>
  <si>
    <t>Karen McKeon &lt;kmckeon@curciowebb.com&gt;</t>
  </si>
  <si>
    <t>ACG SUPERSPONSOR</t>
  </si>
  <si>
    <t>DIANE BRYANT</t>
  </si>
  <si>
    <t>Bryant, Diane &lt;Diane.Bryant@acgnet.com&gt;</t>
  </si>
  <si>
    <t>Susan B. McLean, Manager</t>
  </si>
  <si>
    <t>sbmclean@mmm.com</t>
  </si>
  <si>
    <t>651-736-3317</t>
  </si>
  <si>
    <t>Shelley M. Darst</t>
  </si>
  <si>
    <t xml:space="preserve">Secondary           </t>
  </si>
  <si>
    <t>smdarst1@mmm.com</t>
  </si>
  <si>
    <t>651-575-0444</t>
  </si>
  <si>
    <t xml:space="preserve">Senior Contact      </t>
  </si>
  <si>
    <t>Bill Hermann, VP Investments &amp; Asst. Treasurer</t>
  </si>
  <si>
    <t>bhermann@aarp.org</t>
  </si>
  <si>
    <t>202-434-3247</t>
  </si>
  <si>
    <t>601 E St NW</t>
  </si>
  <si>
    <t xml:space="preserve">20049     </t>
  </si>
  <si>
    <t>ABERDEEN ASSET MANAGEMENT</t>
  </si>
  <si>
    <t>Geoffrey Trzepacz, Investment Ops Mgr</t>
  </si>
  <si>
    <t>Geoffrey.Trzepacz@aberdeen-asset.com</t>
  </si>
  <si>
    <t>215-405-5748</t>
  </si>
  <si>
    <t>1735 Market Street, 37th Floor</t>
  </si>
  <si>
    <t xml:space="preserve">19103     </t>
  </si>
  <si>
    <t>Larry Dunne</t>
  </si>
  <si>
    <t>Larry.Dunne@aberdeen-asset.com</t>
  </si>
  <si>
    <t>215-405-2015</t>
  </si>
  <si>
    <t>Prashant Mehta</t>
  </si>
  <si>
    <t>Prashant.Mehta@anheuser-busch.com</t>
  </si>
  <si>
    <t xml:space="preserve">(314) 577 0650  </t>
  </si>
  <si>
    <t>Denis Vermette, Treasury</t>
  </si>
  <si>
    <t xml:space="preserve">PRIMARY             </t>
  </si>
  <si>
    <t>dvermette@eagle.org</t>
  </si>
  <si>
    <t>Jon Reynard</t>
  </si>
  <si>
    <t xml:space="preserve">SENIOR CONTACT      </t>
  </si>
  <si>
    <t>jreynard@eagle.org</t>
  </si>
  <si>
    <t>281-877-6654</t>
  </si>
  <si>
    <t>Betty Tse</t>
  </si>
  <si>
    <t>Hugo Wildman</t>
  </si>
  <si>
    <t>Hwildman@actransit.org</t>
  </si>
  <si>
    <t>(510)-891-4889</t>
  </si>
  <si>
    <t>1600 Franklin Street</t>
  </si>
  <si>
    <t>NOT GSPS CLIENT FACING</t>
  </si>
  <si>
    <t>eric.sterner@ifs.statestreet.com</t>
  </si>
  <si>
    <t>10 Wright Street,Suite 100</t>
  </si>
  <si>
    <t>Westport</t>
  </si>
  <si>
    <t xml:space="preserve">06880     </t>
  </si>
  <si>
    <t>Scott Boone, Director</t>
  </si>
  <si>
    <t>scott.boone@ahss.org</t>
  </si>
  <si>
    <t>407-975-1559</t>
  </si>
  <si>
    <t>111 North Orlando Ave</t>
  </si>
  <si>
    <t>Winter Park</t>
  </si>
  <si>
    <t xml:space="preserve">32789     </t>
  </si>
  <si>
    <t>Jeff Pearson</t>
  </si>
  <si>
    <t>jeff.pearson@ahss.org</t>
  </si>
  <si>
    <t>AEGON USA INVESTMENT MANAGEMENT</t>
  </si>
  <si>
    <t>Stephanie Armbruster, Sr. Investment Analyst</t>
  </si>
  <si>
    <t>sarmbruster@aegonusa.com</t>
  </si>
  <si>
    <t>319-355-5943</t>
  </si>
  <si>
    <t>4833 Edgewood Road NE</t>
  </si>
  <si>
    <t>Cedar Rapids</t>
  </si>
  <si>
    <t xml:space="preserve">52499     </t>
  </si>
  <si>
    <t>Vincent Fung</t>
  </si>
  <si>
    <t>vincent.fung@allianzgi.com</t>
  </si>
  <si>
    <t>415.954.8288</t>
  </si>
  <si>
    <t>555 Mission Street,, CA</t>
  </si>
  <si>
    <t xml:space="preserve"> San Francisco</t>
  </si>
  <si>
    <t>94105</t>
  </si>
  <si>
    <t>Aneta Slawek</t>
  </si>
  <si>
    <t>Secondary Contact</t>
  </si>
  <si>
    <t>Aneta.Slawek@allianzgi.com</t>
  </si>
  <si>
    <t>212-739-3709</t>
  </si>
  <si>
    <t>1633 Broadway</t>
  </si>
  <si>
    <t>10019</t>
  </si>
  <si>
    <t>1509 S. Macedonia Avenue</t>
  </si>
  <si>
    <t>Muncie</t>
  </si>
  <si>
    <t>IN</t>
  </si>
  <si>
    <t>47307</t>
  </si>
  <si>
    <t>Gary Samberson, Treasury Director</t>
  </si>
  <si>
    <t>gary.samberson@heart.org</t>
  </si>
  <si>
    <t>214-706-1925</t>
  </si>
  <si>
    <t>7272 Greenville Ave</t>
  </si>
  <si>
    <t>Dallas</t>
  </si>
  <si>
    <t xml:space="preserve">75231     </t>
  </si>
  <si>
    <t>Justin Rogers</t>
  </si>
  <si>
    <t>justin.rogers@heart.org</t>
  </si>
  <si>
    <t>214-706-5253</t>
  </si>
  <si>
    <t>George Colwell, Vice President</t>
  </si>
  <si>
    <t>George.Colwell@AIG.com</t>
  </si>
  <si>
    <t>212-770-7110</t>
  </si>
  <si>
    <t>160 Water Street</t>
  </si>
  <si>
    <t xml:space="preserve">10039     </t>
  </si>
  <si>
    <t>Phil Slaughter</t>
  </si>
  <si>
    <t>phil.slaughter@aig.com</t>
  </si>
  <si>
    <t>212-458-2325</t>
  </si>
  <si>
    <t>Arek Nowaczynski, Manager, Investment Performance</t>
  </si>
  <si>
    <t>arek.nowaczynski@aimco.alberta.ca</t>
  </si>
  <si>
    <t>780-392-3712</t>
  </si>
  <si>
    <t>Megan Ono</t>
  </si>
  <si>
    <t>megan.ono@aimco.alberta.ca</t>
  </si>
  <si>
    <t>780.392.3889</t>
  </si>
  <si>
    <t xml:space="preserve">1100-10830 Jasper Ave </t>
  </si>
  <si>
    <t>Albert, Assistant V.P., AIMCo Innovations Performance &amp; Risk</t>
  </si>
  <si>
    <t>albert.yong@aimco.alberta.ca</t>
  </si>
  <si>
    <t>780.392.3603</t>
  </si>
  <si>
    <t>Dmitri Shadrin</t>
  </si>
  <si>
    <t>PRIMARY</t>
  </si>
  <si>
    <t>dmitri.shadrin@alliancebernstein.com</t>
  </si>
  <si>
    <t>212-823-3659</t>
  </si>
  <si>
    <t>Diana Prenovost, Advisor, Pension Investments</t>
  </si>
  <si>
    <t>Secondary</t>
  </si>
  <si>
    <t>diana.prenovost@riotinto.com</t>
  </si>
  <si>
    <t>514-848-8421</t>
  </si>
  <si>
    <t>400-1190 Avenue des Canadiens-de-Montreal</t>
  </si>
  <si>
    <t>Quebec</t>
  </si>
  <si>
    <t>H3B 0E3</t>
  </si>
  <si>
    <t>Zenal Manilal, Fund Administrator</t>
  </si>
  <si>
    <t>Zenal.Manilal@alliancebernstein.com</t>
  </si>
  <si>
    <t>914-259-7739</t>
  </si>
  <si>
    <t>Christine Cumberbatch</t>
  </si>
  <si>
    <t>Mary Qu</t>
  </si>
  <si>
    <t>Qu, Mary mary.qu@alliancebernstein.com</t>
  </si>
  <si>
    <t>Gary Langham, Consultant</t>
  </si>
  <si>
    <t>glangham@rcladvisors.com</t>
  </si>
  <si>
    <t>222 Berkeley Street, 17th Floor</t>
  </si>
  <si>
    <t xml:space="preserve">02116     </t>
  </si>
  <si>
    <t>Tim Pittman</t>
  </si>
  <si>
    <t>tim.pittman@americo.com</t>
  </si>
  <si>
    <t>Luis Arrieta, Treasurer</t>
  </si>
  <si>
    <t>larrieta@amgen.com</t>
  </si>
  <si>
    <t>805-313-1427</t>
  </si>
  <si>
    <t>91320</t>
  </si>
  <si>
    <t>Wilson Gaitan</t>
  </si>
  <si>
    <t>wgaitan@amgen.com</t>
  </si>
  <si>
    <t>805-447-0462</t>
  </si>
  <si>
    <t>Adriana Posada, Sr. Portfolio Mgr</t>
  </si>
  <si>
    <t>Adriana.Posada@ambeacon.com</t>
  </si>
  <si>
    <t>817-391-6225</t>
  </si>
  <si>
    <t>4151 Amon Carter Blvd</t>
  </si>
  <si>
    <t>Ft. Worth</t>
  </si>
  <si>
    <t xml:space="preserve">76155     </t>
  </si>
  <si>
    <t>Cynthia Thatcher</t>
  </si>
  <si>
    <t xml:space="preserve">cynthia.thatcher@ambeacon.com </t>
  </si>
  <si>
    <t>817-391-6227</t>
  </si>
  <si>
    <t>Terri McKinney</t>
  </si>
  <si>
    <t>terri.mckinney@ambeacon.com</t>
  </si>
  <si>
    <t>Ken Menezes, Managing Director Treasury-Asset Mgt</t>
  </si>
  <si>
    <t>ken.menezes@aa.com</t>
  </si>
  <si>
    <t>817-963-9548</t>
  </si>
  <si>
    <t>4333 Amon Carter Blvd</t>
  </si>
  <si>
    <t>Judy Robinson, Executive Director</t>
  </si>
  <si>
    <t>jrobinson@anglicanpension.ca</t>
  </si>
  <si>
    <t>416-960-2484</t>
  </si>
  <si>
    <t>80 Hayden Street</t>
  </si>
  <si>
    <t xml:space="preserve">M4Y 3G2   </t>
  </si>
  <si>
    <t>Alejandro  Sanhueza</t>
  </si>
  <si>
    <t>asanhueza@aminerals.cl</t>
  </si>
  <si>
    <t>Association of Graduates</t>
  </si>
  <si>
    <t>Barbara Fletcher</t>
  </si>
  <si>
    <t>Barbara.Fletcher@wpaog.org</t>
  </si>
  <si>
    <t>845-446-1560</t>
  </si>
  <si>
    <t>698 Mills Road</t>
  </si>
  <si>
    <t>West Point</t>
  </si>
  <si>
    <t xml:space="preserve">10996     </t>
  </si>
  <si>
    <t>Carl Moccia</t>
  </si>
  <si>
    <t>Carl.Moccia@wpaog.org</t>
  </si>
  <si>
    <t>845-446-1630</t>
  </si>
  <si>
    <t>Ron Donatiello</t>
  </si>
  <si>
    <t>ron_donatiello@aoncons.com</t>
  </si>
  <si>
    <t xml:space="preserve">(617) 537 4404 </t>
  </si>
  <si>
    <t>Patrick Horrigan</t>
  </si>
  <si>
    <t>Patrick.Horrigan@apg-am.com</t>
  </si>
  <si>
    <t>666 Third Avenue, Second Floor</t>
  </si>
  <si>
    <t>10017</t>
  </si>
  <si>
    <t>Ed Karppi, Senior Investment Officer</t>
  </si>
  <si>
    <t>KarppiEd@usa.redcross.org</t>
  </si>
  <si>
    <t>202-303-8048</t>
  </si>
  <si>
    <t>Robert Sickel, Investment Analyst</t>
  </si>
  <si>
    <t>SickelR@usa.redcross.org</t>
  </si>
  <si>
    <t>202-303-4577</t>
  </si>
  <si>
    <t>Amber Saunders, Senior Director, Investment Operations</t>
  </si>
  <si>
    <t>Amber.Saunders@redcross.org</t>
  </si>
  <si>
    <t>202-303-8049</t>
  </si>
  <si>
    <t>Richard Yang</t>
  </si>
  <si>
    <t>ryang@aresmgmt.com</t>
  </si>
  <si>
    <t>310-201-4185</t>
  </si>
  <si>
    <t>Argus Group</t>
  </si>
  <si>
    <t>The Argus Building, 14 Wesley Street</t>
  </si>
  <si>
    <t>Hamilton HM 11</t>
  </si>
  <si>
    <t>Bermuda</t>
  </si>
  <si>
    <t>Charles Malone, Director - U.S. Savings Plan Investments</t>
  </si>
  <si>
    <t>Charles.Malone@Honeywell.com</t>
  </si>
  <si>
    <t>973-455-6761</t>
  </si>
  <si>
    <t>101 Columbia Road</t>
  </si>
  <si>
    <t>Morristown</t>
  </si>
  <si>
    <t xml:space="preserve">07962     </t>
  </si>
  <si>
    <t>Harsh Bansal</t>
  </si>
  <si>
    <t>harsh.bansal@honeywell.com</t>
  </si>
  <si>
    <t>973-455-4502</t>
  </si>
  <si>
    <t>Eric Glass, Portfolio Analyst</t>
  </si>
  <si>
    <t>ericg@azasrs.gov</t>
  </si>
  <si>
    <t>602-240-2159</t>
  </si>
  <si>
    <t>Gary Dokes</t>
  </si>
  <si>
    <t>garyd@azasrs.gov</t>
  </si>
  <si>
    <t>602-240-2180</t>
  </si>
  <si>
    <t>Paul Koenig, VP, Head Fixed income/Port Mgmt</t>
  </si>
  <si>
    <t>Paul.Koenig@assurant.com</t>
  </si>
  <si>
    <t>212-859-7077</t>
  </si>
  <si>
    <t>One Chase Manhattan Plaza</t>
  </si>
  <si>
    <t>Xuan Tran, Director of Performance</t>
  </si>
  <si>
    <t>tran@athenellc.com</t>
  </si>
  <si>
    <t>310-698-4411</t>
  </si>
  <si>
    <t>818 Manhattan Beach Blvd, Suite 100</t>
  </si>
  <si>
    <t>Manhattan Beach</t>
  </si>
  <si>
    <t xml:space="preserve">90266     </t>
  </si>
  <si>
    <t>Jim Belardi</t>
  </si>
  <si>
    <t>belardi@athenellc.com</t>
  </si>
  <si>
    <t>Augusta Health System</t>
  </si>
  <si>
    <t>Sharon Moore, MBA, ARM, Treasury Director</t>
  </si>
  <si>
    <t>smoore@augustahealth.com</t>
  </si>
  <si>
    <t>540-332-4814</t>
  </si>
  <si>
    <t>P.O. Box 1000 | 78 Medical Center Drive</t>
  </si>
  <si>
    <t>Fishersville</t>
  </si>
  <si>
    <t xml:space="preserve">22939     </t>
  </si>
  <si>
    <t>Steven Atkins, Comptroller</t>
  </si>
  <si>
    <t>Satkins@avenuecapital.com</t>
  </si>
  <si>
    <t>212-878-3512</t>
  </si>
  <si>
    <t>Ben Gerstman, Asst Comptroller</t>
  </si>
  <si>
    <t>bgerstman@avenuecapital.com</t>
  </si>
  <si>
    <t>212-905-5257</t>
  </si>
  <si>
    <t>Charles Thurman</t>
  </si>
  <si>
    <t>charles_thurman@baxter.com</t>
  </si>
  <si>
    <t>224-948-2403</t>
  </si>
  <si>
    <t>Carolyn Walton, VP and Treasurer</t>
  </si>
  <si>
    <t>cwalton@bcbsm.com</t>
  </si>
  <si>
    <t>248-448-8400</t>
  </si>
  <si>
    <t>Rochelle Garrett</t>
  </si>
  <si>
    <t>RGarrett2@bcbsm.com</t>
  </si>
  <si>
    <t>Boston College</t>
  </si>
  <si>
    <t>Travis Looker, Investment Analyst</t>
  </si>
  <si>
    <t>travis.looker@bc.edu</t>
  </si>
  <si>
    <t>617-552-6449</t>
  </si>
  <si>
    <t>129 Lake St</t>
  </si>
  <si>
    <t>Chestnut Hill</t>
  </si>
  <si>
    <t>02467-3819</t>
  </si>
  <si>
    <t>Kathleen Taradash McIntyre</t>
  </si>
  <si>
    <t>kathleen.mcintyre@bc.edu</t>
  </si>
  <si>
    <t>617-552-6747</t>
  </si>
  <si>
    <t>Dave Martens</t>
  </si>
  <si>
    <t>martensd@bc.edu</t>
  </si>
  <si>
    <t>617-552-3392</t>
  </si>
  <si>
    <t>BECKMAN FOUNDATION</t>
  </si>
  <si>
    <t>Ted Shi, Investment Analyst</t>
  </si>
  <si>
    <t>tedshi@beckman-foundation.org</t>
  </si>
  <si>
    <t>949-721-2247</t>
  </si>
  <si>
    <t>100 Academy</t>
  </si>
  <si>
    <t xml:space="preserve">92617     </t>
  </si>
  <si>
    <t>Raúl Benjamín González de Paz, Technical Advisor</t>
  </si>
  <si>
    <t>RBGP@banguat.gob.gt</t>
  </si>
  <si>
    <t>(502)-2253-5995</t>
  </si>
  <si>
    <t>Susana Jordan</t>
  </si>
  <si>
    <t>smgj@banguat.gob.gt</t>
  </si>
  <si>
    <t>Beach Point Capital Mgm't</t>
  </si>
  <si>
    <t>Darshan Desai, Director of Operations</t>
  </si>
  <si>
    <t>ddesai@beachpointcapital.com</t>
  </si>
  <si>
    <t>310-996-6857</t>
  </si>
  <si>
    <t>1620 26th St, Suite 6000S</t>
  </si>
  <si>
    <t>Santa Monica</t>
  </si>
  <si>
    <t xml:space="preserve">90404     </t>
  </si>
  <si>
    <t>Lucy Trevasani</t>
  </si>
  <si>
    <t>ltrevasani@beachpointcapital.com</t>
  </si>
  <si>
    <t>310-996-9633</t>
  </si>
  <si>
    <t>mnromane@bechtel.com</t>
  </si>
  <si>
    <t>Sally Haughey, Benefits Manager</t>
  </si>
  <si>
    <t>shaughey@bechtel.com</t>
  </si>
  <si>
    <t>412-476-5777</t>
  </si>
  <si>
    <t>814 Pittsburgh-McKeesport Blvd.</t>
  </si>
  <si>
    <t>West Mifflin</t>
  </si>
  <si>
    <t xml:space="preserve">15122     </t>
  </si>
  <si>
    <t>Noreen E. Gordon, Vice President|Treasurer</t>
  </si>
  <si>
    <t>ngordon@bluehillsbank.com</t>
  </si>
  <si>
    <t>781-702-5765</t>
  </si>
  <si>
    <t>320 Norwood Park South</t>
  </si>
  <si>
    <t>Norwood</t>
  </si>
  <si>
    <t xml:space="preserve">02062     </t>
  </si>
  <si>
    <t>Steve McNulty, CFO</t>
  </si>
  <si>
    <t>Smcnulty@bluehillsbank.com</t>
  </si>
  <si>
    <t>781-702-5742</t>
  </si>
  <si>
    <t>BOEING COMPANY SAVINGS PLAN</t>
  </si>
  <si>
    <t>Julie Austin, Senior Manager</t>
  </si>
  <si>
    <t>julie.w.austin@boeing.com</t>
  </si>
  <si>
    <t>312-544-2185</t>
  </si>
  <si>
    <t>100 N Riverside, MC 5003-3015</t>
  </si>
  <si>
    <t xml:space="preserve">60546     </t>
  </si>
  <si>
    <t>Drew Weller</t>
  </si>
  <si>
    <t>drew.m.weller@boeing.com</t>
  </si>
  <si>
    <t>600 Lexington Avenue,14th Floor</t>
  </si>
  <si>
    <t>Pye Yuan, Investment Analyst</t>
  </si>
  <si>
    <t>pye.yuan@scouting.org</t>
  </si>
  <si>
    <t>972-580-7852</t>
  </si>
  <si>
    <t>TX</t>
  </si>
  <si>
    <t>75038</t>
  </si>
  <si>
    <t>4101 Winfield Rd</t>
  </si>
  <si>
    <t xml:space="preserve">60555     </t>
  </si>
  <si>
    <t>Patty Sonnenschein</t>
  </si>
  <si>
    <t>Patty.Sonnenschein@bp.com</t>
  </si>
  <si>
    <t>BEACH POINT CAPITAL MANAGEMENT (2014)</t>
  </si>
  <si>
    <t>1620 26 TH STREET, SUITE 6000N</t>
  </si>
  <si>
    <t>SANTA MONICA</t>
  </si>
  <si>
    <t>90404</t>
  </si>
  <si>
    <t>Nuvi Purmasir, Product Analyst</t>
  </si>
  <si>
    <t>nuvi.purmasir@brandes.com</t>
  </si>
  <si>
    <t xml:space="preserve">416.306.5676 </t>
  </si>
  <si>
    <t>Dennis Voda, Manager, Investment Reporting</t>
  </si>
  <si>
    <t>Dennis_Voda@brown.edu</t>
  </si>
  <si>
    <t>401-867-3993</t>
  </si>
  <si>
    <t>222 Richmond St, Suite 201</t>
  </si>
  <si>
    <t>Providence</t>
  </si>
  <si>
    <t xml:space="preserve">RI                                                                                                                                                                                                                                                             </t>
  </si>
  <si>
    <t xml:space="preserve">02903     </t>
  </si>
  <si>
    <t>Kristin Ferruolo</t>
  </si>
  <si>
    <t>kristin_ferruolo@brown.edu</t>
  </si>
  <si>
    <t>One Town Place,Suite 200</t>
  </si>
  <si>
    <t xml:space="preserve">Bryn Mawr </t>
  </si>
  <si>
    <t xml:space="preserve">Pennsylvania                                                                                                                                                                                                                                                   </t>
  </si>
  <si>
    <t>19010-3495</t>
  </si>
  <si>
    <t>IFS manages client relationship</t>
  </si>
  <si>
    <t>Butler</t>
  </si>
  <si>
    <t>Sue Martin</t>
  </si>
  <si>
    <t>401-455-6267</t>
  </si>
  <si>
    <t>345 Blackstone Blvd</t>
  </si>
  <si>
    <t>Ryan Ludgate</t>
  </si>
  <si>
    <t>ryan.ludgate@barclayswealth.com</t>
  </si>
  <si>
    <t>212-526-3009</t>
  </si>
  <si>
    <t>200 Park Avenue, 4th floor</t>
  </si>
  <si>
    <t xml:space="preserve">10166     </t>
  </si>
  <si>
    <t>Judith E Leccese, CBP, Mgr Retirement Plans</t>
  </si>
  <si>
    <t>judith_leccese@cabot-corp.com</t>
  </si>
  <si>
    <t>978-670-6956</t>
  </si>
  <si>
    <t>2 Seaport Lane, Suite 1300</t>
  </si>
  <si>
    <t>Colleen P. Kern, CTP</t>
  </si>
  <si>
    <t>colleen_kern@cabot-corp.com</t>
  </si>
  <si>
    <t>617-342-6325</t>
  </si>
  <si>
    <t>Rohan Rodrigo, Vice President, Finance</t>
  </si>
  <si>
    <t>rrodrigo@cafritzfoundation.org</t>
  </si>
  <si>
    <t>202-223-3100</t>
  </si>
  <si>
    <t>1825 K Street, NW, Suite 1400</t>
  </si>
  <si>
    <t>Ed McGeogh</t>
  </si>
  <si>
    <t>emcgeogh@cafritzfoundation.org</t>
  </si>
  <si>
    <t>Caisse de depot</t>
  </si>
  <si>
    <t>1000, place Jean-Paul-Riopelle</t>
  </si>
  <si>
    <t xml:space="preserve">H2Z 2B3   </t>
  </si>
  <si>
    <t>Dave McHenry, Associate Investment Manager</t>
  </si>
  <si>
    <t>David.McHenry@calpers.ca.gov</t>
  </si>
  <si>
    <t>916-795-3393</t>
  </si>
  <si>
    <t>95811</t>
  </si>
  <si>
    <t>Kim McDonnell, Investment Compliance, Ethics &amp; Reporting</t>
  </si>
  <si>
    <t>kmcdonnell@calstrs.com</t>
  </si>
  <si>
    <t>916-414-7566</t>
  </si>
  <si>
    <t>Debra Smith</t>
  </si>
  <si>
    <t>dsmith@calstrs.com</t>
  </si>
  <si>
    <t>916-414-7560</t>
  </si>
  <si>
    <t xml:space="preserve">95826     </t>
  </si>
  <si>
    <t>Simha Chandran, Manager, Treasury</t>
  </si>
  <si>
    <t>Simha.chandran@cambrex.com</t>
  </si>
  <si>
    <t>201-804-3019</t>
  </si>
  <si>
    <t>377 Route 17 South</t>
  </si>
  <si>
    <t>Hasbrouck Height</t>
  </si>
  <si>
    <t xml:space="preserve">07604     </t>
  </si>
  <si>
    <t>John R. Heffernan, Director</t>
  </si>
  <si>
    <t>John.Heffernan@duke-energy.com</t>
  </si>
  <si>
    <t>704-382-3239</t>
  </si>
  <si>
    <t>526 S Church St</t>
  </si>
  <si>
    <t xml:space="preserve">28202     </t>
  </si>
  <si>
    <t>Anjum Hussain</t>
  </si>
  <si>
    <t>anjum.hussain@case.edu</t>
  </si>
  <si>
    <t>216-368-5281</t>
  </si>
  <si>
    <t>William (Aron) Easley, Investment Analyst</t>
  </si>
  <si>
    <t>ct.urban@cat.com</t>
  </si>
  <si>
    <t>615-341-5044</t>
  </si>
  <si>
    <t>Reed Campbell</t>
  </si>
  <si>
    <t>Reed.campbell@cat.com</t>
  </si>
  <si>
    <t>Mini Ayachit, Analyst</t>
  </si>
  <si>
    <t>MKAyachit@health-partners.org</t>
  </si>
  <si>
    <t>513-639-2853</t>
  </si>
  <si>
    <t>615 Elsinore Place</t>
  </si>
  <si>
    <t>Molly Murphy</t>
  </si>
  <si>
    <t>mamurphy@health-partners.org</t>
  </si>
  <si>
    <t>513-639-2721</t>
  </si>
  <si>
    <t>Jerry Judd</t>
  </si>
  <si>
    <t>jrjudd@health-partners.org</t>
  </si>
  <si>
    <t>513-639-2720</t>
  </si>
  <si>
    <t>868-625-4835</t>
  </si>
  <si>
    <t>Lester Shim</t>
  </si>
  <si>
    <t>lshim@central-bank.org.tt</t>
  </si>
  <si>
    <t>Marsha Bishop</t>
  </si>
  <si>
    <t>mbishop@central-bank.org.tt</t>
  </si>
  <si>
    <t>Kris Wilson, Analyst</t>
  </si>
  <si>
    <t>kriswilson@central-bank.org.tt</t>
  </si>
  <si>
    <t>Angie Lo, AVP - SSIA Hong Kong</t>
  </si>
  <si>
    <t>aolo@statestreet.com</t>
  </si>
  <si>
    <t>Phillipe, Analyst, Product Research and Perf Measurement</t>
  </si>
  <si>
    <t>PMerette@presima.com</t>
  </si>
  <si>
    <t>(514) 673 1412</t>
  </si>
  <si>
    <t>DMITRY BURIKO</t>
  </si>
  <si>
    <t>DMITRY.BURIKO@CELANESE.COM</t>
  </si>
  <si>
    <t>972-443-3758</t>
  </si>
  <si>
    <t>972-443-4846</t>
  </si>
  <si>
    <t>222 W. Las Colinas Blvd., Ste. 900N</t>
  </si>
  <si>
    <t>Gerard Khuu, Investment Specialist</t>
  </si>
  <si>
    <t>gkhuu@caregroup.harvard.edu</t>
  </si>
  <si>
    <t>617-278-8203</t>
  </si>
  <si>
    <t>Jane Moncreiff, Chief Investment Officer</t>
  </si>
  <si>
    <t>jmoncrei@caregroup.org</t>
  </si>
  <si>
    <t>617-278-8200</t>
  </si>
  <si>
    <t>Meg McManus, Controller</t>
  </si>
  <si>
    <t>MMcManus@mail.cho.org</t>
  </si>
  <si>
    <t>510-428-3519</t>
  </si>
  <si>
    <t>2201 Broadway #600</t>
  </si>
  <si>
    <t>Michael Malewicz, Director of Treasury Operations</t>
  </si>
  <si>
    <t>mmalewicz@coh.org</t>
  </si>
  <si>
    <t>626-471-3646</t>
  </si>
  <si>
    <t>444 Madison Ave,12th Floor</t>
  </si>
  <si>
    <t>10022</t>
  </si>
  <si>
    <t>Angie Buk, Head of Operations</t>
  </si>
  <si>
    <t>angie.buk@chrysler.com</t>
  </si>
  <si>
    <t>248-512-1460</t>
  </si>
  <si>
    <t>1000 Chrysler Drive</t>
  </si>
  <si>
    <t>Timothy  Hebert</t>
  </si>
  <si>
    <t>timothy.hebert@chrysler.com</t>
  </si>
  <si>
    <t>Andrea Reed</t>
  </si>
  <si>
    <t>(713) 770-2025</t>
  </si>
  <si>
    <t>1221 McKinney, Suite 1800</t>
  </si>
  <si>
    <t>77010</t>
  </si>
  <si>
    <t>George Pereria</t>
  </si>
  <si>
    <t>CHARLES SCHWAB TRUST COMPANY</t>
  </si>
  <si>
    <t>Rodriguez/Lindberg</t>
  </si>
  <si>
    <t>James Kreider, Senior Manager / V.P.  CGTC &amp; CII</t>
  </si>
  <si>
    <t>jimk@capgroup.com</t>
  </si>
  <si>
    <t>213-615-0151</t>
  </si>
  <si>
    <t>CLARK CONSTRUCTION GROUP</t>
  </si>
  <si>
    <t>Barbara Earp, Manager, Retirement Plans</t>
  </si>
  <si>
    <t>Barbara.earp@clarkconstruction.com</t>
  </si>
  <si>
    <t>301-272-8415</t>
  </si>
  <si>
    <t>7500 Old Georgetown Road, 15th Floor</t>
  </si>
  <si>
    <t xml:space="preserve">20814     </t>
  </si>
  <si>
    <t>Clark Enterprises</t>
  </si>
  <si>
    <t>Rebekah Lim, Senior Investment Accountant</t>
  </si>
  <si>
    <t>Rebekah.Lim@clarkus.com</t>
  </si>
  <si>
    <t>301-657-7211</t>
  </si>
  <si>
    <t>Clorox Co.</t>
  </si>
  <si>
    <t>Rodney Salazar</t>
  </si>
  <si>
    <t>rodney.salazar@clorox.com</t>
  </si>
  <si>
    <t>(510) 271-7257</t>
  </si>
  <si>
    <t>1221 Broadway</t>
  </si>
  <si>
    <t>Paul S. Saint-Pierre, Senior VP</t>
  </si>
  <si>
    <t>450 South Orange Avenue</t>
  </si>
  <si>
    <t>Orlando</t>
  </si>
  <si>
    <t xml:space="preserve">32801     </t>
  </si>
  <si>
    <t>237 Park Avenue,Suite 900</t>
  </si>
  <si>
    <t>Aaron Saxton, C&amp;I Mgr of Finance</t>
  </si>
  <si>
    <t>Aaron.Saxton@ci.birmingham.al.us</t>
  </si>
  <si>
    <t xml:space="preserve">205-254-2067 </t>
  </si>
  <si>
    <t xml:space="preserve">710 North 20th Street, </t>
  </si>
  <si>
    <t>Birmingham</t>
  </si>
  <si>
    <t xml:space="preserve">35203     </t>
  </si>
  <si>
    <t>Coca-Cola Refreshments</t>
  </si>
  <si>
    <t>Belinda Brady</t>
  </si>
  <si>
    <t>bbrady@coca-cola.com</t>
  </si>
  <si>
    <t>(777)-989-3055</t>
  </si>
  <si>
    <t>CITY OF HAVERHILL</t>
  </si>
  <si>
    <t>cjolicoeur@colecapital.com&gt;</t>
  </si>
  <si>
    <t>ROMAN ESKUE</t>
  </si>
  <si>
    <t>reskue@colecapital.com</t>
  </si>
  <si>
    <t>602-778-6319</t>
  </si>
  <si>
    <t>College Foundation</t>
  </si>
  <si>
    <t>Jim Sutton</t>
  </si>
  <si>
    <t>jsutton@cfi.org</t>
  </si>
  <si>
    <t>(919)-835-2340</t>
  </si>
  <si>
    <t>Steve Ruffini, Senior Financial Analyst</t>
  </si>
  <si>
    <t>RUFFINIS@coned.com</t>
  </si>
  <si>
    <t>212-460-4749</t>
  </si>
  <si>
    <t>Susan Carson</t>
  </si>
  <si>
    <t>carsons@coned.com</t>
  </si>
  <si>
    <t>212-460-2996</t>
  </si>
  <si>
    <t>Greg Franklin, Deputy Treasurer</t>
  </si>
  <si>
    <t>david.holmgren@ct.gov</t>
  </si>
  <si>
    <t>860-702-3047</t>
  </si>
  <si>
    <t>55 Elm Street</t>
  </si>
  <si>
    <t>Felicia Genca</t>
  </si>
  <si>
    <t>felicia.genca@ct.gov</t>
  </si>
  <si>
    <t>gregory.franklin@ct.gov</t>
  </si>
  <si>
    <t>860-702-3162</t>
  </si>
  <si>
    <t>Consumers Energy</t>
  </si>
  <si>
    <t>Don Forsblom, Manager, Director of Retirement Plans</t>
  </si>
  <si>
    <t>daforsblom@cmsenergy.com</t>
  </si>
  <si>
    <t>517-788-0354</t>
  </si>
  <si>
    <t>Jackson</t>
  </si>
  <si>
    <t xml:space="preserve">49201     </t>
  </si>
  <si>
    <t>Joel Bryk, Analyst</t>
  </si>
  <si>
    <t xml:space="preserve">joel.bryk@citi.com </t>
  </si>
  <si>
    <t>425 Park Ave</t>
  </si>
  <si>
    <t>Leonardo Rodriguez</t>
  </si>
  <si>
    <t xml:space="preserve">leonardo.rodriguez@citi.com </t>
  </si>
  <si>
    <t>212-793-1722</t>
  </si>
  <si>
    <t>Tom Toy, Manager of Reporting &amp; Control</t>
  </si>
  <si>
    <t>TomToy@chevron.com</t>
  </si>
  <si>
    <t>925-842-3320</t>
  </si>
  <si>
    <t>6001 Bollinger Cyn Road,  Rm E1112</t>
  </si>
  <si>
    <t>San Ramon</t>
  </si>
  <si>
    <t xml:space="preserve">94583     </t>
  </si>
  <si>
    <t>Jason Kuuskraa</t>
  </si>
  <si>
    <t>jaku@chevron.com</t>
  </si>
  <si>
    <t>925-842-3834</t>
  </si>
  <si>
    <t>Dwight Asset Management LLC</t>
  </si>
  <si>
    <t>Doug Viau, VP Investment Specialist</t>
  </si>
  <si>
    <t>dviau@dwight.com</t>
  </si>
  <si>
    <t>802-383-4069</t>
  </si>
  <si>
    <t>100 Bank Street, Suite 800</t>
  </si>
  <si>
    <t>Burlington</t>
  </si>
  <si>
    <t xml:space="preserve">VT                                                                                                                                                                                                                                                             </t>
  </si>
  <si>
    <t xml:space="preserve">05401     </t>
  </si>
  <si>
    <t>Ed Kania</t>
  </si>
  <si>
    <t>edkania@davidson.edu</t>
  </si>
  <si>
    <t>(704)-894-2210</t>
  </si>
  <si>
    <t>Doug Haines</t>
  </si>
  <si>
    <t>DC HEALTH AND ANNUITANTS TRUST</t>
  </si>
  <si>
    <t>Jeffrey Barnette, Interim D.C. Treasurer and Interim CFO</t>
  </si>
  <si>
    <t>jeffrey.barnette@dc.gov</t>
  </si>
  <si>
    <t>202-727-6288</t>
  </si>
  <si>
    <t>Govt of the District of Columbia Office of Finance and Treasury 1101 4th St. SW 8th Floor</t>
  </si>
  <si>
    <t xml:space="preserve">20024     </t>
  </si>
  <si>
    <t>Edward Obaza</t>
  </si>
  <si>
    <t>edward.obaza@dc.gov</t>
  </si>
  <si>
    <t>D.C. RETIREMENT</t>
  </si>
  <si>
    <t>Patrick Sahm, Sr Investment Analyst</t>
  </si>
  <si>
    <t>patrick.sahm@dc.gov</t>
  </si>
  <si>
    <t>202-343-3203</t>
  </si>
  <si>
    <t>900 7th St NW #200</t>
  </si>
  <si>
    <t xml:space="preserve">20001     </t>
  </si>
  <si>
    <t>Craig Daniels, Sr. Treasury Analyst</t>
  </si>
  <si>
    <t>craig.m.daniels@delphi.com</t>
  </si>
  <si>
    <t>248-813-2388</t>
  </si>
  <si>
    <t>5725 Delphi Drive</t>
  </si>
  <si>
    <t>Troy</t>
  </si>
  <si>
    <t>48098-2815</t>
  </si>
  <si>
    <t>Lisa Agasse</t>
  </si>
  <si>
    <t>Fahad Qayyum</t>
  </si>
  <si>
    <t>fahad.qayyum@dentaquest.com</t>
  </si>
  <si>
    <t>617-886-1103</t>
  </si>
  <si>
    <t>John Patrick Whitty</t>
  </si>
  <si>
    <t>john.patrick.whitty@desjardins.com</t>
  </si>
  <si>
    <t>514-286-5988 x5988</t>
  </si>
  <si>
    <t>1, complexe Desjardins, C.P. 34, succarsale Desjardins</t>
  </si>
  <si>
    <t xml:space="preserve">H5B 1E4   </t>
  </si>
  <si>
    <t>Deutsche Bank Trust Company Americas</t>
  </si>
  <si>
    <t>Christopher-M Daley</t>
  </si>
  <si>
    <t>christopher-m.daley@db.com</t>
  </si>
  <si>
    <t>(201) 593-2662</t>
  </si>
  <si>
    <t>100 Plaza One</t>
  </si>
  <si>
    <t>New Jersey</t>
  </si>
  <si>
    <t>07311-3901</t>
  </si>
  <si>
    <t>Blake Tatsuta, Research Analyst</t>
  </si>
  <si>
    <t>Blake.Tatsuta@dimensional.com</t>
  </si>
  <si>
    <t>512-306-2383</t>
  </si>
  <si>
    <t>Primary - Client</t>
  </si>
  <si>
    <t>David Sancewich</t>
  </si>
  <si>
    <t>Primary - Consultant</t>
  </si>
  <si>
    <t>davidsancewich@pensionconsulting.com</t>
  </si>
  <si>
    <t>503-226-1050</t>
  </si>
  <si>
    <t>411 NW Park Avenue, Ste 401</t>
  </si>
  <si>
    <t>97209</t>
  </si>
  <si>
    <t>Samantha Petersen</t>
  </si>
  <si>
    <t>spetersen@dgaplans.org</t>
  </si>
  <si>
    <t>323-866-2272</t>
  </si>
  <si>
    <t>Greta Bachhuber</t>
  </si>
  <si>
    <t>gbachhuber@dgaplans.org</t>
  </si>
  <si>
    <t>323-866-2286</t>
  </si>
  <si>
    <t>875 3rd Avenue,15th Floor</t>
  </si>
  <si>
    <t xml:space="preserve"> Unknown</t>
  </si>
  <si>
    <t>Erika E. Baker</t>
  </si>
  <si>
    <t>Erika.E.Baker@disney.com</t>
  </si>
  <si>
    <t>818-560-5889</t>
  </si>
  <si>
    <t>Charles Lam, Treasurer</t>
  </si>
  <si>
    <t>Charles.Lam@dolby.com</t>
  </si>
  <si>
    <t>415-645-5578</t>
  </si>
  <si>
    <t>475 Brannan Street, Suite 300</t>
  </si>
  <si>
    <t xml:space="preserve">94107     </t>
  </si>
  <si>
    <t>Dennis Lau, Sr Investment Planning Analyst</t>
  </si>
  <si>
    <t>dlau@dtcc.com</t>
  </si>
  <si>
    <t>212-855-3480</t>
  </si>
  <si>
    <t>Emily Sharp</t>
  </si>
  <si>
    <t>emily.sharp@dteenergy.com</t>
  </si>
  <si>
    <t>(313) 235-7742</t>
  </si>
  <si>
    <t>MI                                                                                                                                                                                                                   MI</t>
  </si>
  <si>
    <t>48226</t>
  </si>
  <si>
    <t>Pamela Konal</t>
  </si>
  <si>
    <t>pamela.konal@dteenergy.com</t>
  </si>
  <si>
    <t>(313) 235-4623</t>
  </si>
  <si>
    <t>Christy Jordan, Manager</t>
  </si>
  <si>
    <t>ChristyJordan@earnestpartners.com</t>
  </si>
  <si>
    <t>404-874-7416</t>
  </si>
  <si>
    <t>AnthonyCiliberto@earnestpartners.com</t>
  </si>
  <si>
    <t>EATON VANCE</t>
  </si>
  <si>
    <t>Marc Moran, Investment Analytics &amp; Risk</t>
  </si>
  <si>
    <t>MMoran@EatonVance.Com</t>
  </si>
  <si>
    <t>617-672-8607</t>
  </si>
  <si>
    <t>2 International Place</t>
  </si>
  <si>
    <t>Andrew Geraghty</t>
  </si>
  <si>
    <t>AGeraghty@EatonVance.Com</t>
  </si>
  <si>
    <t>617-672-8240</t>
  </si>
  <si>
    <t>Maria Cumberbatch</t>
  </si>
  <si>
    <t>Maria.Cumberbatch@eccb-centralbank.org</t>
  </si>
  <si>
    <t>869-465-5614</t>
  </si>
  <si>
    <t>Alex Straun</t>
  </si>
  <si>
    <t>Alex.Straun@eccb-centralbank.org</t>
  </si>
  <si>
    <t>Jadese Manning</t>
  </si>
  <si>
    <t>Jadese.Manning@eccb-centralbank.org</t>
  </si>
  <si>
    <t>3 West Main Street</t>
  </si>
  <si>
    <t>Irvington</t>
  </si>
  <si>
    <t xml:space="preserve">10533     </t>
  </si>
  <si>
    <t>Black &amp; Decker</t>
  </si>
  <si>
    <t>Charles Kronsberg, Director</t>
  </si>
  <si>
    <t>charles.kronsberg@bdk.com</t>
  </si>
  <si>
    <t>410-716-3866</t>
  </si>
  <si>
    <t>701 East Joppa Rd</t>
  </si>
  <si>
    <t>New Britain</t>
  </si>
  <si>
    <t xml:space="preserve">21286     </t>
  </si>
  <si>
    <t>Colleen McMenamin , Senior Director of Administration</t>
  </si>
  <si>
    <t>cmcmena@emory .edu</t>
  </si>
  <si>
    <t>404-778-7618</t>
  </si>
  <si>
    <t>Mary Cahill</t>
  </si>
  <si>
    <t>mcahil2@emory.edu</t>
  </si>
  <si>
    <t>404-778-7808</t>
  </si>
  <si>
    <t>Melanie Pickett, Chief Operating Officer</t>
  </si>
  <si>
    <t>melanie.z.pickett@emory.edu</t>
  </si>
  <si>
    <t>404-778-7662</t>
  </si>
  <si>
    <t>TRUSTEES OF DONATION DIT</t>
  </si>
  <si>
    <t>Rick Blakney, Director</t>
  </si>
  <si>
    <t>rblakney@diomass.org</t>
  </si>
  <si>
    <t>617-482-4826 x557</t>
  </si>
  <si>
    <t>138 Tremont Street</t>
  </si>
  <si>
    <t>Mary Parthé, Chief Investment Officer, Chief of Staff</t>
  </si>
  <si>
    <t>mparthe@tawani.net</t>
  </si>
  <si>
    <t>312-374-9455</t>
  </si>
  <si>
    <t>104 South Michigan Avenue, Suite 500</t>
  </si>
  <si>
    <t xml:space="preserve">60603     </t>
  </si>
  <si>
    <t>John Ringer, Investment Associate</t>
  </si>
  <si>
    <t>jringer@tawani.net</t>
  </si>
  <si>
    <t>Helen McNally, Capital Mkts- Fixed-Income Sec Marketing</t>
  </si>
  <si>
    <t>helen_mcnally@fanniemae.com</t>
  </si>
  <si>
    <t>202-752-7704</t>
  </si>
  <si>
    <t>3900 Wisconsin Avenue NW</t>
  </si>
  <si>
    <t>20016-2892</t>
  </si>
  <si>
    <t>Sonja Beaubien</t>
  </si>
  <si>
    <t>sonja_beaubien@fanniemae.com</t>
  </si>
  <si>
    <t>202-752-8290</t>
  </si>
  <si>
    <t>Farmers Insurance Group, Inc.</t>
  </si>
  <si>
    <t>Jim DeNicholas</t>
  </si>
  <si>
    <t>jim.denicholas@farmersinsurance.com</t>
  </si>
  <si>
    <t>(323)-930-4138</t>
  </si>
  <si>
    <t>Philip St.Pierre</t>
  </si>
  <si>
    <t>Jim Glendon</t>
  </si>
  <si>
    <t>jim.glendon@fedex.com</t>
  </si>
  <si>
    <t xml:space="preserve">901-818-7266 </t>
  </si>
  <si>
    <t>jeffrey.lewis2@fedex.com</t>
  </si>
  <si>
    <t xml:space="preserve">901-818-7065 </t>
  </si>
  <si>
    <t>Vejay Bhoopsing, Senior Investment Analyst</t>
  </si>
  <si>
    <t>Vejay.Bhoopsingh@ny.frb.org</t>
  </si>
  <si>
    <t>973-848-3653</t>
  </si>
  <si>
    <t>Jonathon Eck, Senior Investment Analyst</t>
  </si>
  <si>
    <t>Templeton Building</t>
  </si>
  <si>
    <t>Lyford Cay,Nassau,7776</t>
  </si>
  <si>
    <t>FRANCE-MERRICK FOUNDATION</t>
  </si>
  <si>
    <t>Rosanne DiFonzo, Investment Analyst</t>
  </si>
  <si>
    <t>rdifonzo@france-merrickfdn.org</t>
  </si>
  <si>
    <t>410-464-2004</t>
  </si>
  <si>
    <t>1122 Kenilworth Drive</t>
  </si>
  <si>
    <t xml:space="preserve">21204     </t>
  </si>
  <si>
    <t>Robert Schaefer</t>
  </si>
  <si>
    <t>rschaefer@france-merrickfdn.org</t>
  </si>
  <si>
    <t>410-832-5700</t>
  </si>
  <si>
    <t>Michelle Hernandez, Assoc Director, Pension Asset Mgmt</t>
  </si>
  <si>
    <t>mherna92@ford.com</t>
  </si>
  <si>
    <t>313-390-4234</t>
  </si>
  <si>
    <t xml:space="preserve">Rosemary Parker </t>
  </si>
  <si>
    <t>rparker2@ford.com</t>
  </si>
  <si>
    <t>313-323-6811</t>
  </si>
  <si>
    <t>Gallagher, Kathleen</t>
  </si>
  <si>
    <t>kgallagh@ford.com</t>
  </si>
  <si>
    <t>313-322-9839</t>
  </si>
  <si>
    <t xml:space="preserve">Sherman Garner,  Fixed Income Trader  </t>
  </si>
  <si>
    <t>sgarne10@ford.com</t>
  </si>
  <si>
    <t>313-248-9463</t>
  </si>
  <si>
    <t>Shawn Ryan</t>
  </si>
  <si>
    <t>sryan6@ford.com</t>
  </si>
  <si>
    <t>313-594-0662</t>
  </si>
  <si>
    <t xml:space="preserve">Dennis Tosh  </t>
  </si>
  <si>
    <t>dtosh@ford.com</t>
  </si>
  <si>
    <t>313-322-1480</t>
  </si>
  <si>
    <t>11 E. 44th Street,Suite 700</t>
  </si>
  <si>
    <t xml:space="preserve">10010     </t>
  </si>
  <si>
    <t>101 Park Avenue,21st Floor</t>
  </si>
  <si>
    <t xml:space="preserve">10078     </t>
  </si>
  <si>
    <t>Michael Chong</t>
  </si>
  <si>
    <t>mchong@fpafunds.com</t>
  </si>
  <si>
    <t>310-996-5488</t>
  </si>
  <si>
    <t>Kim</t>
  </si>
  <si>
    <t>ksthilaire@fpafunds.com</t>
  </si>
  <si>
    <t>Sophie Gareau, Administratrice des placements et règlements</t>
  </si>
  <si>
    <t>sgareau@fprofessionnels.com</t>
  </si>
  <si>
    <t>514 350-7247</t>
  </si>
  <si>
    <t>2, Complexe Desjardins; Tour de l"est, 31e etage</t>
  </si>
  <si>
    <t xml:space="preserve">H5B 1C2   </t>
  </si>
  <si>
    <t>535 Boylston Street, Top Floor</t>
  </si>
  <si>
    <t>Laura Glenn</t>
  </si>
  <si>
    <t>lglenn@treasury.ga.gov</t>
  </si>
  <si>
    <t>404-656-2995</t>
  </si>
  <si>
    <t>Bruce Thomas, Investment Officer</t>
  </si>
  <si>
    <t>bthomas@usvigers.com</t>
  </si>
  <si>
    <t>340-718-5480</t>
  </si>
  <si>
    <t>Bill Ruoff</t>
  </si>
  <si>
    <t>bill.ruoff@geam.com</t>
  </si>
  <si>
    <t>203-921-2105</t>
  </si>
  <si>
    <t>Jason Glass</t>
  </si>
  <si>
    <t>jason.glass@gm.com</t>
  </si>
  <si>
    <t>212-418-6240</t>
  </si>
  <si>
    <t>Ryan Lavin, Associate</t>
  </si>
  <si>
    <t>Ryan.Lavin@gs.com</t>
  </si>
  <si>
    <t>212-902-2212</t>
  </si>
  <si>
    <t>200 west st</t>
  </si>
  <si>
    <t>Mike Scalora, Treasury Manager</t>
  </si>
  <si>
    <t>mscalora@google.com</t>
  </si>
  <si>
    <t>650-253-7324</t>
  </si>
  <si>
    <t>456 Montgomery Street, Suite 1350</t>
  </si>
  <si>
    <t>William Steinhart</t>
  </si>
  <si>
    <t>wstinehart@gibsondunn.com</t>
  </si>
  <si>
    <t>310-552-8557</t>
  </si>
  <si>
    <t>Rohit Kumar</t>
  </si>
  <si>
    <t>rohit.kumar@ny.email.gs.com</t>
  </si>
  <si>
    <t>917-343-8280</t>
  </si>
  <si>
    <t>Christine Dinofolo</t>
  </si>
  <si>
    <t>christine.dinolfo@gs.com</t>
  </si>
  <si>
    <t>917-343-7288</t>
  </si>
  <si>
    <t>Maria Martin, Trust Manager</t>
  </si>
  <si>
    <t>Maria.Martin@halliburton.com</t>
  </si>
  <si>
    <t>281-575-3538</t>
  </si>
  <si>
    <t>10200 Bellaire Blvd., 91 2NW-16D</t>
  </si>
  <si>
    <t xml:space="preserve">77072     </t>
  </si>
  <si>
    <t>Sharon Cowher</t>
  </si>
  <si>
    <t>Sharon.Cowher@Halliburton.com</t>
  </si>
  <si>
    <t>281-575-3316</t>
  </si>
  <si>
    <t>Halliburton Company - UK</t>
  </si>
  <si>
    <t>Nathan  Scharoff</t>
  </si>
  <si>
    <t>Nscharoff@harthosp.org</t>
  </si>
  <si>
    <t>860-545-0845</t>
  </si>
  <si>
    <t>Dholmgren@harthosp.org</t>
  </si>
  <si>
    <t>Barry Bentley</t>
  </si>
  <si>
    <t>bentleyb@hmc.harvard.edu</t>
  </si>
  <si>
    <t>617-720-6683</t>
  </si>
  <si>
    <t>Peter Apro</t>
  </si>
  <si>
    <t>peter.apro@hartfordinvestments.ca</t>
  </si>
  <si>
    <t>(416) 306-5869</t>
  </si>
  <si>
    <t>Linda Yee, Pension Analyst</t>
  </si>
  <si>
    <t>linda_yee@transcanada.com</t>
  </si>
  <si>
    <t>403-920-7692</t>
  </si>
  <si>
    <t>450-1ST STREET S.W.</t>
  </si>
  <si>
    <t xml:space="preserve">T2P 5H1   </t>
  </si>
  <si>
    <t>Dale Neibert, Financial Analyst</t>
  </si>
  <si>
    <t xml:space="preserve">neibert.dale@heb.com </t>
  </si>
  <si>
    <t>646 South Main Avenue</t>
  </si>
  <si>
    <t xml:space="preserve">78204     </t>
  </si>
  <si>
    <t>Dale M. Neibert</t>
  </si>
  <si>
    <t>neibert.dale@heb.com</t>
  </si>
  <si>
    <t>210-938-7331</t>
  </si>
  <si>
    <t>Vinit Bhuva, Pension Investment Mgr</t>
  </si>
  <si>
    <t>vinit.bhuva@us.henkel.com</t>
  </si>
  <si>
    <t>860-571-5032</t>
  </si>
  <si>
    <t>1 Henkel Way</t>
  </si>
  <si>
    <t>James Palmer</t>
  </si>
  <si>
    <t>JPalmer@HighlandCapital.com</t>
  </si>
  <si>
    <t>972.419.6210</t>
  </si>
  <si>
    <t>300 Crescent Court</t>
  </si>
  <si>
    <t>Suite 700</t>
  </si>
  <si>
    <t>Texas</t>
  </si>
  <si>
    <t>75201</t>
  </si>
  <si>
    <t>Randy Kim, CIO</t>
  </si>
  <si>
    <t>Randy@HiltonFoundation.org</t>
  </si>
  <si>
    <t>818-851-3728</t>
  </si>
  <si>
    <t>vardges@hiltonfoundation.org</t>
  </si>
  <si>
    <t>818-851-3734</t>
  </si>
  <si>
    <t>Health Insurance Plan of NY (HIP)</t>
  </si>
  <si>
    <t>Michael Vincent</t>
  </si>
  <si>
    <t>mvincent@hipusa.com</t>
  </si>
  <si>
    <t>212-216-7200</t>
  </si>
  <si>
    <t>7 West 34th Street</t>
  </si>
  <si>
    <t>Anna McTigue, Manager Pension Funds</t>
  </si>
  <si>
    <t>amctigue@its.jnj.com</t>
  </si>
  <si>
    <t>732-524-6087</t>
  </si>
  <si>
    <t>One Johnson &amp; Johnson Plaza</t>
  </si>
  <si>
    <t>New Brunswick</t>
  </si>
  <si>
    <t xml:space="preserve">08933     </t>
  </si>
  <si>
    <t>William Rauh, Director Pension Funds</t>
  </si>
  <si>
    <t>brauh@corus.jnj.com</t>
  </si>
  <si>
    <t>732-524-3909</t>
  </si>
  <si>
    <t>Mike Melcher, Investment Manager</t>
  </si>
  <si>
    <t>mmelch1@hallmark.com</t>
  </si>
  <si>
    <t>816-274-3807</t>
  </si>
  <si>
    <t>Carrie Ketter</t>
  </si>
  <si>
    <t>ckette3@hallmark.com</t>
  </si>
  <si>
    <t>Vinit Bhuva, Manager, Pension Investments</t>
  </si>
  <si>
    <t>860-571-2456</t>
  </si>
  <si>
    <t>Raphaela Dohm</t>
  </si>
  <si>
    <t>raphaela.dohm@us.henkel.com</t>
  </si>
  <si>
    <t>DirecTV Group (formerly Hughes Elec Corp.) GM Plan Acctg.</t>
  </si>
  <si>
    <t>99 High Street</t>
  </si>
  <si>
    <t>02110</t>
  </si>
  <si>
    <t>Bill Kopey</t>
  </si>
  <si>
    <t>william.kopey@astrazeneca.com</t>
  </si>
  <si>
    <t xml:space="preserve">302-886-8646  </t>
  </si>
  <si>
    <t>Maloney</t>
  </si>
  <si>
    <t>Angela Curseen-Jackson, COO, Investments</t>
  </si>
  <si>
    <t>acurseen@iamnpf.org</t>
  </si>
  <si>
    <t>202-857-3796</t>
  </si>
  <si>
    <t>1300 Connecticut Avenue NW, Suite 300</t>
  </si>
  <si>
    <t xml:space="preserve">20036     </t>
  </si>
  <si>
    <t>Kim Woods, Director Private Markets</t>
  </si>
  <si>
    <t>kwoods@iamnpf.org</t>
  </si>
  <si>
    <t>Steve Sleigh, Fund Director</t>
  </si>
  <si>
    <t>ssleigh@iamnpf.org</t>
  </si>
  <si>
    <t>IBM</t>
  </si>
  <si>
    <t>Eduardo Nunez, Pension Operations Manager</t>
  </si>
  <si>
    <t>enunez@ca.ibm.com</t>
  </si>
  <si>
    <t>905 316-3205</t>
  </si>
  <si>
    <t>Donna Johnston</t>
  </si>
  <si>
    <t>donnaj@ca.ibm.com</t>
  </si>
  <si>
    <t>905-316-0259</t>
  </si>
  <si>
    <t xml:space="preserve">L3R 9Z7   </t>
  </si>
  <si>
    <t>914-272-3776</t>
  </si>
  <si>
    <t>1133 Westchester Avenue</t>
  </si>
  <si>
    <t>White Plains</t>
  </si>
  <si>
    <t>10604-3505</t>
  </si>
  <si>
    <t>Edward Adams</t>
  </si>
  <si>
    <t>ecadams@us.ibm.com</t>
  </si>
  <si>
    <t>914-642-3014</t>
  </si>
  <si>
    <t>Ken Tong, Investment Operations Lead</t>
  </si>
  <si>
    <t>Ken.Tong@icbc.com</t>
  </si>
  <si>
    <t>604-982-2871</t>
  </si>
  <si>
    <t>Wesley Chan, Investment Operation</t>
  </si>
  <si>
    <t>Third Contact</t>
  </si>
  <si>
    <t>Wesley.chan@icbc.com</t>
  </si>
  <si>
    <t>604-982-2204</t>
  </si>
  <si>
    <t>Various Firms</t>
  </si>
  <si>
    <t>Not Applicable</t>
  </si>
  <si>
    <t>Various Organizations</t>
  </si>
  <si>
    <t>Various</t>
  </si>
  <si>
    <t xml:space="preserve">Various                                                                                                                                                                                                                                                        </t>
  </si>
  <si>
    <t>Hung Truong, Director, Performance Analytics</t>
  </si>
  <si>
    <t>Hung.Truong@greystone.ca</t>
  </si>
  <si>
    <t>306-779-6312</t>
  </si>
  <si>
    <t>300 Park Centre, 1230 Blackfoot Drive</t>
  </si>
  <si>
    <t>Regina</t>
  </si>
  <si>
    <t xml:space="preserve">Saskatchewan                                                                                                                                                                                                                                                   </t>
  </si>
  <si>
    <t xml:space="preserve">S4S 7G4   </t>
  </si>
  <si>
    <t>Bryan Smith</t>
  </si>
  <si>
    <t>BSmith@supermedia.com</t>
  </si>
  <si>
    <t>972-453-3418</t>
  </si>
  <si>
    <t>2200 West Airfield Dr</t>
  </si>
  <si>
    <t xml:space="preserve">75261     </t>
  </si>
  <si>
    <t>dibelll@divinvest.com</t>
  </si>
  <si>
    <t>Brian Liss</t>
  </si>
  <si>
    <t>LissB@divinvest.com</t>
  </si>
  <si>
    <t>914-627-3433</t>
  </si>
  <si>
    <t>Jeremy France</t>
  </si>
  <si>
    <t>Jeremiah.France@mercer.com</t>
  </si>
  <si>
    <t>617-747-9544</t>
  </si>
  <si>
    <t>Prosperity</t>
  </si>
  <si>
    <t>Dan McGettigan, SSC Client Service</t>
  </si>
  <si>
    <t>London</t>
  </si>
  <si>
    <t xml:space="preserve">UK                                                                                                                                                                                                                                                             </t>
  </si>
  <si>
    <t>Bernard A. Buscemi</t>
  </si>
  <si>
    <t>barnard.buscemi@inova.org</t>
  </si>
  <si>
    <t>(703) 289-2031</t>
  </si>
  <si>
    <t>Timothy Teeter, Investment Accountant</t>
  </si>
  <si>
    <t>KDulakis@TRS.Illinois.Gov</t>
  </si>
  <si>
    <t>217-752-0370</t>
  </si>
  <si>
    <t>dbertolo@trs.illinois.gov</t>
  </si>
  <si>
    <t>Stan Rupnik</t>
  </si>
  <si>
    <t>TTeeter@trs.illinois.gov</t>
  </si>
  <si>
    <t>217-753-0370</t>
  </si>
  <si>
    <t>Carol Beatty</t>
  </si>
  <si>
    <t>cbeatty@pmanet.org</t>
  </si>
  <si>
    <t>415-576-3245</t>
  </si>
  <si>
    <t>555 Market St, 3rd Fl</t>
  </si>
  <si>
    <t>Charles Xie</t>
  </si>
  <si>
    <t>ZXie@imf.org</t>
  </si>
  <si>
    <t>Gary Steinberg, Division Chief</t>
  </si>
  <si>
    <t>202-623-8279</t>
  </si>
  <si>
    <t>40 West 57th Street, 26th Floor</t>
  </si>
  <si>
    <t xml:space="preserve">Rajee Rajendra, Business Development Mgr </t>
  </si>
  <si>
    <t>rrajendra@ingdirect.ca</t>
  </si>
  <si>
    <t>416-758-5502</t>
  </si>
  <si>
    <t>John Matsikas</t>
  </si>
  <si>
    <t>John.Matsikas@inginvestment.com</t>
  </si>
  <si>
    <t xml:space="preserve">860-275-4071   </t>
  </si>
  <si>
    <t xml:space="preserve">10 State House Square </t>
  </si>
  <si>
    <t xml:space="preserve">06103     </t>
  </si>
  <si>
    <t>Wendy Sergeant</t>
  </si>
  <si>
    <t>wendy.sergeant@intel.com</t>
  </si>
  <si>
    <t>408-653-5140</t>
  </si>
  <si>
    <t>Cathy Stewart, SPHR</t>
  </si>
  <si>
    <t>cathy.stewart@invensys.com</t>
  </si>
  <si>
    <t>469-365-6624</t>
  </si>
  <si>
    <t>5601 Granite Parkway, Bldg 3, Suite 900</t>
  </si>
  <si>
    <t xml:space="preserve">75024     </t>
  </si>
  <si>
    <t>Dixie Ann Hanes, Operations Director</t>
  </si>
  <si>
    <t>Dixie_Hanes@Invesco.com</t>
  </si>
  <si>
    <t>404-439-3429</t>
  </si>
  <si>
    <t>Carol Tusch, Director - Trust Investments</t>
  </si>
  <si>
    <t>carol.tusch@ipaper.com</t>
  </si>
  <si>
    <t>203-541-8637</t>
  </si>
  <si>
    <t xml:space="preserve">400 Atlantic Street </t>
  </si>
  <si>
    <t>Robert Hunkeler</t>
  </si>
  <si>
    <t>Robert.Hunkeler@ipaper.com</t>
  </si>
  <si>
    <t>203-541-8620</t>
  </si>
  <si>
    <t>Bret Belohlav, Analyst</t>
  </si>
  <si>
    <t>bbelohlav@irvine.org</t>
  </si>
  <si>
    <t>415-356-9959</t>
  </si>
  <si>
    <t>John Jenks</t>
  </si>
  <si>
    <t>john.jenks@irvine.org</t>
  </si>
  <si>
    <t>415-356-9920</t>
  </si>
  <si>
    <t>ILLINOIS STATE BOARD OF INVESTMENT</t>
  </si>
  <si>
    <t>Katherine Novel, Manager Risk and Analytics</t>
  </si>
  <si>
    <t>katherine.novel@illinois.gov</t>
  </si>
  <si>
    <t>312-793-5715</t>
  </si>
  <si>
    <t>160 N. LaSalle Street, Suite N 725</t>
  </si>
  <si>
    <t xml:space="preserve">60601     </t>
  </si>
  <si>
    <t>Scott Richards, Sr Portfolio Manager</t>
  </si>
  <si>
    <t>Scott.Richards@Illinois.gov</t>
  </si>
  <si>
    <t>312-793-5717</t>
  </si>
  <si>
    <t>Gina Alongi, Administrator</t>
  </si>
  <si>
    <t>galongi@local4funds.org</t>
  </si>
  <si>
    <t>508-533-1400</t>
  </si>
  <si>
    <t>16 Trotter Drive</t>
  </si>
  <si>
    <t>Medway</t>
  </si>
  <si>
    <t xml:space="preserve">02053     </t>
  </si>
  <si>
    <t>Collins</t>
  </si>
  <si>
    <t>Thomas Broderick, Director of Investments</t>
  </si>
  <si>
    <t>617-265-3757</t>
  </si>
  <si>
    <t>Janus Capital</t>
  </si>
  <si>
    <t>Aaron Walter, Sr. Director Performance &amp; Analtics</t>
  </si>
  <si>
    <t>aaron.walter@janus.com</t>
  </si>
  <si>
    <t>303-336-7837</t>
  </si>
  <si>
    <t>151 Detroit Street</t>
  </si>
  <si>
    <t xml:space="preserve">80206     </t>
  </si>
  <si>
    <t>Jason Brandon</t>
  </si>
  <si>
    <t>Jason.Brandon@janus.com</t>
  </si>
  <si>
    <t>303-336-4146</t>
  </si>
  <si>
    <t>Cody Cook , Treasury Financial Analyst</t>
  </si>
  <si>
    <t>jcook15@jcp.com</t>
  </si>
  <si>
    <t>972-431-3703</t>
  </si>
  <si>
    <t>hmeideh@jcpenney.com</t>
  </si>
  <si>
    <t>972-431-5503</t>
  </si>
  <si>
    <t>Gary Piper</t>
  </si>
  <si>
    <t>gpiper@jcpenney.com</t>
  </si>
  <si>
    <t>972-431-2017</t>
  </si>
  <si>
    <t>BRANDON PEVNICK</t>
  </si>
  <si>
    <t>Pevnick, Brandon &lt;BrandonPevnick@juf.org&gt;</t>
  </si>
  <si>
    <t>30 S Wells Street</t>
  </si>
  <si>
    <t>60606</t>
  </si>
  <si>
    <t>Eric Menzer, Director Performance Analytics</t>
  </si>
  <si>
    <t>emenzer@jhancock.com</t>
  </si>
  <si>
    <t>Joseph O'Connor</t>
  </si>
  <si>
    <t>Analyst</t>
  </si>
  <si>
    <t>617-663-3415</t>
  </si>
  <si>
    <t>Sal Schiavone</t>
  </si>
  <si>
    <t>SSchiavone@jhancock.com</t>
  </si>
  <si>
    <t>617-663-4497</t>
  </si>
  <si>
    <t>Greg Miller, Senior Investment Officer</t>
  </si>
  <si>
    <t>gmille42@jhmi.edu</t>
  </si>
  <si>
    <t>443-997-0550</t>
  </si>
  <si>
    <t>3910 Keswick Road, Suite S-4300D</t>
  </si>
  <si>
    <t xml:space="preserve">21211     </t>
  </si>
  <si>
    <t>Tom Trzcinski, Director, Treasury Management</t>
  </si>
  <si>
    <t>ttrzcin@jhmi.edu</t>
  </si>
  <si>
    <t>443-997-9645</t>
  </si>
  <si>
    <t>Scott Wegrzyn, Sr Perf Measurement &amp; Analytics Mgr</t>
  </si>
  <si>
    <t>SWegrzyn@jhancock.com</t>
  </si>
  <si>
    <t>617-663-2444</t>
  </si>
  <si>
    <t>Marina Hayden, Director of Investment Operations</t>
  </si>
  <si>
    <t>marina.hayden@jhu.edu</t>
  </si>
  <si>
    <t>443-997-7625</t>
  </si>
  <si>
    <t>1101 E. 33rd Street, Suite E200</t>
  </si>
  <si>
    <t xml:space="preserve">21218     </t>
  </si>
  <si>
    <t>Michael McDonnell, Investment Analyst</t>
  </si>
  <si>
    <t>mmcdonn4@jhu.edu</t>
  </si>
  <si>
    <t>443-997-2487</t>
  </si>
  <si>
    <t>Kathryn Crecelius, VP &amp; Chief Investment Officer</t>
  </si>
  <si>
    <t>kcrecelius@jhu.edu</t>
  </si>
  <si>
    <t>443-997-2370</t>
  </si>
  <si>
    <t>Michael de Vera</t>
  </si>
  <si>
    <t>JMDevera@getty.edu</t>
  </si>
  <si>
    <t>310-440-6363</t>
  </si>
  <si>
    <t>90049</t>
  </si>
  <si>
    <t>Jim Williams</t>
  </si>
  <si>
    <t>604-687-7306</t>
  </si>
  <si>
    <t>Brent Merfen, CFA</t>
  </si>
  <si>
    <t>bmerfen@kauffman.org</t>
  </si>
  <si>
    <t xml:space="preserve">64110     </t>
  </si>
  <si>
    <t>Kristen  Bechard</t>
  </si>
  <si>
    <t>816-932-1250</t>
  </si>
  <si>
    <t>Vyvian Heath</t>
  </si>
  <si>
    <t>vyvian.heath@kp.org</t>
  </si>
  <si>
    <t>510-271-5869</t>
  </si>
  <si>
    <t>Kraft</t>
  </si>
  <si>
    <t>Brian Shields, Manager Benefit Investments</t>
  </si>
  <si>
    <t>brian.shields@kraftfoods.com</t>
  </si>
  <si>
    <t>847-646-4012</t>
  </si>
  <si>
    <t>Three Lakes Drive</t>
  </si>
  <si>
    <t>Northfield</t>
  </si>
  <si>
    <t xml:space="preserve">60093     </t>
  </si>
  <si>
    <t>Jeffrey McClellan</t>
  </si>
  <si>
    <t>Jeffrey.mcclellan@kraftfoods.com</t>
  </si>
  <si>
    <t>847-646-2771</t>
  </si>
  <si>
    <t>Kansas University (KUEA)</t>
  </si>
  <si>
    <t>Stacy Nuss, Asst. VP of Investments &amp; Assistant Treasurer</t>
  </si>
  <si>
    <t>SNuss@KUEndowment.org</t>
  </si>
  <si>
    <t>785-832-7419</t>
  </si>
  <si>
    <t>1891 Constant Avenue, PO Box 928</t>
  </si>
  <si>
    <t>Lawrence</t>
  </si>
  <si>
    <t xml:space="preserve">KS                                                                                                                                                                                                                                                             </t>
  </si>
  <si>
    <t xml:space="preserve">66044     </t>
  </si>
  <si>
    <t>Ryan Toner, Investment Specialist</t>
  </si>
  <si>
    <t>RToner@KUEndowment.org</t>
  </si>
  <si>
    <t>785-832-7326</t>
  </si>
  <si>
    <t>Jeff Davis, SVP for Investments &amp; Treasurer</t>
  </si>
  <si>
    <t>JDavis@KUEndowment.org</t>
  </si>
  <si>
    <t>785-832-7323</t>
  </si>
  <si>
    <t>Mel Tsao</t>
  </si>
  <si>
    <t>MTSao@lacera.com</t>
  </si>
  <si>
    <t>626-564-6000x3309</t>
  </si>
  <si>
    <t>300 N. Lake Avenue, Ste. 650</t>
  </si>
  <si>
    <t>Pasadena</t>
  </si>
  <si>
    <t>William (Bill) Yuen</t>
  </si>
  <si>
    <t>wyuen@ttc.lacounty.gov</t>
  </si>
  <si>
    <t>213-974-6801</t>
  </si>
  <si>
    <t>Teresa Gee</t>
  </si>
  <si>
    <t>tgee@tcc.lacounty.gov</t>
  </si>
  <si>
    <t>213- 974-2335</t>
  </si>
  <si>
    <t>Elizabeth Lee</t>
  </si>
  <si>
    <t>elee@tcc.lacounty.gov</t>
  </si>
  <si>
    <t>213-974-9455</t>
  </si>
  <si>
    <t>Los Alamos and Lawrence Livermore Labs</t>
  </si>
  <si>
    <t>Michelle Ryan, Benefits Accounting Manager</t>
  </si>
  <si>
    <t>michelle@lanl.gov</t>
  </si>
  <si>
    <t>505-606-0110</t>
  </si>
  <si>
    <t>Bikini Atoll Rd., SM 30</t>
  </si>
  <si>
    <t>Los Alamos</t>
  </si>
  <si>
    <t xml:space="preserve">87545     </t>
  </si>
  <si>
    <t>Glenn Kizer</t>
  </si>
  <si>
    <t>Perry Opel</t>
  </si>
  <si>
    <t>popel@meketagroup.com</t>
  </si>
  <si>
    <t>Peter Gilbert</t>
  </si>
  <si>
    <t>pmg207@Lehigh.EDU</t>
  </si>
  <si>
    <t xml:space="preserve">610-758-3034 </t>
  </si>
  <si>
    <t>435 North Michigan Avenue,Suite 2300</t>
  </si>
  <si>
    <t xml:space="preserve">60611     </t>
  </si>
  <si>
    <t>598 Madison Avenue</t>
  </si>
  <si>
    <t>90 Boroline Road</t>
  </si>
  <si>
    <t>Allendale</t>
  </si>
  <si>
    <t xml:space="preserve">07401     </t>
  </si>
  <si>
    <t>Alicia Alcosser</t>
  </si>
  <si>
    <t>Alicia.Alcosser@Lonza.com</t>
  </si>
  <si>
    <t>201-316-9234</t>
  </si>
  <si>
    <t>Peter Josephson, CIO</t>
  </si>
  <si>
    <t>pjosephson@cssb.mb.ca</t>
  </si>
  <si>
    <t>(204) 946-3275</t>
  </si>
  <si>
    <t xml:space="preserve">Greg Sweeney, Real Estate Investment Analyst </t>
  </si>
  <si>
    <t>Greg_Sweeney@manulife.com</t>
  </si>
  <si>
    <t>416-852-9280</t>
  </si>
  <si>
    <t>McQuillan</t>
  </si>
  <si>
    <t>MARIN COUNTY</t>
  </si>
  <si>
    <t>J. Wickman</t>
  </si>
  <si>
    <t>jwickman@marincounty.org</t>
  </si>
  <si>
    <t>415-473-3733</t>
  </si>
  <si>
    <t>One Mcinnis Parkway</t>
  </si>
  <si>
    <t>Danny Gardner, Analyst</t>
  </si>
  <si>
    <t>dgardner@strategicgroup.com</t>
  </si>
  <si>
    <t>703-243-4433</t>
  </si>
  <si>
    <t>Danny Gardner</t>
  </si>
  <si>
    <t>Rodney Dickerson, Manager</t>
  </si>
  <si>
    <t>rodney.d.dickerson@lmco.com</t>
  </si>
  <si>
    <t>301-571-7126</t>
  </si>
  <si>
    <t>1000 Winter Street, Suite 4610</t>
  </si>
  <si>
    <t>Waltham</t>
  </si>
  <si>
    <t xml:space="preserve">02451     </t>
  </si>
  <si>
    <t>Michael Mulhern, Executive Director</t>
  </si>
  <si>
    <t>mmulhern@mbtarf.com</t>
  </si>
  <si>
    <t>617-316-3800</t>
  </si>
  <si>
    <t>MCCAIN FOOD</t>
  </si>
  <si>
    <t>Michelle Fournier, Pension Manager</t>
  </si>
  <si>
    <t>mvfourni@mccain.ca</t>
  </si>
  <si>
    <t>506-392-3187</t>
  </si>
  <si>
    <t>8800 Main Street</t>
  </si>
  <si>
    <t>Florenceville-Bristol</t>
  </si>
  <si>
    <t>E7L 1B2</t>
  </si>
  <si>
    <t>Richard Schmidt</t>
  </si>
  <si>
    <t>Richard.Schmidt@cma.ca</t>
  </si>
  <si>
    <t>(613) 731-8610 ext 1597</t>
  </si>
  <si>
    <t>Konrad Gateau</t>
  </si>
  <si>
    <t>Konrad.Gateau@cma.ca</t>
  </si>
  <si>
    <t>613-731-4552 x1251</t>
  </si>
  <si>
    <t>Craig Maddock</t>
  </si>
  <si>
    <t>craig.maddock@cma.ca</t>
  </si>
  <si>
    <t>(613) 731-4552 ext 2187</t>
  </si>
  <si>
    <t xml:space="preserve">K1G 6R7   </t>
  </si>
  <si>
    <t>Medco</t>
  </si>
  <si>
    <t xml:space="preserve">Benedict K. Ntekor </t>
  </si>
  <si>
    <t>benedict_ntekor@medco.com</t>
  </si>
  <si>
    <t>201-269-5401</t>
  </si>
  <si>
    <t>100 Parsons Pond Drive</t>
  </si>
  <si>
    <t>Franklin Lakes</t>
  </si>
  <si>
    <t xml:space="preserve">07417     </t>
  </si>
  <si>
    <t xml:space="preserve">201-269-5401 </t>
  </si>
  <si>
    <t>Gisela Martinez, Manager</t>
  </si>
  <si>
    <t>Gisela@mercatorasset.com</t>
  </si>
  <si>
    <t>561-361-1079</t>
  </si>
  <si>
    <t>5200 Town Center Circle, Suite 550</t>
  </si>
  <si>
    <t>Boca Raton</t>
  </si>
  <si>
    <t xml:space="preserve">33486     </t>
  </si>
  <si>
    <t>Gary Clemons</t>
  </si>
  <si>
    <t>Gary@mercatorasset.com</t>
  </si>
  <si>
    <t>701 Market Street, Suite 1100</t>
  </si>
  <si>
    <t>St.Louis</t>
  </si>
  <si>
    <t>Missouri</t>
  </si>
  <si>
    <t>63101</t>
  </si>
  <si>
    <t>Merck Corporate Cash</t>
  </si>
  <si>
    <t>Beth Watson</t>
  </si>
  <si>
    <t>beth_watson2@merck.com</t>
  </si>
  <si>
    <t xml:space="preserve">(908)-423-6382 </t>
  </si>
  <si>
    <t>jo.montieth@mercer.com</t>
  </si>
  <si>
    <t>161 Bay Street, P.O. Box 501</t>
  </si>
  <si>
    <t xml:space="preserve">M5J 2S5   </t>
  </si>
  <si>
    <t>Jeb Burns</t>
  </si>
  <si>
    <t>jburns@mersofmich.com</t>
  </si>
  <si>
    <t xml:space="preserve">jburns@mersofmich.com </t>
  </si>
  <si>
    <t>Susan Saarri</t>
  </si>
  <si>
    <t>ssaari@invest.treas.state.mi.us</t>
  </si>
  <si>
    <t>517-335-6712</t>
  </si>
  <si>
    <t>2501 Coolidge Road, Suite 400</t>
  </si>
  <si>
    <t>East Lansing</t>
  </si>
  <si>
    <t xml:space="preserve">48823     </t>
  </si>
  <si>
    <t>Karen Stout</t>
  </si>
  <si>
    <t>stoutk@michigan.gov</t>
  </si>
  <si>
    <t>517-335-1012</t>
  </si>
  <si>
    <t>Jackie Gorsett, Investment Officer</t>
  </si>
  <si>
    <t>jacklyn.gorsett@mit.edu</t>
  </si>
  <si>
    <t>617-258-8490</t>
  </si>
  <si>
    <t xml:space="preserve">Nathan  Bucholtz </t>
  </si>
  <si>
    <t xml:space="preserve">nbucholtz@mitimco.com </t>
  </si>
  <si>
    <t xml:space="preserve">Marianthe Mewkill </t>
  </si>
  <si>
    <t>marianthe.mewkill@mit.edu</t>
  </si>
  <si>
    <t>617-452-3696 </t>
  </si>
  <si>
    <t>Rob A. Mencunas</t>
  </si>
  <si>
    <t>rmencunas@meketagroup.com</t>
  </si>
  <si>
    <t xml:space="preserve">781-471-3500 </t>
  </si>
  <si>
    <t xml:space="preserve">100 Lowder Brook Drive, Suite 1100 </t>
  </si>
  <si>
    <t xml:space="preserve">Westwood </t>
  </si>
  <si>
    <t>Lisa Polasky, Plan Administrator at Mercer</t>
  </si>
  <si>
    <t>Lisa.polasky@mercer.com</t>
  </si>
  <si>
    <t>200 Public Square, Suite 900</t>
  </si>
  <si>
    <t xml:space="preserve">44114     </t>
  </si>
  <si>
    <t>Howard Bicker, Executive Director</t>
  </si>
  <si>
    <t>howard.bicker@state.mn.us</t>
  </si>
  <si>
    <t>651-296-3328</t>
  </si>
  <si>
    <t>Ryan Hill, Investment Officer</t>
  </si>
  <si>
    <t>Ryan.Hill@state.mn.us</t>
  </si>
  <si>
    <t xml:space="preserve">651-296-9331 </t>
  </si>
  <si>
    <t>Chris Phillips</t>
  </si>
  <si>
    <t>cphillips2@mt.gov</t>
  </si>
  <si>
    <t>406-444-0016</t>
  </si>
  <si>
    <t>Cliff Sheets</t>
  </si>
  <si>
    <t>csheets@mt.gov</t>
  </si>
  <si>
    <t>406-444-0058</t>
  </si>
  <si>
    <t>Tom Lewis</t>
  </si>
  <si>
    <t>Thomas.Lewis@axa-equitable.com</t>
  </si>
  <si>
    <t>212-314-4638</t>
  </si>
  <si>
    <t>1730 Broadway</t>
  </si>
  <si>
    <t>Kenneth Kozlowski</t>
  </si>
  <si>
    <t>Kenneth.Kozlowski@axa-equitable.com</t>
  </si>
  <si>
    <t>212-314-6212</t>
  </si>
  <si>
    <t>Pauline Lee</t>
  </si>
  <si>
    <t xml:space="preserve">plee@marathon.co.uk </t>
  </si>
  <si>
    <t>44 (0) 20 7497 2399</t>
  </si>
  <si>
    <t>Steven Ross</t>
  </si>
  <si>
    <t>Steven.Ross@morganstanley.com</t>
  </si>
  <si>
    <t>Robert Burd</t>
  </si>
  <si>
    <t>rburd@sra.state.md.us</t>
  </si>
  <si>
    <t>410-625-5571</t>
  </si>
  <si>
    <t>Toni Voglino</t>
  </si>
  <si>
    <t>tvoglino@sra.state.md.us</t>
  </si>
  <si>
    <t>MD</t>
  </si>
  <si>
    <t>21202</t>
  </si>
  <si>
    <t>Joe Spitznagel</t>
  </si>
  <si>
    <t>joe.spitznagel@nebraska.gov</t>
  </si>
  <si>
    <t>402-471-2108</t>
  </si>
  <si>
    <t>Jeffrey W. States, State Investment Officer</t>
  </si>
  <si>
    <t>jeff.states@nebraska.gov</t>
  </si>
  <si>
    <t>402.471.2043</t>
  </si>
  <si>
    <t>Harry Dow, Executive Director</t>
  </si>
  <si>
    <t>harryd@carpentersfund.org</t>
  </si>
  <si>
    <t>978-694-1000</t>
  </si>
  <si>
    <t>350 Fordham Road</t>
  </si>
  <si>
    <t xml:space="preserve">01887     </t>
  </si>
  <si>
    <t>Karin Brodbeck, Director</t>
  </si>
  <si>
    <t>karin.brodbeck@us.nestle.com</t>
  </si>
  <si>
    <t>203-629-7725</t>
  </si>
  <si>
    <t>900 Long Ridge Road Building 2</t>
  </si>
  <si>
    <t>06902-1138</t>
  </si>
  <si>
    <t>Ed Groden, Executive Director</t>
  </si>
  <si>
    <t>egroden@nettipf.com</t>
  </si>
  <si>
    <t>781-345-4400</t>
  </si>
  <si>
    <t xml:space="preserve">One Wallstreet </t>
  </si>
  <si>
    <t xml:space="preserve">01803     </t>
  </si>
  <si>
    <t>Michael Mulholland</t>
  </si>
  <si>
    <t>1 London Wall, London EC2Y 5AD</t>
  </si>
  <si>
    <t xml:space="preserve">London                                                                                                                                                                                                                                                         </t>
  </si>
  <si>
    <t xml:space="preserve">EC2Y 5AD  </t>
  </si>
  <si>
    <t>Sue Sarnowski, Head of Operations</t>
  </si>
  <si>
    <t>Susan.Sarnowski@treas.state.nj.us</t>
  </si>
  <si>
    <t>609-292-8869</t>
  </si>
  <si>
    <t>Tim Walsh, Director</t>
  </si>
  <si>
    <t>Tim.Walsh@treas.state.nj.us</t>
  </si>
  <si>
    <t>Ted Wilder, Jr., Executive Secretary</t>
  </si>
  <si>
    <t>theodore.wilder@norfolk.gov</t>
  </si>
  <si>
    <t>757-664-4738</t>
  </si>
  <si>
    <t>Sheryl Potter-Griggs</t>
  </si>
  <si>
    <t>sheryl.potter-griggs@norfolk.gov</t>
  </si>
  <si>
    <t>757-664-4346</t>
  </si>
  <si>
    <t>Mike Andrews, Head of US Retail</t>
  </si>
  <si>
    <t>mandrews@nomura-asset.com</t>
  </si>
  <si>
    <t>212-667-9299</t>
  </si>
  <si>
    <t xml:space="preserve">2 World Financial Center, Bldg. B, 18th Floor </t>
  </si>
  <si>
    <t>10281-1712</t>
  </si>
  <si>
    <t>Edric Nicoli</t>
  </si>
  <si>
    <t>nicoli.edric@nomura-asset.com</t>
  </si>
  <si>
    <t>212-667-1817</t>
  </si>
  <si>
    <t>Carrie Fujimoto</t>
  </si>
  <si>
    <t>carrie.fujimoto@ngc.com</t>
  </si>
  <si>
    <t>310-331-6546</t>
  </si>
  <si>
    <t>2980 Fairview Park Drive</t>
  </si>
  <si>
    <t>Falls Church</t>
  </si>
  <si>
    <t xml:space="preserve">22042     </t>
  </si>
  <si>
    <t>Ryan Hamlin</t>
  </si>
  <si>
    <t xml:space="preserve">SECONDARY           </t>
  </si>
  <si>
    <t>Ryan.Hamlin@ngc.com</t>
  </si>
  <si>
    <t>Angela Jones, Director</t>
  </si>
  <si>
    <t>Angela.Jones@ubs.com</t>
  </si>
  <si>
    <t xml:space="preserve">858-703-3806 </t>
  </si>
  <si>
    <t>1030 Delta Blvd</t>
  </si>
  <si>
    <t xml:space="preserve">30354     </t>
  </si>
  <si>
    <t>Molly Fox</t>
  </si>
  <si>
    <t>molly.fox@delta.com</t>
  </si>
  <si>
    <t>Scott Myers, SVP, Corporate Finance &amp; Controller</t>
  </si>
  <si>
    <t>samyers@novanthealth.org</t>
  </si>
  <si>
    <t>336-277-1036</t>
  </si>
  <si>
    <t>2085 Frontis Plaza Blvd.</t>
  </si>
  <si>
    <t>Winston-Salem</t>
  </si>
  <si>
    <t xml:space="preserve">27103     </t>
  </si>
  <si>
    <t>Wayne Morgan</t>
  </si>
  <si>
    <t>wfmorgan@novanthealth.org</t>
  </si>
  <si>
    <t>336-277-1585</t>
  </si>
  <si>
    <t>Kenneth Schuster, Dir Trust Investments</t>
  </si>
  <si>
    <t>ken.schuster@novartis.com</t>
  </si>
  <si>
    <t>212-830-2434</t>
  </si>
  <si>
    <t>608 Fifth Avenue</t>
  </si>
  <si>
    <t xml:space="preserve">10020     </t>
  </si>
  <si>
    <t>Jim Wang</t>
  </si>
  <si>
    <t>jimmy.wang@novartis.com</t>
  </si>
  <si>
    <t>212-307-1122</t>
  </si>
  <si>
    <t>Cynthia Dove, Performance Analyst</t>
  </si>
  <si>
    <t xml:space="preserve">cynthia.dove@nreca.coop </t>
  </si>
  <si>
    <t>703-907-6035</t>
  </si>
  <si>
    <t>Cindy Dove</t>
  </si>
  <si>
    <t xml:space="preserve">Cindy.Dove@nreca.coop </t>
  </si>
  <si>
    <t>cindy.dove@nreca.coop</t>
  </si>
  <si>
    <t>Deborah Flanagan, Investment Funds Analyst</t>
  </si>
  <si>
    <t>deborah.flanagan@nstar.com</t>
  </si>
  <si>
    <t>781-441-3645</t>
  </si>
  <si>
    <t>One NSTAR Way, SUM-SE260</t>
  </si>
  <si>
    <t>02090-9230</t>
  </si>
  <si>
    <t>Sam Kilpatrick</t>
  </si>
  <si>
    <t>sam_kilpatrick@nthp.org</t>
  </si>
  <si>
    <t>(202)- 588-6192</t>
  </si>
  <si>
    <t>John Louko</t>
  </si>
  <si>
    <t>Charles C. Barkley, Manager - Financial Risk</t>
  </si>
  <si>
    <t>cbarkle@comptroller.nyc.gov</t>
  </si>
  <si>
    <t>212-669-4784</t>
  </si>
  <si>
    <t>Sherry Zhou</t>
  </si>
  <si>
    <t>sherry.zhou@aonhewitt.com</t>
  </si>
  <si>
    <t>203-852-1100  </t>
  </si>
  <si>
    <t xml:space="preserve">45 Glover Avenue  </t>
  </si>
  <si>
    <t xml:space="preserve">06850     </t>
  </si>
  <si>
    <t>3 Northern Concourse</t>
  </si>
  <si>
    <t>Syracuse</t>
  </si>
  <si>
    <t xml:space="preserve">13212     </t>
  </si>
  <si>
    <t>Kevin Schaffer</t>
  </si>
  <si>
    <t>Kevin.schaefer@nystrs.org</t>
  </si>
  <si>
    <t>518-447-2938</t>
  </si>
  <si>
    <t>Shanta Chary, CIO</t>
  </si>
  <si>
    <t>180 East Broad Street</t>
  </si>
  <si>
    <t xml:space="preserve">43215     </t>
  </si>
  <si>
    <t>Lynn Hoover, Director, Investment Performance</t>
  </si>
  <si>
    <t>HooverL@strsoh.org</t>
  </si>
  <si>
    <t>614-227--2843</t>
  </si>
  <si>
    <t>275 East Broad Street</t>
  </si>
  <si>
    <t>Jeff Lieser</t>
  </si>
  <si>
    <t>LieserJ@strsoh.org</t>
  </si>
  <si>
    <t>hooverl@strsoh.org</t>
  </si>
  <si>
    <t>614-227-2843</t>
  </si>
  <si>
    <t>Duane Michael, Controller</t>
  </si>
  <si>
    <t>dmichael@oklaosf.state.ok.us</t>
  </si>
  <si>
    <t>405-522-4649</t>
  </si>
  <si>
    <t>4545 N. Lincoln Blvd., Suite 265</t>
  </si>
  <si>
    <t xml:space="preserve">73105     </t>
  </si>
  <si>
    <t>Robert Jones</t>
  </si>
  <si>
    <t>rjones@mhs.oklaosf.state.ok.us</t>
  </si>
  <si>
    <t>800-525-7461</t>
  </si>
  <si>
    <t>Masaru Nakano, Manager</t>
  </si>
  <si>
    <t>masaru.nakano@gs.com</t>
  </si>
  <si>
    <t>917-343-7451</t>
  </si>
  <si>
    <t>Connie Cheng, Performance Manager</t>
  </si>
  <si>
    <t>coniec@oha.org</t>
  </si>
  <si>
    <t>808-594-0282</t>
  </si>
  <si>
    <t>Mike Mueller, Deputy Chief Investment Officer</t>
  </si>
  <si>
    <t>mike.g.mueller@state.or.us</t>
  </si>
  <si>
    <t>971-673-2813</t>
  </si>
  <si>
    <t>Priyanka Shukla</t>
  </si>
  <si>
    <t>Priyanka.Shukla@ost.state.or.us</t>
  </si>
  <si>
    <t>Mark Selfridge, Data Analyst</t>
  </si>
  <si>
    <t>mark.selfridge@ost.state.or.us</t>
  </si>
  <si>
    <t>503-431-7903</t>
  </si>
  <si>
    <t>Carleton Muench, CIO</t>
  </si>
  <si>
    <t>carletonmuench@pacificlife.com</t>
  </si>
  <si>
    <t>Julie Lewis, Manager, Employee Benefits &amp; Disability</t>
  </si>
  <si>
    <t>julie.lewis@Pacificorp.com</t>
  </si>
  <si>
    <t>Shalamar Kanemoto, Manager</t>
  </si>
  <si>
    <t>SKanemoto@paraport.com</t>
  </si>
  <si>
    <t>206-694-5539</t>
  </si>
  <si>
    <t>1918 8th Street</t>
  </si>
  <si>
    <t>Planned Parenthood</t>
  </si>
  <si>
    <t>Charles Eke, Comptroller</t>
  </si>
  <si>
    <t>charles.eke@ppnyc.org</t>
  </si>
  <si>
    <t>212-274-7359</t>
  </si>
  <si>
    <t>26 Bleecker St</t>
  </si>
  <si>
    <t xml:space="preserve">10012     </t>
  </si>
  <si>
    <t>Kent Moffatt, Treasury Analyst</t>
  </si>
  <si>
    <t>kmoffatt@partners.org</t>
  </si>
  <si>
    <t>617-724-9764</t>
  </si>
  <si>
    <t>Mike Manning, Chief Investment Officer</t>
  </si>
  <si>
    <t xml:space="preserve">mmanning@partners.org </t>
  </si>
  <si>
    <t xml:space="preserve">617-726-8082 </t>
  </si>
  <si>
    <t>EL PASO</t>
  </si>
  <si>
    <t>Eddie Ammons, Director, Corporate Benefits</t>
  </si>
  <si>
    <t>Eddie.Ammons@elpaso.com</t>
  </si>
  <si>
    <t>713-420-4445</t>
  </si>
  <si>
    <t xml:space="preserve">1001 Louisiana Street                        </t>
  </si>
  <si>
    <t>Linda F. Camarillo</t>
  </si>
  <si>
    <t>linda.camarillo@elpaso.com</t>
  </si>
  <si>
    <t>1001 Louisiana Street</t>
  </si>
  <si>
    <t>John Marino, Senior Treasury Analyst</t>
  </si>
  <si>
    <t>john.marino@pb.com</t>
  </si>
  <si>
    <t>203-351-6828</t>
  </si>
  <si>
    <t>1 Elmcroft Road</t>
  </si>
  <si>
    <t xml:space="preserve">06926     </t>
  </si>
  <si>
    <t>Tom Hickey</t>
  </si>
  <si>
    <t>tom.hickey@pb.com</t>
  </si>
  <si>
    <t>203-351-6685</t>
  </si>
  <si>
    <t>Amy Goldberg</t>
  </si>
  <si>
    <t>amy.goldberg@pb.com</t>
  </si>
  <si>
    <t xml:space="preserve">203-351-7865 </t>
  </si>
  <si>
    <t>Andrey Chepiga, Senior Analyst</t>
  </si>
  <si>
    <t>andrey.chepiga@pb.com</t>
  </si>
  <si>
    <t xml:space="preserve">203-351-7764 </t>
  </si>
  <si>
    <t>Roman Przygodzki, Financial Analyst</t>
  </si>
  <si>
    <t>przygodzki.roman@pbgc.gov</t>
  </si>
  <si>
    <t>202-326-4000 x3948</t>
  </si>
  <si>
    <t>John Greenberg, Chief Investment Officer</t>
  </si>
  <si>
    <t>greenberg.john@pbgc.gov</t>
  </si>
  <si>
    <t>202-326-4000 x4592</t>
  </si>
  <si>
    <t>Stephanie Thistlewood, Pension Analyst</t>
  </si>
  <si>
    <t>Stephanie.Thistlewood@philips.com</t>
  </si>
  <si>
    <t>978-659-7891</t>
  </si>
  <si>
    <t>Bernard Lindenhovius, Head of Pension Risk Management</t>
  </si>
  <si>
    <t>bernard.lindenhovius@philips.com</t>
  </si>
  <si>
    <t>Jeff Kenny, Director - International Finance</t>
  </si>
  <si>
    <t>Jeff.Kenny@perdue.com</t>
  </si>
  <si>
    <t>410-543-3306</t>
  </si>
  <si>
    <t>Don Gross, Global Treasury Operations, Analyst</t>
  </si>
  <si>
    <t>Donald.gross@glatfelter.com</t>
  </si>
  <si>
    <t>717-225-2772</t>
  </si>
  <si>
    <t>96 South George Street, Suite 500</t>
  </si>
  <si>
    <t xml:space="preserve">17401     </t>
  </si>
  <si>
    <t>Karen Gorman</t>
  </si>
  <si>
    <t>kgorman@glatfelter.com</t>
  </si>
  <si>
    <t>717-225-2703</t>
  </si>
  <si>
    <t>Scott Corcoran</t>
  </si>
  <si>
    <t>Scott.Corcoran@glatfelter.com</t>
  </si>
  <si>
    <t>717-225-2780</t>
  </si>
  <si>
    <t>City of Philadelphia Municipal Pension</t>
  </si>
  <si>
    <t>Dan Falkowski</t>
  </si>
  <si>
    <t>Daniel.Falkowski@phila.gov</t>
  </si>
  <si>
    <t>(215) 496-7468</t>
  </si>
  <si>
    <t>Dave Bomberger</t>
  </si>
  <si>
    <t>dave.bomberger@pinnacol.com</t>
  </si>
  <si>
    <t>303-361-4893</t>
  </si>
  <si>
    <t>7501 E. Lowry Blvd.</t>
  </si>
  <si>
    <t>Beth King, Global Treasury-Pensions</t>
  </si>
  <si>
    <t>king.lb@pg.com</t>
  </si>
  <si>
    <t>513-983-2020</t>
  </si>
  <si>
    <t>1 Procter &amp; Gamble Plaza</t>
  </si>
  <si>
    <t xml:space="preserve">45201     </t>
  </si>
  <si>
    <t>Antonio Torres</t>
  </si>
  <si>
    <t>torres.ad@pg.com</t>
  </si>
  <si>
    <t>513-983-6147</t>
  </si>
  <si>
    <t>Rachel Webster, Sr. Manager - Client Service</t>
  </si>
  <si>
    <t>rwebster@postadvisory.com</t>
  </si>
  <si>
    <t>310-996-9686</t>
  </si>
  <si>
    <t>1620 26th Street, Suite 6000N</t>
  </si>
  <si>
    <t>Maria Saltzberg</t>
  </si>
  <si>
    <t>msaltzberg@postadvisory.com</t>
  </si>
  <si>
    <t>310-996-9687</t>
  </si>
  <si>
    <t>Sanije Perret</t>
  </si>
  <si>
    <t xml:space="preserve">sperrett@postadvisory.com </t>
  </si>
  <si>
    <t xml:space="preserve">310-996-9627 </t>
  </si>
  <si>
    <t>Howard Berner, CIO</t>
  </si>
  <si>
    <t>Howard.Berner@prin.edu</t>
  </si>
  <si>
    <t>James King</t>
  </si>
  <si>
    <t>james.king@prin.edu</t>
  </si>
  <si>
    <t xml:space="preserve">Viradouro Fund </t>
  </si>
  <si>
    <t>Pedro Fiuza</t>
  </si>
  <si>
    <t>pofiuza@gaveainvest.com.br</t>
  </si>
  <si>
    <t>55 21 3526 9121</t>
  </si>
  <si>
    <t>7 Shattuck Road</t>
  </si>
  <si>
    <t>Barry</t>
  </si>
  <si>
    <t>Tom Foster</t>
  </si>
  <si>
    <t>Qwest (fka US West Inc)</t>
  </si>
  <si>
    <t>Scott Maxwell</t>
  </si>
  <si>
    <t>scott.maxwell@quest.com</t>
  </si>
  <si>
    <t>303-382-0621</t>
  </si>
  <si>
    <t>101 Park Avenue</t>
  </si>
  <si>
    <t>Ann Blakes-Lee</t>
  </si>
  <si>
    <t>ablakeslee@rcid.dst.fl.us</t>
  </si>
  <si>
    <t>1900 Hotel Plaza Boulevard</t>
  </si>
  <si>
    <t>Lake Buena Vista</t>
  </si>
  <si>
    <t xml:space="preserve">32830     </t>
  </si>
  <si>
    <t>Jack Zhu</t>
  </si>
  <si>
    <t>jack.zhu@ucop.edu</t>
  </si>
  <si>
    <t>510-587-6061</t>
  </si>
  <si>
    <t xml:space="preserve">Oakland </t>
  </si>
  <si>
    <t>1100 Abernathy Road, Suite 400</t>
  </si>
  <si>
    <t xml:space="preserve">30328     </t>
  </si>
  <si>
    <t>RHS</t>
  </si>
  <si>
    <t>Keith Percic, Vice President-Finance</t>
  </si>
  <si>
    <t>Keith.Percic@rivhs.com</t>
  </si>
  <si>
    <t>757-875-7814</t>
  </si>
  <si>
    <t>608 Denbigh Blvd, Suite 800</t>
  </si>
  <si>
    <t>Newport News</t>
  </si>
  <si>
    <t xml:space="preserve">23608     </t>
  </si>
  <si>
    <t>Diane Washington</t>
  </si>
  <si>
    <t>Diane.Washington@rivhs.com</t>
  </si>
  <si>
    <t>757-856-7038</t>
  </si>
  <si>
    <t>Andrew Raucci, Senior Investment Analyst</t>
  </si>
  <si>
    <t>araucci@treasury.ri.gov</t>
  </si>
  <si>
    <t>401-462-7649</t>
  </si>
  <si>
    <t>50 Service Ave</t>
  </si>
  <si>
    <t>Warwick</t>
  </si>
  <si>
    <t xml:space="preserve">02886     </t>
  </si>
  <si>
    <t>Stephen Iafrate</t>
  </si>
  <si>
    <t>stevei@treasury.ri.gov</t>
  </si>
  <si>
    <t>401-222-8588</t>
  </si>
  <si>
    <t>Vin Izzo</t>
  </si>
  <si>
    <t>vizzo@treasury.ri.gov</t>
  </si>
  <si>
    <t xml:space="preserve">401-222-8586 </t>
  </si>
  <si>
    <t>Rhode Island Carpenters</t>
  </si>
  <si>
    <t>Valerie Campana</t>
  </si>
  <si>
    <t>vcampana@admin-services.com</t>
  </si>
  <si>
    <t>Natasha Neagu</t>
  </si>
  <si>
    <t>natasha.Neagu@richmondgov.com</t>
  </si>
  <si>
    <t>804-646-5838</t>
  </si>
  <si>
    <t>900 East Broad Street Room 400</t>
  </si>
  <si>
    <t>Richmond</t>
  </si>
  <si>
    <t xml:space="preserve">23219     </t>
  </si>
  <si>
    <t>Victoria Knab</t>
  </si>
  <si>
    <t>Victoria.Knab@richmondgov.mon</t>
  </si>
  <si>
    <t>804-646-5721</t>
  </si>
  <si>
    <t>2920</t>
  </si>
  <si>
    <t>John A. Mele, Jr., Credit Analyst/Senior Accountant</t>
  </si>
  <si>
    <t>johnmele@rimfinance.com</t>
  </si>
  <si>
    <t>150 N. Wacker Dr., Suite 2400</t>
  </si>
  <si>
    <t>Chigago</t>
  </si>
  <si>
    <t xml:space="preserve">Brett Copeland </t>
  </si>
  <si>
    <t>bcopeland@rimfinance.com</t>
  </si>
  <si>
    <t>312-849-1203  </t>
  </si>
  <si>
    <t>Kathy Pike, Prinicipal Adviser</t>
  </si>
  <si>
    <t xml:space="preserve">Kathy.Pike@riotinto.com   </t>
  </si>
  <si>
    <t>801-204-2573</t>
  </si>
  <si>
    <t>4700 Daybreak Parkway</t>
  </si>
  <si>
    <t>South Jordan</t>
  </si>
  <si>
    <t xml:space="preserve">84095     </t>
  </si>
  <si>
    <t>Abhijeet Nadkarni, Asst. Investment Strategist</t>
  </si>
  <si>
    <t>ANadkarni@rmf.harvard.edu</t>
  </si>
  <si>
    <t>617.679.1320</t>
  </si>
  <si>
    <t>101 Main Street, 13th Floor</t>
  </si>
  <si>
    <t>Kashif Siddiqui, CIO</t>
  </si>
  <si>
    <t>Kashif Siddiqui &lt;KSiddiqui@rmf.harvard.edu&gt;</t>
  </si>
  <si>
    <t>617.679.1381</t>
  </si>
  <si>
    <t>David P. McDede</t>
  </si>
  <si>
    <t>Overlook at Great Notch. 150 Clover Road. Suite 8, 8th floor</t>
  </si>
  <si>
    <t>Little Falls</t>
  </si>
  <si>
    <t>07424</t>
  </si>
  <si>
    <t>ROCKWOOD CAPITAL MANAGEMENT</t>
  </si>
  <si>
    <t>900 Third Avenue, Suite 1103</t>
  </si>
  <si>
    <t>Monica Villarreal</t>
  </si>
  <si>
    <t>Monica.Villarreal@therockcreekgroup.com</t>
  </si>
  <si>
    <t xml:space="preserve">Rockefeller Foundation </t>
  </si>
  <si>
    <t>Ron Chen</t>
  </si>
  <si>
    <t>RChen@rockfound.org</t>
  </si>
  <si>
    <t>(212) 852-8219</t>
  </si>
  <si>
    <t>Julianna Ingersoll</t>
  </si>
  <si>
    <t>julianna.ingersoll@rreef.com</t>
  </si>
  <si>
    <t>212-454-0729</t>
  </si>
  <si>
    <t>Julie Barranco, Portfolio Manager</t>
  </si>
  <si>
    <t>JulieB@rsa.state.al.us</t>
  </si>
  <si>
    <t>334-517-7108</t>
  </si>
  <si>
    <t>Marc Green</t>
  </si>
  <si>
    <t>marcg@rsa.state.al.us</t>
  </si>
  <si>
    <t>marc.green@rsa-al.gov</t>
  </si>
  <si>
    <t>Shari Bassett, Manager - Investment Strategy &amp; Services</t>
  </si>
  <si>
    <t>sbassett@russell.com</t>
  </si>
  <si>
    <t>206-505-3513</t>
  </si>
  <si>
    <t>Sbassett@Russell.com</t>
  </si>
  <si>
    <t>Kim Nelson, Treasurer</t>
  </si>
  <si>
    <t>knelson@ryland.com</t>
  </si>
  <si>
    <t>818-223-7531</t>
  </si>
  <si>
    <t>24025 Park Sorrento, Suite 400</t>
  </si>
  <si>
    <t>Calabasas</t>
  </si>
  <si>
    <t xml:space="preserve">91302     </t>
  </si>
  <si>
    <t>Scott Chan, Investment Officer</t>
  </si>
  <si>
    <t>Chansc@saccounty.net</t>
  </si>
  <si>
    <t>916-874-9001</t>
  </si>
  <si>
    <t>Richard Stensrud</t>
  </si>
  <si>
    <t>55 Railroad Avenue,1st Floor</t>
  </si>
  <si>
    <t>Greenwich</t>
  </si>
  <si>
    <t xml:space="preserve">06830     </t>
  </si>
  <si>
    <t>Alliance Bernstein - Sanford</t>
  </si>
  <si>
    <t>Jason Pappalardi, Fund Administrator</t>
  </si>
  <si>
    <t>jason.pappalardi@alliancebernstein.com</t>
  </si>
  <si>
    <t>914-259-7746</t>
  </si>
  <si>
    <t>SAN DIEGO ERS</t>
  </si>
  <si>
    <t>N/A - GASB40 only</t>
  </si>
  <si>
    <t>401 West A Street, Suite 400</t>
  </si>
  <si>
    <t>San Diego</t>
  </si>
  <si>
    <t xml:space="preserve">92101     </t>
  </si>
  <si>
    <t>John Kelly</t>
  </si>
  <si>
    <t>John.Kelly@cityofboston.gov</t>
  </si>
  <si>
    <t>617-635-4305</t>
  </si>
  <si>
    <t>Amy King, Employee/Stock Pension Plan</t>
  </si>
  <si>
    <t>AKING@scana.com</t>
  </si>
  <si>
    <t xml:space="preserve">803-217-9831 </t>
  </si>
  <si>
    <t>1426 Main Street</t>
  </si>
  <si>
    <t>Columbia</t>
  </si>
  <si>
    <t xml:space="preserve">SC                                                                                                                                                                                                                                                             </t>
  </si>
  <si>
    <t xml:space="preserve">29201     </t>
  </si>
  <si>
    <t>Tami Haselden</t>
  </si>
  <si>
    <t>THASELDEN@scana.com</t>
  </si>
  <si>
    <t>803-217-9465</t>
  </si>
  <si>
    <t>Kimberly L. Avery</t>
  </si>
  <si>
    <t>kavery@rfga.us</t>
  </si>
  <si>
    <t>GA</t>
  </si>
  <si>
    <t>30244</t>
  </si>
  <si>
    <t>SCS Investments</t>
  </si>
  <si>
    <t>Mohamad Omran, Mgr - Investment Ops</t>
  </si>
  <si>
    <t>momran@scsfinancial.com</t>
  </si>
  <si>
    <t>617-204-6431</t>
  </si>
  <si>
    <t>1 Winthrop Square</t>
  </si>
  <si>
    <t xml:space="preserve">Boston </t>
  </si>
  <si>
    <t>Paul D'Elisa, First Vice President</t>
  </si>
  <si>
    <t>delisa@sentinelcorp.com</t>
  </si>
  <si>
    <t>212-408-2952</t>
  </si>
  <si>
    <t>1251 6th Avenue</t>
  </si>
  <si>
    <t>Amit Thanki, Investment Officer</t>
  </si>
  <si>
    <t>athanki@sbcera.org</t>
  </si>
  <si>
    <t>909-885-7980 x9319</t>
  </si>
  <si>
    <t>Don Pierce, CIO</t>
  </si>
  <si>
    <t>dpierce@sbcera.org</t>
  </si>
  <si>
    <t>909-885-7980 x314</t>
  </si>
  <si>
    <t xml:space="preserve">92408     </t>
  </si>
  <si>
    <t xml:space="preserve">908-981-6275   </t>
  </si>
  <si>
    <t>Lawrence Li, VP Systems &amp; Port Admin</t>
  </si>
  <si>
    <t>lawrence_li@sionna.ca</t>
  </si>
  <si>
    <t>416-203-8803 x8888</t>
  </si>
  <si>
    <t>Arn C. Andrews</t>
  </si>
  <si>
    <t>Arn.Andrews@sanjoseca.gov</t>
  </si>
  <si>
    <t>(408) 794-1040</t>
  </si>
  <si>
    <t>Tina Lundin</t>
  </si>
  <si>
    <t>tlundin@skidmore.edu</t>
  </si>
  <si>
    <t>(518) 580-5834</t>
  </si>
  <si>
    <t>Sales Force</t>
  </si>
  <si>
    <t>Ivan Troufanov</t>
  </si>
  <si>
    <t>itroufanov@salesforce.com</t>
  </si>
  <si>
    <t xml:space="preserve">(415).536.8821 </t>
  </si>
  <si>
    <t>Michael Coultrip, Chief Investment Officer</t>
  </si>
  <si>
    <t>mcoultrip@samcera.org</t>
  </si>
  <si>
    <t>650-599-7231</t>
  </si>
  <si>
    <t>100 Marine Parkway, Suite 125</t>
  </si>
  <si>
    <t>Redwood Shores</t>
  </si>
  <si>
    <t xml:space="preserve">94065     </t>
  </si>
  <si>
    <t>Joy Wilkinson, State Investment Officer</t>
  </si>
  <si>
    <t>joy.wilkinson@alaska.gov</t>
  </si>
  <si>
    <t>907-465-1197</t>
  </si>
  <si>
    <t>333 Willoughby Street, 11th Floor</t>
  </si>
  <si>
    <t>Juneau</t>
  </si>
  <si>
    <t xml:space="preserve">AK                                                                                                                                                                                                                                                             </t>
  </si>
  <si>
    <t xml:space="preserve">99811     </t>
  </si>
  <si>
    <t>Gary Bader</t>
  </si>
  <si>
    <t>gary.bader@alaska.gov</t>
  </si>
  <si>
    <t>907-465-4399</t>
  </si>
  <si>
    <t>Jim Failor, Retirement Investment Officer</t>
  </si>
  <si>
    <t>jfailor@sonoma-county.org</t>
  </si>
  <si>
    <t>707-565-8112</t>
  </si>
  <si>
    <t>Patricia Pinkerton, VP and CFO</t>
  </si>
  <si>
    <t>ppinkerton@sheppardpratt.org</t>
  </si>
  <si>
    <t>410-938-3332</t>
  </si>
  <si>
    <t>Don Harrison, VP Finance/CFO</t>
  </si>
  <si>
    <t xml:space="preserve">:  DHarrison@spirax.com </t>
  </si>
  <si>
    <t>803-714-2215</t>
  </si>
  <si>
    <t>1150 Northpoint Blvd</t>
  </si>
  <si>
    <t>Blythewood</t>
  </si>
  <si>
    <t xml:space="preserve">29016     </t>
  </si>
  <si>
    <t>Don B Harrison</t>
  </si>
  <si>
    <t>Gregg Allan</t>
  </si>
  <si>
    <t>gregg_allan@standardlife.com</t>
  </si>
  <si>
    <t>0131-24-56487</t>
  </si>
  <si>
    <t>750 E. Swedesford Road</t>
  </si>
  <si>
    <t>Valley Forge</t>
  </si>
  <si>
    <t>PA</t>
  </si>
  <si>
    <t>19482-010</t>
  </si>
  <si>
    <t>The Rt. Rev. Scott B. Hayashi</t>
  </si>
  <si>
    <t>Gary D. Martin</t>
  </si>
  <si>
    <t>gary.d.martin@supervalu.com</t>
  </si>
  <si>
    <t xml:space="preserve">952-996-8497 </t>
  </si>
  <si>
    <t>7075 Flying Cloud Drive</t>
  </si>
  <si>
    <t>Eden Prairie</t>
  </si>
  <si>
    <t xml:space="preserve">55344     </t>
  </si>
  <si>
    <t>Carmen Duffy, Investment Associate</t>
  </si>
  <si>
    <t>cduffy1@swarthmore.edu</t>
  </si>
  <si>
    <t>610-328-8603</t>
  </si>
  <si>
    <t>500 College Avenue</t>
  </si>
  <si>
    <t>Swarthmore</t>
  </si>
  <si>
    <t xml:space="preserve">19081     </t>
  </si>
  <si>
    <t>Lori Ann Johnson</t>
  </si>
  <si>
    <t>ljohnso1@swarthmore.edu</t>
  </si>
  <si>
    <t>610-690-5777</t>
  </si>
  <si>
    <t>2200 Concord Pike</t>
  </si>
  <si>
    <t>Synopsys</t>
  </si>
  <si>
    <t>Michelle Kim, Sr. Analyst</t>
  </si>
  <si>
    <t>mkim@synopsys.com</t>
  </si>
  <si>
    <t>650-584-4362</t>
  </si>
  <si>
    <t>700 E. Middlefield Road - Building C</t>
  </si>
  <si>
    <t>Tom Carmen</t>
  </si>
  <si>
    <t>Thomas.Carman@talgov.com</t>
  </si>
  <si>
    <t>850-891-8145</t>
  </si>
  <si>
    <t>300 South Adams Street</t>
  </si>
  <si>
    <t>Tallahassee</t>
  </si>
  <si>
    <t xml:space="preserve">32301     </t>
  </si>
  <si>
    <t>Michael Brakebill, CIO</t>
  </si>
  <si>
    <t>Michael.Brakebill@tn.gov</t>
  </si>
  <si>
    <t>George Winn</t>
  </si>
  <si>
    <t>george.winn@tcw.com</t>
  </si>
  <si>
    <t>213-244-0153</t>
  </si>
  <si>
    <t>rusty.martin@glo.state.tx.us</t>
  </si>
  <si>
    <t>Melissa Jerkins</t>
  </si>
  <si>
    <t>78701</t>
  </si>
  <si>
    <t>TJ Carlson, CIO</t>
  </si>
  <si>
    <t>tjcarlson@tmrs.com</t>
  </si>
  <si>
    <t>512-225-3787</t>
  </si>
  <si>
    <t>Lisa Lane Dubreuil</t>
  </si>
  <si>
    <t>Sylvia Bell, Director of Investment Operations</t>
  </si>
  <si>
    <t>sylvia.bell@trs.state.tx.us</t>
  </si>
  <si>
    <t>Jerry Albright</t>
  </si>
  <si>
    <t>jerry.albright@trs.state.tx.us</t>
  </si>
  <si>
    <t>512-542-6407</t>
  </si>
  <si>
    <t>617-537-0973</t>
  </si>
  <si>
    <t>Nancy Carola, Director - Shared Services</t>
  </si>
  <si>
    <t>ncarola@tiaa-cref.org</t>
  </si>
  <si>
    <t>212-916-4113</t>
  </si>
  <si>
    <t>730 3rd Avenue, 6th Floor</t>
  </si>
  <si>
    <t>Jerry Fischer, Director</t>
  </si>
  <si>
    <t>JerryFischer@templeinland.com</t>
  </si>
  <si>
    <t>512-434-5645</t>
  </si>
  <si>
    <t>303 South Temple Drive</t>
  </si>
  <si>
    <t>Diboll</t>
  </si>
  <si>
    <t xml:space="preserve">75941     </t>
  </si>
  <si>
    <t>MaryBeth Connolly</t>
  </si>
  <si>
    <t>mconnolly@yawkey.org</t>
  </si>
  <si>
    <t>781-329-7470</t>
  </si>
  <si>
    <t>John DeSisto</t>
  </si>
  <si>
    <t>JDeSisto@yawkey.org</t>
  </si>
  <si>
    <t>Bill Gutfarb, Executive Vice President and Trustee</t>
  </si>
  <si>
    <t>wbgutfarb@aol.com</t>
  </si>
  <si>
    <t>Texas Municipal League Intergovernmental Risk Pool</t>
  </si>
  <si>
    <t>Tito Villegas, Controller</t>
  </si>
  <si>
    <t>TVillegas@tmlirp.org</t>
  </si>
  <si>
    <t>512-491-2314</t>
  </si>
  <si>
    <t>1821 Rutherford Lane</t>
  </si>
  <si>
    <t xml:space="preserve">78754     </t>
  </si>
  <si>
    <t>Hank Domeracki</t>
  </si>
  <si>
    <t>HDomeracki@tmlirp.org</t>
  </si>
  <si>
    <t>512-491-2300</t>
  </si>
  <si>
    <t>Towers Perrin Savings</t>
  </si>
  <si>
    <t>Lou Novelli</t>
  </si>
  <si>
    <t>lou.novelli@towers.com</t>
  </si>
  <si>
    <t>(215) 246-6052</t>
  </si>
  <si>
    <t>Towers Perrin Retirement</t>
  </si>
  <si>
    <t>Lou Novelli, Treasury Analyst</t>
  </si>
  <si>
    <t>215-246-6052</t>
  </si>
  <si>
    <t>1500 Market St</t>
  </si>
  <si>
    <t xml:space="preserve">19102     </t>
  </si>
  <si>
    <t>Catherine Lehman</t>
  </si>
  <si>
    <t>catherine.lehman@transamerica.com</t>
  </si>
  <si>
    <t>Frank Zahn, CFO</t>
  </si>
  <si>
    <t>frank.zahn@cpa.state.tx.us</t>
  </si>
  <si>
    <t>512-463-3129</t>
  </si>
  <si>
    <t>Paul Ballard</t>
  </si>
  <si>
    <t>paul.ballard@cpa.state.tx.us</t>
  </si>
  <si>
    <t>512-463-1870</t>
  </si>
  <si>
    <t>Weaver, Paul F [pweaver@tulane.edu]</t>
  </si>
  <si>
    <t>Lillian Morrow</t>
  </si>
  <si>
    <t>lmorrow@russell.com</t>
  </si>
  <si>
    <t>205-505-1731</t>
  </si>
  <si>
    <t>1301 Second Ave, 18th Floor</t>
  </si>
  <si>
    <t>Joanna Strzepek, CSA</t>
  </si>
  <si>
    <t>jstrzepe@russell.com</t>
  </si>
  <si>
    <t>312-780-7135</t>
  </si>
  <si>
    <t>Keith Lennon, Director</t>
  </si>
  <si>
    <t>Klennon@Russell.com</t>
  </si>
  <si>
    <t>206-505-4239</t>
  </si>
  <si>
    <t>Cameron Wright</t>
  </si>
  <si>
    <t>cwright@rhac.com</t>
  </si>
  <si>
    <t>734-929-5789 x213</t>
  </si>
  <si>
    <t>110 Miller Ave Suite 100</t>
  </si>
  <si>
    <t>Ken Frier, Chief Investment Officer</t>
  </si>
  <si>
    <t>kfrier@rhac.com</t>
  </si>
  <si>
    <t>734-929-5789</t>
  </si>
  <si>
    <t>Lori Fischer, Associate Director, Human Resources</t>
  </si>
  <si>
    <t>lori.fischer@ubs.com</t>
  </si>
  <si>
    <t>203-719-6461</t>
  </si>
  <si>
    <t>One Stamford Forum, 201 Tresser Blvd</t>
  </si>
  <si>
    <t>Josh Piuma, Sr. Associate</t>
  </si>
  <si>
    <t>jpiuma@berkeleyendowment.org</t>
  </si>
  <si>
    <t>415-814-9839</t>
  </si>
  <si>
    <t>Berkeley Endowment Management Company, 580 California Street, Suite 1350</t>
  </si>
  <si>
    <t>John-Austin Saviano</t>
  </si>
  <si>
    <t>Ted Hood, Controller</t>
  </si>
  <si>
    <t>TCHood@ucdavis.edu</t>
  </si>
  <si>
    <t>530-754-1101</t>
  </si>
  <si>
    <t>1480 Drew Avenue</t>
  </si>
  <si>
    <t>Davis</t>
  </si>
  <si>
    <t xml:space="preserve">95616     </t>
  </si>
  <si>
    <t>Eamonn Dolan</t>
  </si>
  <si>
    <t>Robert Yastishak</t>
  </si>
  <si>
    <t>Robert.Yastishak@ucop.edu</t>
  </si>
  <si>
    <t>510-987-9668</t>
  </si>
  <si>
    <t>1111 Broadyway, Suite 1400</t>
  </si>
  <si>
    <t>Christie Israel, Controller</t>
  </si>
  <si>
    <t>cisrael@uci.edu</t>
  </si>
  <si>
    <t>949-824-1509</t>
  </si>
  <si>
    <t>The UCI Foundation, 4199 Campus Drive, Ste. 402 UT</t>
  </si>
  <si>
    <t xml:space="preserve">92697     </t>
  </si>
  <si>
    <t>Lynn Rahn</t>
  </si>
  <si>
    <t>Stephanie Zielonka, Controller</t>
  </si>
  <si>
    <t>szielonka@support.ucla.edu</t>
  </si>
  <si>
    <t>310-794-4234</t>
  </si>
  <si>
    <t>External Affairs, UCLA Wilshire Center, 10920 Wilshrie Blvd., Ste. 900</t>
  </si>
  <si>
    <t xml:space="preserve">90024     </t>
  </si>
  <si>
    <t>Michael Marvelli</t>
  </si>
  <si>
    <t>Monir Ahmed, Associate Vice Chancellor</t>
  </si>
  <si>
    <t>mahmed@ucmerced.edu</t>
  </si>
  <si>
    <t>209-228-4070</t>
  </si>
  <si>
    <t>1170 West Olive Avenue, Ste. 1</t>
  </si>
  <si>
    <t>Merced</t>
  </si>
  <si>
    <t xml:space="preserve">95348     </t>
  </si>
  <si>
    <t>Marianne Austin, Consultant</t>
  </si>
  <si>
    <t>marianne.austin@silverlake.com</t>
  </si>
  <si>
    <t>650-366-7631</t>
  </si>
  <si>
    <t>252 Highlander Hall, Bldg. A</t>
  </si>
  <si>
    <t>Riverside</t>
  </si>
  <si>
    <t xml:space="preserve">92521     </t>
  </si>
  <si>
    <t>Eric Sonquist, CFO</t>
  </si>
  <si>
    <t>eric.sonquist@ia.ucsb.edu</t>
  </si>
  <si>
    <t>805-893-8585</t>
  </si>
  <si>
    <t>The UCSB Foundation - MC 1130, University of California</t>
  </si>
  <si>
    <t>Santa Barbara</t>
  </si>
  <si>
    <t xml:space="preserve">93106     </t>
  </si>
  <si>
    <t>Bill Jump, Controller</t>
  </si>
  <si>
    <t>bjump@ucsc.edu</t>
  </si>
  <si>
    <t>831-427-4762</t>
  </si>
  <si>
    <t>2155 Delaware Avenue</t>
  </si>
  <si>
    <t>Santa Cruz</t>
  </si>
  <si>
    <t xml:space="preserve">95060     </t>
  </si>
  <si>
    <t>I-Ju Tracy, Controller</t>
  </si>
  <si>
    <t>itracy@ucsd.edu</t>
  </si>
  <si>
    <t>858-534-1038</t>
  </si>
  <si>
    <t>9500 Gilman Drive, MC 0940</t>
  </si>
  <si>
    <t xml:space="preserve">92093     </t>
  </si>
  <si>
    <t>Marlene Shaver</t>
  </si>
  <si>
    <t>Joyce Ochoa</t>
  </si>
  <si>
    <t>joyce.ochoa@ucsf.edu</t>
  </si>
  <si>
    <t>415-502-5204</t>
  </si>
  <si>
    <t>Rocco Calabrese, CEO</t>
  </si>
  <si>
    <t>rcalabrese@scufcwfunds.com</t>
  </si>
  <si>
    <t>714-220-2297 x201</t>
  </si>
  <si>
    <t>6425 Katella Avenue</t>
  </si>
  <si>
    <t>Cypress</t>
  </si>
  <si>
    <t xml:space="preserve">90630     </t>
  </si>
  <si>
    <t>Joel F. Meltz, CFO</t>
  </si>
  <si>
    <t>jmeltz@scufcwfunds.com</t>
  </si>
  <si>
    <t>714-220-2297x207</t>
  </si>
  <si>
    <t>University of Iowa</t>
  </si>
  <si>
    <t>Amanda Crystal, Analyst</t>
  </si>
  <si>
    <t>amanda-chrystal@uiowa.edu</t>
  </si>
  <si>
    <t>319-384-4060</t>
  </si>
  <si>
    <t>7 Jessup Hall</t>
  </si>
  <si>
    <t>Iowa City</t>
  </si>
  <si>
    <t>52242-1317</t>
  </si>
  <si>
    <t>Cynthia Bartels</t>
  </si>
  <si>
    <t>cynthia-bartels@uiowa.edu</t>
  </si>
  <si>
    <t>319-335-0127</t>
  </si>
  <si>
    <t>Anthony Quill, Analyst</t>
  </si>
  <si>
    <t>asquill@umn.edu</t>
  </si>
  <si>
    <t>612-624-2457</t>
  </si>
  <si>
    <t>Chris Suedbeck, Director of Investments</t>
  </si>
  <si>
    <t>suedb001@umn.edu</t>
  </si>
  <si>
    <t>612-624-8534</t>
  </si>
  <si>
    <t>Gail Ogden, Pension Investments</t>
  </si>
  <si>
    <t xml:space="preserve">gail.ogden@utc.com </t>
  </si>
  <si>
    <t xml:space="preserve">860-728-7584 </t>
  </si>
  <si>
    <t xml:space="preserve">United Technologies Building, MS 525 </t>
  </si>
  <si>
    <t>Kevin Hanney</t>
  </si>
  <si>
    <t xml:space="preserve">kevin.hanney@utc.com </t>
  </si>
  <si>
    <t xml:space="preserve">860-728-7689 </t>
  </si>
  <si>
    <t>Bell, Roberta [robell@upenn.edu]</t>
  </si>
  <si>
    <t>Anthony L. Martino</t>
  </si>
  <si>
    <t>amartino@upenn.edu</t>
  </si>
  <si>
    <t>215-746-7054 </t>
  </si>
  <si>
    <t>United Parcel Service UPS  (Teamster Plan)</t>
  </si>
  <si>
    <t>Michael McClenny</t>
  </si>
  <si>
    <t>Michael.McClenny@usaa.com</t>
  </si>
  <si>
    <t>210-498-7365</t>
  </si>
  <si>
    <t>Robert Ramsey Jr., Treasury Operations Manager</t>
  </si>
  <si>
    <t>robert.ramsey4.naf@mail.mil</t>
  </si>
  <si>
    <t>210-466-1385</t>
  </si>
  <si>
    <t>2455 Reynolds Rd</t>
  </si>
  <si>
    <t>Fort Sam Houston</t>
  </si>
  <si>
    <t>78234-7588</t>
  </si>
  <si>
    <t>RICHARD BEHLER</t>
  </si>
  <si>
    <t>Richard M. Behler &lt;rbehler@hirtlecallaghan.com&gt;</t>
  </si>
  <si>
    <t>Kevin Dalmut, Senior Investment Analyst</t>
  </si>
  <si>
    <t>kdalmut@usmd.edu</t>
  </si>
  <si>
    <t>202-296-1209 x13</t>
  </si>
  <si>
    <t>21 Dupont Circle, Suite 430</t>
  </si>
  <si>
    <t>Tom English</t>
  </si>
  <si>
    <t>tenglish@usmd.edu</t>
  </si>
  <si>
    <t>202-296-1209</t>
  </si>
  <si>
    <t>Sam Gallo, Chief Investment Officer</t>
  </si>
  <si>
    <t>sgallo@usmd.edu</t>
  </si>
  <si>
    <t>Gerald Filippone, ACS Treasury</t>
  </si>
  <si>
    <t>Gerald.Filippone@Altria.com</t>
  </si>
  <si>
    <t>804-484-8655</t>
  </si>
  <si>
    <t>6601 West Broad Street</t>
  </si>
  <si>
    <t xml:space="preserve">23230     </t>
  </si>
  <si>
    <t>Scott Davies</t>
  </si>
  <si>
    <t xml:space="preserve">Seattle </t>
  </si>
  <si>
    <t>John Dobson</t>
  </si>
  <si>
    <t>John.Dobson@uwfoundation.wisc.edu</t>
  </si>
  <si>
    <t>(608) 263-5829</t>
  </si>
  <si>
    <t>Dominic Hong, Manager, Reporting Administration</t>
  </si>
  <si>
    <t>dominic.hong@vanderbilt.edu</t>
  </si>
  <si>
    <t>615-343-9681</t>
  </si>
  <si>
    <t>2100 West End Avenue, Suite 1000</t>
  </si>
  <si>
    <t xml:space="preserve">37203     </t>
  </si>
  <si>
    <t>Steve Bachus, Managing Director, Investment Administration</t>
  </si>
  <si>
    <t>steve.bachus@vanderbilt.edu</t>
  </si>
  <si>
    <t>615-343-0383</t>
  </si>
  <si>
    <t>Chris Correnti, Senior Treasury Analyst</t>
  </si>
  <si>
    <t>ccorrent@vnsny.org</t>
  </si>
  <si>
    <t>212-609-5754</t>
  </si>
  <si>
    <t>5 Penn Plaza, 12th Floor</t>
  </si>
  <si>
    <t xml:space="preserve">10001     </t>
  </si>
  <si>
    <t>Jon Costaldo</t>
  </si>
  <si>
    <t>jon.costaldo@vnsny.org</t>
  </si>
  <si>
    <t>212-609-9601</t>
  </si>
  <si>
    <t xml:space="preserve">Dennis Wilbur, Director of Investments   </t>
  </si>
  <si>
    <t>dennis.wilber@vnsny.org</t>
  </si>
  <si>
    <t>212-609-5719</t>
  </si>
  <si>
    <t>CITY OF WALTHAM</t>
  </si>
  <si>
    <t>Rodriguez</t>
  </si>
  <si>
    <t>Beth Vandehey</t>
  </si>
  <si>
    <t>Bvandehey@sib.wa.gov</t>
  </si>
  <si>
    <t>360-956-4618</t>
  </si>
  <si>
    <t>Gary Bruebaker</t>
  </si>
  <si>
    <t>gbruebaker@sib.wa.gov</t>
  </si>
  <si>
    <t>Peter Wang</t>
  </si>
  <si>
    <t>Peter.Wang@wcb.ab.ca</t>
  </si>
  <si>
    <t>(780) 498 4652</t>
  </si>
  <si>
    <t>Don Swanson, Vice President Finance and Investments</t>
  </si>
  <si>
    <t>d.swanson@wcra.biz</t>
  </si>
  <si>
    <t>651-229-1802</t>
  </si>
  <si>
    <t>400 Robert St North</t>
  </si>
  <si>
    <t xml:space="preserve">55101     </t>
  </si>
  <si>
    <t>Troy Iannaco, Sr. Finance Manager</t>
  </si>
  <si>
    <t>tiannaco@welchs.com</t>
  </si>
  <si>
    <t>978-371-3648</t>
  </si>
  <si>
    <t>Shaun Hauser, Manager</t>
  </si>
  <si>
    <t>shauser@wellwest.ca</t>
  </si>
  <si>
    <t>204-925-7953</t>
  </si>
  <si>
    <t>400-200 Portage Ave</t>
  </si>
  <si>
    <t xml:space="preserve">R3B 3P1   </t>
  </si>
  <si>
    <t>Sam Pellettieri</t>
  </si>
  <si>
    <t>spellettieri@wellwest.ca</t>
  </si>
  <si>
    <t>608 2nd Ave S, 9th Floor</t>
  </si>
  <si>
    <t>55402-191</t>
  </si>
  <si>
    <t>Eric Chafin, CFO/Treasurer</t>
  </si>
  <si>
    <t xml:space="preserve">eric_chafin@woodberry.org </t>
  </si>
  <si>
    <t>540-672-6009</t>
  </si>
  <si>
    <t>10 Woodberry Station</t>
  </si>
  <si>
    <t>Woodberry Forrest</t>
  </si>
  <si>
    <t xml:space="preserve">22989     </t>
  </si>
  <si>
    <t>eric_chafin@woodberry.org</t>
  </si>
  <si>
    <t>Mary Law, Sr Portfolio Manager</t>
  </si>
  <si>
    <t xml:space="preserve">lawms@wfu.edu </t>
  </si>
  <si>
    <t>336-758-7199</t>
  </si>
  <si>
    <t>1834 Wake Forest Dr Reynolda Hall</t>
  </si>
  <si>
    <t xml:space="preserve">27109     </t>
  </si>
  <si>
    <t>Craig Thomas</t>
  </si>
  <si>
    <t xml:space="preserve">cothomas@wfu.edu </t>
  </si>
  <si>
    <t>336-758-4385</t>
  </si>
  <si>
    <t>Jim Dunn</t>
  </si>
  <si>
    <t xml:space="preserve">jadunn@wfu.edu </t>
  </si>
  <si>
    <t>336-758-4240</t>
  </si>
  <si>
    <t>Bree Rose, Portfolio Analysis</t>
  </si>
  <si>
    <t>breer@bmgigroup.com</t>
  </si>
  <si>
    <t>425-889-7908</t>
  </si>
  <si>
    <t>WA</t>
  </si>
  <si>
    <t>98033</t>
  </si>
  <si>
    <t>Steve Molyneaux, Senior Analyst</t>
  </si>
  <si>
    <t>smolyneaux@whoi.edu</t>
  </si>
  <si>
    <t>508 289 2734</t>
  </si>
  <si>
    <t>Water St., Bell House</t>
  </si>
  <si>
    <t>Woods Hole</t>
  </si>
  <si>
    <t>02543-1056</t>
  </si>
  <si>
    <t>Dana  Fernandez</t>
  </si>
  <si>
    <t>dfernandez@whoi.edu</t>
  </si>
  <si>
    <t>508-457-2021</t>
  </si>
  <si>
    <t>Jeff Fernandez, Chief Investment Officer</t>
  </si>
  <si>
    <t>William Penn Foundation</t>
  </si>
  <si>
    <t>Amy Chan, Investment Analyst</t>
  </si>
  <si>
    <t>achan@williampennfoundation.org</t>
  </si>
  <si>
    <t>215-988-1830</t>
  </si>
  <si>
    <t>Two Logan Square, 11th Floor</t>
  </si>
  <si>
    <t xml:space="preserve">26507     </t>
  </si>
  <si>
    <t>Jeff Jackman, Director of Investments</t>
  </si>
  <si>
    <t>jjackman@williampennfoundation.org</t>
  </si>
  <si>
    <t>MaDoe Htun, Chief Investment Officer</t>
  </si>
  <si>
    <t>mhtun@williampennfoundation.org</t>
  </si>
  <si>
    <t>Dominic Staniscia</t>
  </si>
  <si>
    <t>Dominic.Staniscia@imcoinvest.com</t>
  </si>
  <si>
    <t>416-344-2451</t>
  </si>
  <si>
    <t xml:space="preserve">M5V 3J1   </t>
  </si>
  <si>
    <t>John Denham, Chief Investment Officer</t>
  </si>
  <si>
    <t>john_denham@wsib.on.ca</t>
  </si>
  <si>
    <t>416-344-4095</t>
  </si>
  <si>
    <t>Jen Cunanan, Associate Vice President, Investments</t>
  </si>
  <si>
    <t>jcunanan@wvuf.org</t>
  </si>
  <si>
    <t>304-284-4058</t>
  </si>
  <si>
    <t>One Waterfront Place, 7th Floor</t>
  </si>
  <si>
    <t>Morgantown</t>
  </si>
  <si>
    <t xml:space="preserve">WV                                                                                                                                                                                                                                                             </t>
  </si>
  <si>
    <t>Becky Dammeyer</t>
  </si>
  <si>
    <t>rdammeyer@wvuf.org</t>
  </si>
  <si>
    <t>304-284-4092</t>
  </si>
  <si>
    <t>Rick Kraich, Vice President of Investments &amp; CIO</t>
  </si>
  <si>
    <t>rkraich@wvuf.org</t>
  </si>
  <si>
    <t>304-284-4013</t>
  </si>
  <si>
    <t>Ruth Bosco, Director, Pensions</t>
  </si>
  <si>
    <t>Ruth.Bosco@xerox.com</t>
  </si>
  <si>
    <t>203-849-2674</t>
  </si>
  <si>
    <t>45 Glover Ave</t>
  </si>
  <si>
    <t>Rick Heffernan</t>
  </si>
  <si>
    <t>rick.heffernan@xerox.com</t>
  </si>
  <si>
    <t>Angela Kane, Fund Administrator</t>
  </si>
  <si>
    <t>416-304-1598</t>
  </si>
  <si>
    <t>Frank Ward</t>
  </si>
  <si>
    <t xml:space="preserve">fward@ymcastlouis.org </t>
  </si>
  <si>
    <t>314-678-3476</t>
  </si>
  <si>
    <t>1528 Locust St</t>
  </si>
  <si>
    <t>Guy Lamontagne</t>
  </si>
  <si>
    <t>guy.lamontagne@desjardins.com</t>
  </si>
  <si>
    <t>514-350-4884</t>
  </si>
  <si>
    <t>South Tower, 1 Complexe Desjardins, Montréal, QC H5B 1B2, Canada</t>
  </si>
  <si>
    <t>QC</t>
  </si>
  <si>
    <t>H5B 1B2</t>
  </si>
  <si>
    <t>Jay Aizanman</t>
  </si>
  <si>
    <t>jay.aizanman@desjardins.com</t>
  </si>
  <si>
    <t>514-350-8686  ext 5572771</t>
  </si>
  <si>
    <t>OSRAM SYLVANIA</t>
  </si>
  <si>
    <t>Terrence Bertrand</t>
  </si>
  <si>
    <t>Terrence.Bertrand@osram.com</t>
  </si>
  <si>
    <t>978-570-3567</t>
  </si>
  <si>
    <t>200 Ballardvale street</t>
  </si>
  <si>
    <t>1887</t>
  </si>
  <si>
    <t>400 Q Street, Suite LPE 4800</t>
  </si>
  <si>
    <t>Rob Paterson, IM</t>
  </si>
  <si>
    <t>Id</t>
  </si>
  <si>
    <t>id</t>
  </si>
  <si>
    <t>t1</t>
  </si>
  <si>
    <t>t2</t>
  </si>
  <si>
    <t>t3</t>
  </si>
  <si>
    <t>t4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</si>
</sst>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409]mmm\-yy;@"/>
    <numFmt numFmtId="165" formatCode="0.0000"/>
    <numFmt numFmtId="166" formatCode="00000"/>
    <numFmt numFmtId="167" formatCode="m/d/yy;@"/>
    <numFmt numFmtId="168" formatCode="#,##0.0000000"/>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6.5"/>
      <name val="Arial Bold"/>
    </font>
    <font>
      <u/>
      <sz val="11"/>
      <color theme="10"/>
      <name val="Calibri"/>
      <family val="2"/>
      <scheme val="minor"/>
    </font>
    <font>
      <sz val="10"/>
      <color theme="1"/>
      <name val="Calibri"/>
      <family val="2"/>
      <scheme val="minor"/>
    </font>
    <font>
      <b/>
      <sz val="10"/>
      <color theme="1"/>
      <name val="Calibri"/>
      <family val="2"/>
      <scheme val="minor"/>
    </font>
    <font>
      <b/>
      <sz val="10"/>
      <color theme="0"/>
      <name val="Calibri"/>
      <family val="2"/>
      <scheme val="minor"/>
    </font>
    <font>
      <sz val="8"/>
      <color theme="0"/>
      <name val="Calibri"/>
      <family val="2"/>
      <scheme val="minor"/>
    </font>
    <font>
      <sz val="10"/>
      <color rgb="FF1F497D"/>
      <name val="Calibri"/>
      <family val="2"/>
      <scheme val="minor"/>
    </font>
    <font>
      <sz val="10"/>
      <color rgb="FF000000"/>
      <name val="Calibri"/>
      <family val="2"/>
      <scheme val="minor"/>
    </font>
    <font>
      <sz val="10"/>
      <name val="Arial"/>
      <family val="2"/>
    </font>
    <font>
      <sz val="10"/>
      <color theme="1"/>
      <name val="Arial"/>
      <family val="2"/>
    </font>
    <font>
      <sz val="10"/>
      <color rgb="FF000000"/>
      <name val="Arial"/>
      <family val="2"/>
    </font>
    <font>
      <sz val="11"/>
      <color rgb="FF000000"/>
      <name val="Calibri"/>
      <family val="2"/>
      <scheme val="minor"/>
    </font>
    <font>
      <sz val="9"/>
      <color rgb="FF000000"/>
      <name val="MS Shell Dlg 2"/>
    </font>
    <font>
      <sz val="9"/>
      <name val="Arial"/>
      <family val="2"/>
    </font>
    <font>
      <sz val="10"/>
      <color indexed="8"/>
      <name val="Arial"/>
      <family val="2"/>
    </font>
    <font>
      <b/>
      <sz val="10"/>
      <name val="Calibri"/>
      <family val="2"/>
      <scheme val="minor"/>
    </font>
    <font>
      <b/>
      <sz val="9"/>
      <color indexed="81"/>
      <name val="Tahoma"/>
      <family val="2"/>
    </font>
    <font>
      <sz val="9"/>
      <color indexed="81"/>
      <name val="Tahoma"/>
      <family val="2"/>
    </font>
  </fonts>
  <fills count="9">
    <fill>
      <patternFill patternType="none"/>
    </fill>
    <fill>
      <patternFill patternType="gray125"/>
    </fill>
    <fill>
      <patternFill patternType="solid">
        <fgColor theme="3"/>
        <bgColor indexed="64"/>
      </patternFill>
    </fill>
    <fill>
      <patternFill patternType="solid">
        <fgColor indexed="8"/>
        <bgColor indexed="64"/>
      </patternFill>
    </fill>
    <fill>
      <patternFill patternType="solid">
        <fgColor theme="8" tint="0.79998168889431442"/>
        <bgColor indexed="64"/>
      </patternFill>
    </fill>
    <fill>
      <patternFill patternType="solid">
        <fgColor rgb="FF00B050"/>
        <bgColor indexed="64"/>
      </patternFill>
    </fill>
    <fill>
      <patternFill patternType="solid">
        <fgColor theme="9" tint="0.39997558519241921"/>
        <bgColor theme="4"/>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style="thin">
        <color theme="4" tint="0.39997558519241921"/>
      </bottom>
      <diagonal/>
    </border>
    <border>
      <left/>
      <right style="thin">
        <color indexed="64"/>
      </right>
      <top/>
      <bottom/>
      <diagonal/>
    </border>
  </borders>
  <cellStyleXfs count="145">
    <xf numFmtId="0" fontId="0" fillId="0" borderId="0"/>
    <xf numFmtId="164" fontId="3" fillId="3" borderId="0">
      <alignment horizontal="right"/>
    </xf>
    <xf numFmtId="164" fontId="4" fillId="0" borderId="0" applyNumberFormat="0" applyFill="0" applyBorder="0" applyAlignment="0" applyProtection="0"/>
    <xf numFmtId="0" fontId="1" fillId="0" borderId="0"/>
    <xf numFmtId="164" fontId="1" fillId="0" borderId="0"/>
    <xf numFmtId="43" fontId="11" fillId="0" borderId="0" applyFont="0" applyFill="0" applyBorder="0" applyAlignment="0" applyProtection="0"/>
    <xf numFmtId="43" fontId="11" fillId="0" borderId="0" applyFont="0" applyFill="0" applyBorder="0" applyAlignment="0" applyProtection="0"/>
    <xf numFmtId="164" fontId="4" fillId="0" borderId="0" applyNumberFormat="0" applyFill="0" applyBorder="0" applyAlignment="0" applyProtection="0"/>
    <xf numFmtId="0" fontId="4"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alignment horizontal="left"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1" fillId="0" borderId="0"/>
    <xf numFmtId="0" fontId="11" fillId="0" borderId="0">
      <alignment horizontal="left"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1" fillId="0" borderId="0" applyFont="0" applyFill="0" applyBorder="0" applyAlignment="0" applyProtection="0"/>
    <xf numFmtId="9" fontId="11" fillId="0" borderId="0" applyFont="0" applyFill="0" applyBorder="0" applyAlignment="0" applyProtection="0"/>
  </cellStyleXfs>
  <cellXfs count="99">
    <xf numFmtId="0" fontId="0" fillId="0" borderId="0" xfId="0"/>
    <xf numFmtId="0" fontId="0" fillId="0" borderId="0" xfId="0" applyAlignment="1"/>
    <xf numFmtId="0" fontId="5" fillId="0" borderId="0" xfId="0" applyFont="1"/>
    <xf numFmtId="0" fontId="5" fillId="0" borderId="0" xfId="0" applyFont="1" applyAlignment="1">
      <alignment wrapText="1"/>
    </xf>
    <xf numFmtId="49" fontId="5" fillId="0" borderId="0" xfId="0" applyNumberFormat="1" applyFont="1" applyAlignment="1">
      <alignment wrapText="1"/>
    </xf>
    <xf numFmtId="14" fontId="5" fillId="0" borderId="0" xfId="0" applyNumberFormat="1" applyFont="1" applyAlignment="1">
      <alignment horizontal="right" wrapText="1"/>
    </xf>
    <xf numFmtId="49" fontId="0" fillId="0" borderId="0" xfId="0" applyNumberFormat="1" applyAlignment="1">
      <alignment wrapText="1"/>
    </xf>
    <xf numFmtId="0" fontId="5" fillId="0" borderId="0" xfId="0" applyFont="1" applyAlignment="1">
      <alignment horizontal="right" wrapText="1"/>
    </xf>
    <xf numFmtId="0" fontId="0" fillId="0" borderId="0" xfId="0" applyAlignment="1">
      <alignment wrapText="1"/>
    </xf>
    <xf numFmtId="0" fontId="6" fillId="0" borderId="0" xfId="0" applyFont="1" applyAlignment="1">
      <alignment horizontal="center" vertical="center" wrapText="1"/>
    </xf>
    <xf numFmtId="0" fontId="6" fillId="0" borderId="0" xfId="0" applyFont="1" applyAlignment="1">
      <alignment vertical="center" wrapText="1"/>
    </xf>
    <xf numFmtId="164" fontId="7" fillId="5" borderId="2" xfId="4" applyFont="1" applyFill="1" applyBorder="1" applyAlignment="1">
      <alignment horizontal="center" vertical="center" wrapText="1"/>
    </xf>
    <xf numFmtId="164" fontId="8" fillId="5" borderId="2" xfId="4" applyFont="1" applyFill="1" applyBorder="1" applyAlignment="1">
      <alignment horizontal="center" vertical="center" wrapText="1"/>
    </xf>
    <xf numFmtId="164" fontId="5" fillId="0" borderId="0" xfId="4" applyFont="1" applyFill="1" applyAlignment="1">
      <alignment horizontal="center" vertical="center" wrapText="1"/>
    </xf>
    <xf numFmtId="164" fontId="5" fillId="0" borderId="1" xfId="4" applyFont="1" applyFill="1" applyBorder="1" applyAlignment="1">
      <alignment vertical="center"/>
    </xf>
    <xf numFmtId="164" fontId="5" fillId="0" borderId="2" xfId="4" applyFont="1" applyFill="1" applyBorder="1" applyAlignment="1">
      <alignment vertical="center"/>
    </xf>
    <xf numFmtId="1" fontId="5" fillId="0" borderId="2" xfId="4" applyNumberFormat="1" applyFont="1" applyFill="1" applyBorder="1" applyAlignment="1">
      <alignment horizontal="center" vertical="center"/>
    </xf>
    <xf numFmtId="0" fontId="5" fillId="0" borderId="2" xfId="4" applyNumberFormat="1" applyFont="1" applyFill="1" applyBorder="1" applyAlignment="1">
      <alignment horizontal="left" vertical="center"/>
    </xf>
    <xf numFmtId="165" fontId="5" fillId="0" borderId="2" xfId="4" applyNumberFormat="1" applyFont="1" applyFill="1" applyBorder="1" applyAlignment="1">
      <alignment horizontal="left" vertical="center"/>
    </xf>
    <xf numFmtId="0" fontId="5" fillId="0" borderId="2" xfId="4" applyNumberFormat="1" applyFont="1" applyFill="1" applyBorder="1" applyAlignment="1">
      <alignment horizontal="left" vertical="center" wrapText="1"/>
    </xf>
    <xf numFmtId="164" fontId="5" fillId="0" borderId="3" xfId="4" applyFont="1" applyFill="1" applyBorder="1" applyAlignment="1">
      <alignment vertical="center"/>
    </xf>
    <xf numFmtId="164" fontId="5" fillId="0" borderId="0" xfId="4" applyFont="1" applyFill="1" applyAlignment="1">
      <alignment vertical="center"/>
    </xf>
    <xf numFmtId="0" fontId="5" fillId="5" borderId="2" xfId="4" applyNumberFormat="1" applyFont="1" applyFill="1" applyBorder="1" applyAlignment="1">
      <alignment horizontal="left" vertical="center"/>
    </xf>
    <xf numFmtId="165" fontId="5" fillId="5" borderId="2" xfId="4" applyNumberFormat="1" applyFont="1" applyFill="1" applyBorder="1" applyAlignment="1">
      <alignment horizontal="center" vertical="center"/>
    </xf>
    <xf numFmtId="0" fontId="5" fillId="5" borderId="2" xfId="4" applyNumberFormat="1" applyFont="1" applyFill="1" applyBorder="1" applyAlignment="1">
      <alignment horizontal="center" vertical="center" wrapText="1"/>
    </xf>
    <xf numFmtId="2" fontId="5" fillId="5" borderId="2" xfId="4" applyNumberFormat="1" applyFont="1" applyFill="1" applyBorder="1" applyAlignment="1">
      <alignment horizontal="center" vertical="center"/>
    </xf>
    <xf numFmtId="164" fontId="9" fillId="0" borderId="2" xfId="4" applyFont="1" applyFill="1" applyBorder="1" applyAlignment="1">
      <alignment vertical="center"/>
    </xf>
    <xf numFmtId="164" fontId="10" fillId="0" borderId="2" xfId="4" applyFont="1" applyFill="1" applyBorder="1" applyAlignment="1">
      <alignment vertical="center"/>
    </xf>
    <xf numFmtId="164" fontId="1" fillId="0" borderId="2" xfId="4" applyFill="1" applyBorder="1" applyAlignment="1">
      <alignment vertical="center"/>
    </xf>
    <xf numFmtId="164" fontId="5" fillId="0" borderId="0" xfId="4" applyFont="1" applyFill="1" applyBorder="1" applyAlignment="1">
      <alignment vertical="center"/>
    </xf>
    <xf numFmtId="164" fontId="5" fillId="0" borderId="4" xfId="4" applyFont="1" applyFill="1" applyBorder="1" applyAlignment="1">
      <alignment vertical="center"/>
    </xf>
    <xf numFmtId="164" fontId="5" fillId="0" borderId="2" xfId="4" quotePrefix="1" applyFont="1" applyFill="1" applyBorder="1" applyAlignment="1">
      <alignment vertical="center"/>
    </xf>
    <xf numFmtId="164" fontId="11" fillId="0" borderId="2" xfId="4" applyFont="1" applyFill="1" applyBorder="1" applyAlignment="1">
      <alignment vertical="center"/>
    </xf>
    <xf numFmtId="164" fontId="12" fillId="0" borderId="2" xfId="4" applyFont="1" applyFill="1" applyBorder="1" applyAlignment="1">
      <alignment vertical="center"/>
    </xf>
    <xf numFmtId="164" fontId="5" fillId="0" borderId="2" xfId="4" applyFont="1" applyFill="1" applyBorder="1" applyAlignment="1">
      <alignment vertical="center" wrapText="1"/>
    </xf>
    <xf numFmtId="2" fontId="5" fillId="0" borderId="0" xfId="4" applyNumberFormat="1" applyFont="1" applyFill="1" applyAlignment="1">
      <alignment vertical="center"/>
    </xf>
    <xf numFmtId="164" fontId="13" fillId="0" borderId="0" xfId="4" applyFont="1" applyFill="1" applyBorder="1" applyAlignment="1">
      <alignment vertical="center"/>
    </xf>
    <xf numFmtId="166" fontId="5" fillId="0" borderId="2" xfId="4" applyNumberFormat="1" applyFont="1" applyFill="1" applyBorder="1" applyAlignment="1">
      <alignment horizontal="left" vertical="center"/>
    </xf>
    <xf numFmtId="164" fontId="14" fillId="0" borderId="2" xfId="4" applyFont="1" applyFill="1" applyBorder="1" applyAlignment="1">
      <alignment vertical="center"/>
    </xf>
    <xf numFmtId="164" fontId="0" fillId="0" borderId="2" xfId="4" applyFont="1" applyFill="1" applyBorder="1" applyAlignment="1">
      <alignment vertical="center"/>
    </xf>
    <xf numFmtId="164" fontId="15" fillId="0" borderId="2" xfId="4" applyFont="1" applyFill="1" applyBorder="1" applyAlignment="1">
      <alignment vertical="center"/>
    </xf>
    <xf numFmtId="0" fontId="5" fillId="0" borderId="2" xfId="4" quotePrefix="1" applyNumberFormat="1" applyFont="1" applyFill="1" applyBorder="1" applyAlignment="1">
      <alignment vertical="center"/>
    </xf>
    <xf numFmtId="0" fontId="5" fillId="0" borderId="2" xfId="4" applyNumberFormat="1" applyFont="1" applyFill="1" applyBorder="1" applyAlignment="1">
      <alignment vertical="center"/>
    </xf>
    <xf numFmtId="1" fontId="5" fillId="0" borderId="2" xfId="4" applyNumberFormat="1" applyFont="1" applyFill="1" applyBorder="1" applyAlignment="1">
      <alignment vertical="center"/>
    </xf>
    <xf numFmtId="164" fontId="16" fillId="0" borderId="2" xfId="4" applyFont="1" applyFill="1" applyBorder="1" applyAlignment="1">
      <alignment vertical="center"/>
    </xf>
    <xf numFmtId="164" fontId="4" fillId="0" borderId="2" xfId="2" applyFont="1" applyFill="1" applyBorder="1" applyAlignment="1">
      <alignment vertical="center"/>
    </xf>
    <xf numFmtId="0" fontId="5" fillId="0" borderId="0" xfId="4" applyNumberFormat="1" applyFont="1" applyFill="1" applyAlignment="1">
      <alignment horizontal="left" vertical="center"/>
    </xf>
    <xf numFmtId="165" fontId="5" fillId="0" borderId="0" xfId="4" applyNumberFormat="1" applyFont="1" applyFill="1" applyAlignment="1">
      <alignment horizontal="left" vertical="center"/>
    </xf>
    <xf numFmtId="0" fontId="5" fillId="0" borderId="0" xfId="4" applyNumberFormat="1" applyFont="1" applyFill="1" applyAlignment="1">
      <alignment horizontal="left" vertical="center" wrapText="1"/>
    </xf>
    <xf numFmtId="0" fontId="5" fillId="5" borderId="2" xfId="4" applyNumberFormat="1" applyFont="1" applyFill="1" applyBorder="1" applyAlignment="1">
      <alignment horizontal="center" vertical="center"/>
    </xf>
    <xf numFmtId="0" fontId="5" fillId="0" borderId="2" xfId="3" applyNumberFormat="1" applyFont="1" applyFill="1" applyBorder="1" applyAlignment="1">
      <alignment vertical="center"/>
    </xf>
    <xf numFmtId="164" fontId="5" fillId="0" borderId="2" xfId="4" applyFont="1" applyFill="1" applyBorder="1" applyAlignment="1">
      <alignment horizontal="left" vertical="center"/>
    </xf>
    <xf numFmtId="164" fontId="5" fillId="0" borderId="2" xfId="4" applyFont="1" applyFill="1" applyBorder="1" applyAlignment="1">
      <alignment horizontal="left" vertical="center" wrapText="1"/>
    </xf>
    <xf numFmtId="164" fontId="5" fillId="0" borderId="0" xfId="4" applyFont="1" applyFill="1" applyAlignment="1">
      <alignment horizontal="left" vertical="center"/>
    </xf>
    <xf numFmtId="2" fontId="5" fillId="0" borderId="0" xfId="4" applyNumberFormat="1" applyFont="1" applyFill="1" applyAlignment="1">
      <alignment horizontal="left" vertical="center"/>
    </xf>
    <xf numFmtId="164" fontId="5" fillId="0" borderId="0" xfId="4" applyFont="1" applyFill="1" applyAlignment="1">
      <alignment horizontal="left" vertical="center" wrapText="1"/>
    </xf>
    <xf numFmtId="164" fontId="5" fillId="0" borderId="0" xfId="4" applyFont="1" applyFill="1" applyAlignment="1">
      <alignment vertical="center" wrapText="1"/>
    </xf>
    <xf numFmtId="164" fontId="18" fillId="2" borderId="1" xfId="4" applyFont="1" applyFill="1" applyBorder="1" applyAlignment="1">
      <alignment horizontal="center" vertical="center" wrapText="1"/>
    </xf>
    <xf numFmtId="164" fontId="18" fillId="2" borderId="2" xfId="4" applyFont="1" applyFill="1" applyBorder="1" applyAlignment="1">
      <alignment horizontal="center" vertical="center" wrapText="1"/>
    </xf>
    <xf numFmtId="164" fontId="18" fillId="6" borderId="2" xfId="4" applyFont="1" applyFill="1" applyBorder="1" applyAlignment="1">
      <alignment horizontal="center" vertical="center" wrapText="1"/>
    </xf>
    <xf numFmtId="164" fontId="18" fillId="2" borderId="2" xfId="4" applyFont="1" applyFill="1" applyBorder="1" applyAlignment="1">
      <alignment horizontal="left" vertical="center" wrapText="1"/>
    </xf>
    <xf numFmtId="164" fontId="18" fillId="2" borderId="3" xfId="4" applyFont="1" applyFill="1" applyBorder="1" applyAlignment="1">
      <alignment horizontal="center" vertical="center" wrapText="1"/>
    </xf>
    <xf numFmtId="0" fontId="0" fillId="0" borderId="0" xfId="0" applyProtection="1"/>
    <xf numFmtId="0" fontId="0" fillId="0" borderId="0" xfId="0" applyAlignment="1" applyProtection="1">
      <alignment horizontal="center"/>
    </xf>
    <xf numFmtId="0" fontId="0" fillId="0" borderId="5" xfId="0" applyBorder="1" applyProtection="1"/>
    <xf numFmtId="0" fontId="0" fillId="4" borderId="0" xfId="0" applyFill="1" applyBorder="1" applyAlignment="1" applyProtection="1">
      <alignment horizontal="center"/>
    </xf>
    <xf numFmtId="167" fontId="0" fillId="4" borderId="0" xfId="0" applyNumberFormat="1" applyFill="1" applyBorder="1" applyAlignment="1" applyProtection="1">
      <alignment horizontal="center"/>
    </xf>
    <xf numFmtId="3" fontId="0" fillId="4" borderId="0" xfId="0" applyNumberFormat="1" applyFill="1" applyAlignment="1" applyProtection="1">
      <alignment horizontal="center" wrapText="1"/>
    </xf>
    <xf numFmtId="0" fontId="0" fillId="0" borderId="0" xfId="0" applyAlignment="1" applyProtection="1">
      <alignment vertical="center"/>
    </xf>
    <xf numFmtId="0" fontId="0" fillId="0" borderId="0" xfId="0" applyAlignment="1" applyProtection="1">
      <alignment horizontal="center" vertical="center"/>
    </xf>
    <xf numFmtId="0" fontId="0" fillId="0" borderId="5" xfId="0" applyBorder="1" applyAlignment="1" applyProtection="1">
      <alignment vertical="center"/>
    </xf>
    <xf numFmtId="0" fontId="2" fillId="0" borderId="0" xfId="0" applyFont="1" applyAlignment="1" applyProtection="1">
      <alignment vertical="center"/>
    </xf>
    <xf numFmtId="0" fontId="2" fillId="0" borderId="0" xfId="0" applyFont="1" applyAlignment="1" applyProtection="1">
      <alignment horizontal="center" vertical="center"/>
    </xf>
    <xf numFmtId="0" fontId="2" fillId="0" borderId="5" xfId="0" applyFont="1" applyBorder="1" applyAlignment="1" applyProtection="1">
      <alignment vertical="center"/>
    </xf>
    <xf numFmtId="0" fontId="2" fillId="4" borderId="0" xfId="0" applyFont="1" applyFill="1" applyBorder="1" applyAlignment="1" applyProtection="1">
      <alignment horizontal="center" vertical="center"/>
    </xf>
    <xf numFmtId="167" fontId="2" fillId="4" borderId="0" xfId="0" applyNumberFormat="1" applyFont="1" applyFill="1" applyBorder="1" applyAlignment="1" applyProtection="1">
      <alignment horizontal="center" vertical="center"/>
    </xf>
    <xf numFmtId="3" fontId="2" fillId="4" borderId="0" xfId="0" applyNumberFormat="1" applyFont="1" applyFill="1" applyBorder="1" applyAlignment="1" applyProtection="1">
      <alignment horizontal="center" vertical="center" wrapText="1"/>
    </xf>
    <xf numFmtId="0" fontId="0" fillId="4" borderId="0" xfId="0" applyFill="1" applyAlignment="1" applyProtection="1">
      <alignment horizontal="center"/>
      <protection locked="0"/>
    </xf>
    <xf numFmtId="167" fontId="0" fillId="4" borderId="0" xfId="0" applyNumberFormat="1" applyFill="1" applyBorder="1" applyAlignment="1" applyProtection="1">
      <alignment horizontal="center"/>
      <protection locked="0"/>
    </xf>
    <xf numFmtId="3" fontId="0" fillId="4" borderId="0" xfId="0" applyNumberFormat="1" applyFill="1" applyAlignment="1" applyProtection="1">
      <alignment horizontal="center" wrapText="1"/>
      <protection locked="0"/>
    </xf>
    <xf numFmtId="0" fontId="0" fillId="4" borderId="0" xfId="0" applyFill="1" applyBorder="1" applyAlignment="1" applyProtection="1">
      <alignment horizontal="center"/>
      <protection locked="0"/>
    </xf>
    <xf numFmtId="0" fontId="0" fillId="0" borderId="0" xfId="0" applyFill="1" applyProtection="1"/>
    <xf numFmtId="0" fontId="0" fillId="0" borderId="0" xfId="0" applyFill="1" applyAlignment="1" applyProtection="1">
      <alignment horizontal="center"/>
    </xf>
    <xf numFmtId="0" fontId="0" fillId="0" borderId="5" xfId="0" applyFill="1" applyBorder="1" applyProtection="1"/>
    <xf numFmtId="0" fontId="0" fillId="7" borderId="0" xfId="0" applyFill="1" applyAlignment="1" applyProtection="1">
      <alignment horizontal="center"/>
    </xf>
    <xf numFmtId="0" fontId="0" fillId="7" borderId="0" xfId="0" applyFill="1" applyProtection="1"/>
    <xf numFmtId="0" fontId="0" fillId="0" borderId="0" xfId="0" applyAlignment="1" applyProtection="1">
      <alignment horizontal="left"/>
    </xf>
    <xf numFmtId="0" fontId="0" fillId="0" borderId="5" xfId="0" applyBorder="1" applyAlignment="1" applyProtection="1">
      <alignment horizontal="center"/>
    </xf>
    <xf numFmtId="3" fontId="0" fillId="7" borderId="0" xfId="0" applyNumberFormat="1" applyFill="1" applyAlignment="1" applyProtection="1">
      <alignment horizontal="center" wrapText="1"/>
      <protection locked="0"/>
    </xf>
    <xf numFmtId="3" fontId="0" fillId="4" borderId="0" xfId="0" applyNumberFormat="1" applyFill="1" applyAlignment="1">
      <alignment horizontal="center" wrapText="1"/>
    </xf>
    <xf numFmtId="3" fontId="1" fillId="4" borderId="0" xfId="0" applyNumberFormat="1" applyFont="1" applyFill="1" applyAlignment="1">
      <alignment horizontal="center" wrapText="1"/>
    </xf>
    <xf numFmtId="0" fontId="0" fillId="8" borderId="0" xfId="0" applyFill="1" applyProtection="1"/>
    <xf numFmtId="167" fontId="0" fillId="4" borderId="0" xfId="0" applyNumberFormat="1" applyFill="1" applyAlignment="1" applyProtection="1">
      <alignment horizontal="center"/>
      <protection locked="0"/>
    </xf>
    <xf numFmtId="4" fontId="0" fillId="0" borderId="0" xfId="0" applyNumberFormat="1"/>
    <xf numFmtId="168" fontId="0" fillId="4" borderId="0" xfId="0" applyNumberFormat="1" applyFill="1" applyAlignment="1" applyProtection="1">
      <alignment horizontal="center" wrapText="1"/>
      <protection locked="0"/>
    </xf>
    <xf numFmtId="0" fontId="0" fillId="0" borderId="0" xfId="0" applyFill="1"/>
    <xf numFmtId="14" fontId="0" fillId="0" borderId="0" xfId="0" applyNumberFormat="1"/>
    <xf numFmtId="0" fontId="5" fillId="0" borderId="0" xfId="0" applyFont="1" applyFill="1"/>
    <xf numFmtId="0" fontId="5" fillId="0" borderId="0" xfId="4" applyNumberFormat="1" applyFont="1" applyFill="1" applyAlignment="1">
      <alignment vertical="center"/>
    </xf>
  </cellXfs>
  <cellStyles count="145">
    <cellStyle name="Comma 2" xfId="5"/>
    <cellStyle name="Comma 2 2" xfId="6"/>
    <cellStyle name="Hyperlink" xfId="2" builtinId="8"/>
    <cellStyle name="Hyperlink 2" xfId="7"/>
    <cellStyle name="Hyperlink 3" xfId="8"/>
    <cellStyle name="Normal" xfId="0" builtinId="0"/>
    <cellStyle name="Normal 10" xfId="9"/>
    <cellStyle name="Normal 100" xfId="10"/>
    <cellStyle name="Normal 101" xfId="11"/>
    <cellStyle name="Normal 102" xfId="12"/>
    <cellStyle name="Normal 103" xfId="13"/>
    <cellStyle name="Normal 104" xfId="14"/>
    <cellStyle name="Normal 105" xfId="15"/>
    <cellStyle name="Normal 106" xfId="16"/>
    <cellStyle name="Normal 107" xfId="17"/>
    <cellStyle name="Normal 108" xfId="18"/>
    <cellStyle name="Normal 109" xfId="19"/>
    <cellStyle name="Normal 11" xfId="20"/>
    <cellStyle name="Normal 110" xfId="21"/>
    <cellStyle name="Normal 111" xfId="22"/>
    <cellStyle name="Normal 112" xfId="23"/>
    <cellStyle name="Normal 113" xfId="24"/>
    <cellStyle name="Normal 114" xfId="25"/>
    <cellStyle name="Normal 115" xfId="26"/>
    <cellStyle name="Normal 116" xfId="27"/>
    <cellStyle name="Normal 117" xfId="28"/>
    <cellStyle name="Normal 118" xfId="29"/>
    <cellStyle name="Normal 119" xfId="30"/>
    <cellStyle name="Normal 12" xfId="31"/>
    <cellStyle name="Normal 120" xfId="32"/>
    <cellStyle name="Normal 121" xfId="33"/>
    <cellStyle name="Normal 122" xfId="34"/>
    <cellStyle name="Normal 123" xfId="35"/>
    <cellStyle name="Normal 124" xfId="36"/>
    <cellStyle name="Normal 125" xfId="37"/>
    <cellStyle name="Normal 126" xfId="38"/>
    <cellStyle name="Normal 127" xfId="39"/>
    <cellStyle name="Normal 128" xfId="40"/>
    <cellStyle name="Normal 129" xfId="41"/>
    <cellStyle name="Normal 13" xfId="42"/>
    <cellStyle name="Normal 130" xfId="43"/>
    <cellStyle name="Normal 131" xfId="44"/>
    <cellStyle name="Normal 132" xfId="45"/>
    <cellStyle name="Normal 133" xfId="46"/>
    <cellStyle name="Normal 134" xfId="47"/>
    <cellStyle name="Normal 135" xfId="48"/>
    <cellStyle name="Normal 14" xfId="49"/>
    <cellStyle name="Normal 15" xfId="50"/>
    <cellStyle name="Normal 16" xfId="51"/>
    <cellStyle name="Normal 17" xfId="52"/>
    <cellStyle name="Normal 18" xfId="53"/>
    <cellStyle name="Normal 19" xfId="54"/>
    <cellStyle name="Normal 2" xfId="4"/>
    <cellStyle name="Normal 2 2" xfId="55"/>
    <cellStyle name="Normal 2 3" xfId="56"/>
    <cellStyle name="Normal 20" xfId="57"/>
    <cellStyle name="Normal 21" xfId="58"/>
    <cellStyle name="Normal 22" xfId="59"/>
    <cellStyle name="Normal 23" xfId="60"/>
    <cellStyle name="Normal 24" xfId="61"/>
    <cellStyle name="Normal 25" xfId="62"/>
    <cellStyle name="Normal 26" xfId="63"/>
    <cellStyle name="Normal 27" xfId="64"/>
    <cellStyle name="Normal 28" xfId="65"/>
    <cellStyle name="Normal 29" xfId="66"/>
    <cellStyle name="Normal 3" xfId="3"/>
    <cellStyle name="Normal 30" xfId="67"/>
    <cellStyle name="Normal 31" xfId="68"/>
    <cellStyle name="Normal 32" xfId="69"/>
    <cellStyle name="Normal 33" xfId="70"/>
    <cellStyle name="Normal 34" xfId="71"/>
    <cellStyle name="Normal 35" xfId="72"/>
    <cellStyle name="Normal 36" xfId="73"/>
    <cellStyle name="Normal 37" xfId="74"/>
    <cellStyle name="Normal 38" xfId="75"/>
    <cellStyle name="Normal 39" xfId="76"/>
    <cellStyle name="Normal 4" xfId="77"/>
    <cellStyle name="Normal 40" xfId="78"/>
    <cellStyle name="Normal 41" xfId="79"/>
    <cellStyle name="Normal 42" xfId="80"/>
    <cellStyle name="Normal 43" xfId="81"/>
    <cellStyle name="Normal 44" xfId="82"/>
    <cellStyle name="Normal 45" xfId="83"/>
    <cellStyle name="Normal 46" xfId="84"/>
    <cellStyle name="Normal 47" xfId="85"/>
    <cellStyle name="Normal 48" xfId="86"/>
    <cellStyle name="Normal 49" xfId="87"/>
    <cellStyle name="Normal 5" xfId="88"/>
    <cellStyle name="Normal 50" xfId="89"/>
    <cellStyle name="Normal 51" xfId="90"/>
    <cellStyle name="Normal 52" xfId="91"/>
    <cellStyle name="Normal 53" xfId="92"/>
    <cellStyle name="Normal 54" xfId="93"/>
    <cellStyle name="Normal 55" xfId="94"/>
    <cellStyle name="Normal 56" xfId="95"/>
    <cellStyle name="Normal 57" xfId="96"/>
    <cellStyle name="Normal 58" xfId="97"/>
    <cellStyle name="Normal 59" xfId="98"/>
    <cellStyle name="Normal 6" xfId="99"/>
    <cellStyle name="Normal 60" xfId="100"/>
    <cellStyle name="Normal 61" xfId="101"/>
    <cellStyle name="Normal 62" xfId="102"/>
    <cellStyle name="Normal 63" xfId="103"/>
    <cellStyle name="Normal 64" xfId="104"/>
    <cellStyle name="Normal 65" xfId="105"/>
    <cellStyle name="Normal 66" xfId="106"/>
    <cellStyle name="Normal 67" xfId="107"/>
    <cellStyle name="Normal 68" xfId="108"/>
    <cellStyle name="Normal 69" xfId="109"/>
    <cellStyle name="Normal 7" xfId="110"/>
    <cellStyle name="Normal 70" xfId="111"/>
    <cellStyle name="Normal 71" xfId="112"/>
    <cellStyle name="Normal 72" xfId="113"/>
    <cellStyle name="Normal 73" xfId="114"/>
    <cellStyle name="Normal 74" xfId="115"/>
    <cellStyle name="Normal 75" xfId="116"/>
    <cellStyle name="Normal 76" xfId="117"/>
    <cellStyle name="Normal 77" xfId="118"/>
    <cellStyle name="Normal 78" xfId="119"/>
    <cellStyle name="Normal 79" xfId="120"/>
    <cellStyle name="Normal 8" xfId="121"/>
    <cellStyle name="Normal 80" xfId="122"/>
    <cellStyle name="Normal 81" xfId="123"/>
    <cellStyle name="Normal 82" xfId="124"/>
    <cellStyle name="Normal 83" xfId="125"/>
    <cellStyle name="Normal 84" xfId="126"/>
    <cellStyle name="Normal 85" xfId="127"/>
    <cellStyle name="Normal 86" xfId="128"/>
    <cellStyle name="Normal 87" xfId="129"/>
    <cellStyle name="Normal 88" xfId="130"/>
    <cellStyle name="Normal 89" xfId="131"/>
    <cellStyle name="Normal 9" xfId="132"/>
    <cellStyle name="Normal 90" xfId="133"/>
    <cellStyle name="Normal 91" xfId="134"/>
    <cellStyle name="Normal 92" xfId="135"/>
    <cellStyle name="Normal 93" xfId="136"/>
    <cellStyle name="Normal 94" xfId="137"/>
    <cellStyle name="Normal 95" xfId="138"/>
    <cellStyle name="Normal 96" xfId="139"/>
    <cellStyle name="Normal 97" xfId="140"/>
    <cellStyle name="Normal 98" xfId="141"/>
    <cellStyle name="Normal 99" xfId="142"/>
    <cellStyle name="Percent 2" xfId="143"/>
    <cellStyle name="Percent 2 2 2" xfId="144"/>
    <cellStyle name="SMALL BOLD" xfId="1"/>
  </cellStyles>
  <dxfs count="23">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numFmt numFmtId="19" formatCode="m/d/yyyy"/>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314588/Desktop/Solutions/Client%20Experience/Q3%202017/Client%20Exp%20Survey%20Data%20Q3%20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314588/Desktop/Solutions/Client%20Experience/Q3%202017/Answer-Details-by-Respondent2%2011.1.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clients\BILLING\Q4%2016%20Client%20Service%20Sign%20Of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clients\BILLING\Q3%2017%20Client%20Service%20Sign%20Off%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 Internal"/>
      <sheetName val="Survey - client"/>
      <sheetName val="Survey"/>
    </sheetNames>
    <sheetDataSet>
      <sheetData sheetId="0">
        <row r="1">
          <cell r="A1" t="str">
            <v>ClientID</v>
          </cell>
          <cell r="B1" t="str">
            <v>ClientName</v>
          </cell>
          <cell r="C1" t="str">
            <v>Contact Name</v>
          </cell>
          <cell r="D1" t="str">
            <v>Contact Hierarchy</v>
          </cell>
          <cell r="E1" t="str">
            <v>EMAIL</v>
          </cell>
          <cell r="F1" t="str">
            <v>TELEPHONE</v>
          </cell>
          <cell r="G1" t="str">
            <v>Address1</v>
          </cell>
          <cell r="H1" t="str">
            <v>Address2</v>
          </cell>
          <cell r="I1" t="str">
            <v>City</v>
          </cell>
          <cell r="J1" t="str">
            <v>State</v>
          </cell>
          <cell r="K1" t="str">
            <v>Zip</v>
          </cell>
          <cell r="L1" t="str">
            <v>Tier</v>
          </cell>
          <cell r="M1" t="str">
            <v>BU RM</v>
          </cell>
          <cell r="N1" t="str">
            <v>BU RM Email</v>
          </cell>
          <cell r="O1" t="str">
            <v>BU CS Lead</v>
          </cell>
          <cell r="P1" t="str">
            <v>BU CS Lead Email</v>
          </cell>
          <cell r="Q1" t="str">
            <v>Performance Lead</v>
          </cell>
          <cell r="R1" t="str">
            <v>Performance Lead Email</v>
          </cell>
          <cell r="S1" t="str">
            <v>Sign off
Initials</v>
          </cell>
          <cell r="T1">
            <v>0</v>
          </cell>
          <cell r="U1" t="str">
            <v>Team Lead (Performance)</v>
          </cell>
        </row>
        <row r="2">
          <cell r="A2" t="str">
            <v>CATALINA</v>
          </cell>
          <cell r="B2" t="str">
            <v>CATALINA INVESTMENTS</v>
          </cell>
          <cell r="C2" t="str">
            <v>Rob Lang</v>
          </cell>
          <cell r="D2" t="str">
            <v xml:space="preserve">Primary             </v>
          </cell>
          <cell r="E2" t="str">
            <v>RLang@irvinecompany.com</v>
          </cell>
          <cell r="F2" t="str">
            <v>949.720.2511</v>
          </cell>
          <cell r="G2" t="str">
            <v>550 Newport Beach Dr.</v>
          </cell>
          <cell r="H2" t="str">
            <v/>
          </cell>
          <cell r="I2" t="str">
            <v>New Port Beach</v>
          </cell>
          <cell r="J2" t="str">
            <v xml:space="preserve">CA                                                                                                                                                                                                                                                             </v>
          </cell>
          <cell r="K2" t="str">
            <v xml:space="preserve">92660     </v>
          </cell>
          <cell r="L2">
            <v>3</v>
          </cell>
          <cell r="M2" t="str">
            <v>Sarah Rask</v>
          </cell>
          <cell r="N2" t="str">
            <v>SJRask@StateStreet.com</v>
          </cell>
          <cell r="O2" t="str">
            <v>JACOB MUSMAN</v>
          </cell>
          <cell r="P2" t="str">
            <v>JMusman@StateStreet.com</v>
          </cell>
          <cell r="Q2" t="str">
            <v>Fennie Law</v>
          </cell>
          <cell r="R2" t="str">
            <v>smlaw@statestreet.com</v>
          </cell>
          <cell r="S2" t="str">
            <v>FL</v>
          </cell>
          <cell r="T2" t="str">
            <v>x</v>
          </cell>
          <cell r="U2" t="str">
            <v>Bob Pratt</v>
          </cell>
        </row>
        <row r="3">
          <cell r="A3" t="str">
            <v xml:space="preserve">CAT </v>
          </cell>
          <cell r="B3" t="str">
            <v>CATERPILLAR INSURANCE</v>
          </cell>
          <cell r="C3" t="str">
            <v>James E. Cotton</v>
          </cell>
          <cell r="D3" t="str">
            <v xml:space="preserve">Primary             </v>
          </cell>
          <cell r="E3" t="str">
            <v>James.Cotton@cat.com</v>
          </cell>
          <cell r="F3" t="str">
            <v>615-341-8090</v>
          </cell>
          <cell r="G3" t="str">
            <v>100 NE Adams St</v>
          </cell>
          <cell r="H3" t="str">
            <v/>
          </cell>
          <cell r="I3" t="str">
            <v>Peoria</v>
          </cell>
          <cell r="J3" t="str">
            <v xml:space="preserve">IL                                                                                                                                                                                                                                                             </v>
          </cell>
          <cell r="K3" t="str">
            <v xml:space="preserve">61602     </v>
          </cell>
          <cell r="L3">
            <v>3</v>
          </cell>
          <cell r="M3" t="str">
            <v xml:space="preserve"> Dan Cummings</v>
          </cell>
          <cell r="N3" t="str">
            <v>DLCummings@StateStreet.com</v>
          </cell>
          <cell r="O3" t="str">
            <v>Brenda Sharp</v>
          </cell>
          <cell r="P3" t="str">
            <v>BJSharp@StateStreet.com</v>
          </cell>
          <cell r="Q3" t="str">
            <v>Fennie Law</v>
          </cell>
          <cell r="R3" t="str">
            <v>smlaw@statestreet.com</v>
          </cell>
          <cell r="S3" t="str">
            <v>FL</v>
          </cell>
          <cell r="T3" t="str">
            <v>x</v>
          </cell>
          <cell r="U3" t="str">
            <v>Bob Pratt</v>
          </cell>
        </row>
        <row r="4">
          <cell r="A4" t="str">
            <v>CCCUSLL</v>
          </cell>
          <cell r="B4" t="str">
            <v>CCC-US LEVERAGED LOAN</v>
          </cell>
          <cell r="C4" t="str">
            <v>Bian, May</v>
          </cell>
          <cell r="D4" t="str">
            <v xml:space="preserve">Primary             </v>
          </cell>
          <cell r="E4" t="str">
            <v>MBian2@StateStreet.com</v>
          </cell>
          <cell r="F4" t="str">
            <v/>
          </cell>
          <cell r="G4" t="str">
            <v>Hong Kong</v>
          </cell>
          <cell r="H4" t="str">
            <v/>
          </cell>
          <cell r="I4" t="str">
            <v>Hong Kong</v>
          </cell>
          <cell r="J4" t="str">
            <v xml:space="preserve">HK                                                                                                                                                                                                                                                             </v>
          </cell>
          <cell r="K4" t="str">
            <v xml:space="preserve">          </v>
          </cell>
          <cell r="L4">
            <v>3</v>
          </cell>
          <cell r="M4" t="str">
            <v>Susanne Lantermann</v>
          </cell>
          <cell r="N4" t="str">
            <v>Susanne.Lanterman@statestreet.com</v>
          </cell>
          <cell r="O4" t="str">
            <v>Susanne Lantermann</v>
          </cell>
          <cell r="P4" t="str">
            <v>Susanne.Lanterman@statestreet.com</v>
          </cell>
          <cell r="Q4" t="str">
            <v>Rachel Cardarelli</v>
          </cell>
          <cell r="R4" t="str">
            <v>rcardarelli@statestreet.com</v>
          </cell>
          <cell r="S4" t="str">
            <v>FL</v>
          </cell>
          <cell r="T4" t="str">
            <v>x</v>
          </cell>
          <cell r="U4" t="str">
            <v>Bob Pratt</v>
          </cell>
        </row>
        <row r="5">
          <cell r="A5" t="str">
            <v>CBTT</v>
          </cell>
          <cell r="B5" t="str">
            <v>CENTRAL BANK OF TRINIDAD AND TOBAGO</v>
          </cell>
          <cell r="C5" t="str">
            <v>Wendy D'Arbasie, Compliance Analyst</v>
          </cell>
          <cell r="D5" t="str">
            <v xml:space="preserve">Primary             </v>
          </cell>
          <cell r="E5" t="str">
            <v>WDArbasie@central-bank.org.tt</v>
          </cell>
          <cell r="F5" t="str">
            <v>868 624 0799</v>
          </cell>
          <cell r="G5" t="str">
            <v>Eric Williams Plaza, Independence Square</v>
          </cell>
          <cell r="H5" t="str">
            <v/>
          </cell>
          <cell r="I5" t="str">
            <v>Port of Spain</v>
          </cell>
          <cell r="J5" t="str">
            <v xml:space="preserve">Trinidad and Tobago                                                                                                                                                                                               </v>
          </cell>
          <cell r="K5" t="str">
            <v xml:space="preserve">          </v>
          </cell>
          <cell r="L5">
            <v>3</v>
          </cell>
          <cell r="M5" t="str">
            <v>Karen Agredo</v>
          </cell>
          <cell r="N5" t="str">
            <v>KAgredo@StateStreet.com</v>
          </cell>
          <cell r="O5" t="str">
            <v>Carlos Pina</v>
          </cell>
          <cell r="P5" t="str">
            <v>CJPina@StateStreet.com</v>
          </cell>
          <cell r="Q5" t="str">
            <v>Jack Kerrigan</v>
          </cell>
          <cell r="R5" t="str">
            <v>John_Kerrigan@statestreet.com</v>
          </cell>
          <cell r="S5" t="str">
            <v>JK</v>
          </cell>
          <cell r="T5" t="str">
            <v>x</v>
          </cell>
          <cell r="U5" t="str">
            <v>Bob Pratt</v>
          </cell>
        </row>
        <row r="6">
          <cell r="A6" t="str">
            <v>CONOSV</v>
          </cell>
          <cell r="B6" t="str">
            <v>CONOCO STABLE VALUE FUND</v>
          </cell>
          <cell r="C6" t="str">
            <v>Cynthia Akagi, Manager, Trust Investments</v>
          </cell>
          <cell r="D6" t="str">
            <v xml:space="preserve">Primary             </v>
          </cell>
          <cell r="E6" t="str">
            <v>cynthia.j.akagi@conocophillips.com</v>
          </cell>
          <cell r="F6" t="str">
            <v>281-293-4225</v>
          </cell>
          <cell r="G6" t="str">
            <v>600 N Dairy Ashford</v>
          </cell>
          <cell r="H6" t="str">
            <v/>
          </cell>
          <cell r="I6" t="str">
            <v>Ashford</v>
          </cell>
          <cell r="J6" t="str">
            <v xml:space="preserve">TX                                                                                                                                                                                                                                                             </v>
          </cell>
          <cell r="K6" t="str">
            <v xml:space="preserve">77079     </v>
          </cell>
          <cell r="L6">
            <v>3</v>
          </cell>
          <cell r="M6" t="str">
            <v>Smith Kelly</v>
          </cell>
          <cell r="N6" t="str">
            <v>Krsmith@statestreet.com</v>
          </cell>
          <cell r="O6" t="str">
            <v>Regina Martinez</v>
          </cell>
          <cell r="P6" t="str">
            <v>RAMartinez@statestreet.com</v>
          </cell>
          <cell r="Q6" t="str">
            <v>Olga Rudgalve</v>
          </cell>
          <cell r="R6" t="str">
            <v>orudgalve@statestreet.com</v>
          </cell>
          <cell r="S6" t="str">
            <v>FL</v>
          </cell>
          <cell r="T6" t="str">
            <v>x</v>
          </cell>
          <cell r="U6" t="str">
            <v>Bob Pratt</v>
          </cell>
        </row>
        <row r="7">
          <cell r="A7" t="str">
            <v>NORFOLK</v>
          </cell>
          <cell r="B7" t="str">
            <v>EMPLOYEES RETIREMENT SYSTEM OF NORFOLK</v>
          </cell>
          <cell r="C7" t="str">
            <v>Galen Gresalfi</v>
          </cell>
          <cell r="D7" t="str">
            <v xml:space="preserve">Primary             </v>
          </cell>
          <cell r="E7" t="str">
            <v>galen.gresalfi@norfolk.gov</v>
          </cell>
          <cell r="F7">
            <v>0</v>
          </cell>
          <cell r="G7" t="str">
            <v>810 Union Street, Room 309</v>
          </cell>
          <cell r="H7" t="str">
            <v/>
          </cell>
          <cell r="I7" t="str">
            <v>Norfolk</v>
          </cell>
          <cell r="J7" t="str">
            <v xml:space="preserve">VA                                                                                                                                                                                                                                                             </v>
          </cell>
          <cell r="K7" t="str">
            <v xml:space="preserve">23510     </v>
          </cell>
          <cell r="L7">
            <v>3</v>
          </cell>
          <cell r="M7" t="str">
            <v>WIDNER, LOGAN</v>
          </cell>
          <cell r="N7" t="str">
            <v>LRWidner@StateStreet.com</v>
          </cell>
          <cell r="O7" t="str">
            <v>WIDNER, LOGAN</v>
          </cell>
          <cell r="P7" t="str">
            <v>LRWidner@StateStreet.com</v>
          </cell>
          <cell r="Q7" t="str">
            <v>Olga Rudgalve</v>
          </cell>
          <cell r="R7" t="str">
            <v>orudgalve@statestreet.com</v>
          </cell>
          <cell r="S7" t="str">
            <v>FL</v>
          </cell>
          <cell r="T7" t="str">
            <v>x</v>
          </cell>
          <cell r="U7" t="str">
            <v>Bob Pratt</v>
          </cell>
        </row>
        <row r="8">
          <cell r="A8" t="str">
            <v xml:space="preserve">HARV100 </v>
          </cell>
          <cell r="B8" t="str">
            <v>HARVARD MANAGEMENT</v>
          </cell>
          <cell r="C8" t="str">
            <v>Chris Piccione, VP Performance</v>
          </cell>
          <cell r="D8" t="str">
            <v xml:space="preserve">Primary             </v>
          </cell>
          <cell r="E8" t="str">
            <v>piccionec@hmc.harvard.edu</v>
          </cell>
          <cell r="F8" t="str">
            <v>617-720-6815</v>
          </cell>
          <cell r="G8" t="str">
            <v>600 Atlantic Avenue</v>
          </cell>
          <cell r="H8" t="str">
            <v/>
          </cell>
          <cell r="I8" t="str">
            <v>Boston</v>
          </cell>
          <cell r="J8" t="str">
            <v xml:space="preserve">MA                                                                                                                                                                                                                                                             </v>
          </cell>
          <cell r="K8" t="str">
            <v xml:space="preserve">02210     </v>
          </cell>
          <cell r="L8">
            <v>3</v>
          </cell>
          <cell r="M8" t="str">
            <v>Danielle Adamson</v>
          </cell>
          <cell r="N8" t="str">
            <v>Danielle.Adamson@StateStreet.com</v>
          </cell>
          <cell r="O8" t="str">
            <v>Deborah Frazer</v>
          </cell>
          <cell r="P8" t="str">
            <v>dafrazer@statestreet.com</v>
          </cell>
          <cell r="Q8" t="str">
            <v>Rachel Cardarelli</v>
          </cell>
          <cell r="R8" t="str">
            <v>rcardarelli@statestreet.com</v>
          </cell>
          <cell r="S8" t="str">
            <v>RM</v>
          </cell>
          <cell r="T8" t="str">
            <v>x</v>
          </cell>
          <cell r="U8" t="str">
            <v>Bob Pratt</v>
          </cell>
        </row>
        <row r="9">
          <cell r="A9" t="str">
            <v>CBTT2</v>
          </cell>
          <cell r="B9" t="str">
            <v>HERITAGE &amp; STABILISATION FUND</v>
          </cell>
          <cell r="C9" t="str">
            <v>Kevin Smith</v>
          </cell>
          <cell r="D9" t="str">
            <v xml:space="preserve">Primary             </v>
          </cell>
          <cell r="E9" t="str">
            <v>ksmith@central-bank.org.tt</v>
          </cell>
          <cell r="F9" t="str">
            <v>868-625-4835 ext. 2002</v>
          </cell>
          <cell r="G9" t="str">
            <v>Eric Williams Plaza, Independence Square</v>
          </cell>
          <cell r="H9" t="str">
            <v/>
          </cell>
          <cell r="I9" t="str">
            <v>Port of Spain</v>
          </cell>
          <cell r="J9" t="str">
            <v xml:space="preserve">Trinidad and Tobago                                                                                                                                                                                                                                            </v>
          </cell>
          <cell r="K9" t="str">
            <v xml:space="preserve">          </v>
          </cell>
          <cell r="L9">
            <v>3</v>
          </cell>
          <cell r="M9" t="str">
            <v>Karen Agredo</v>
          </cell>
          <cell r="N9" t="str">
            <v>KAgredo@StateStreet.com</v>
          </cell>
          <cell r="O9" t="str">
            <v>Carlos Pina</v>
          </cell>
          <cell r="P9" t="str">
            <v>CJPina@StateStreet.com</v>
          </cell>
          <cell r="Q9" t="str">
            <v>Jack Kerrigan</v>
          </cell>
          <cell r="R9" t="str">
            <v>John_Kerrigan@statestreet.com</v>
          </cell>
          <cell r="S9" t="str">
            <v>JK</v>
          </cell>
          <cell r="T9" t="str">
            <v>x</v>
          </cell>
          <cell r="U9" t="str">
            <v>Bob Pratt</v>
          </cell>
        </row>
        <row r="10">
          <cell r="A10" t="str">
            <v>INVESCO</v>
          </cell>
          <cell r="B10" t="str">
            <v>INVESCO</v>
          </cell>
          <cell r="C10" t="str">
            <v>George Avery</v>
          </cell>
          <cell r="D10" t="str">
            <v xml:space="preserve">Primary             </v>
          </cell>
          <cell r="E10" t="str">
            <v>george.avery@invesco.com</v>
          </cell>
          <cell r="F10">
            <v>0</v>
          </cell>
          <cell r="G10" t="str">
            <v>One Midtown Plaza, 1360Peachtree St. N.E.</v>
          </cell>
          <cell r="H10" t="str">
            <v/>
          </cell>
          <cell r="I10" t="str">
            <v>Atlanta</v>
          </cell>
          <cell r="J10" t="str">
            <v xml:space="preserve">GA                                                                                                                                                                                                                                                             </v>
          </cell>
          <cell r="K10" t="str">
            <v xml:space="preserve">30309     </v>
          </cell>
          <cell r="L10">
            <v>3</v>
          </cell>
          <cell r="M10" t="str">
            <v>Brett Fernquist</v>
          </cell>
          <cell r="N10" t="str">
            <v>BFernquist@StateStreet.com</v>
          </cell>
          <cell r="O10" t="str">
            <v>Dennis Spaulding</v>
          </cell>
          <cell r="P10" t="str">
            <v>dspaulding@statestreet.com</v>
          </cell>
          <cell r="Q10" t="str">
            <v>Olga Rudgalve</v>
          </cell>
          <cell r="R10" t="str">
            <v>orudgalve@statestreet.com</v>
          </cell>
          <cell r="S10" t="str">
            <v>RM</v>
          </cell>
          <cell r="T10" t="str">
            <v>x</v>
          </cell>
          <cell r="U10" t="str">
            <v>Bob Pratt</v>
          </cell>
        </row>
        <row r="11">
          <cell r="A11" t="str">
            <v>KBRSS</v>
          </cell>
          <cell r="B11" t="str">
            <v>KBR US</v>
          </cell>
          <cell r="C11" t="str">
            <v>Mark Deboer, Senior Trust Manager</v>
          </cell>
          <cell r="D11" t="str">
            <v xml:space="preserve">Primary             </v>
          </cell>
          <cell r="E11" t="str">
            <v>Mark.DeBoer@kbr.com</v>
          </cell>
          <cell r="F11" t="str">
            <v>713-753-4225</v>
          </cell>
          <cell r="G11" t="str">
            <v>601 Jefferson - 3552</v>
          </cell>
          <cell r="H11" t="str">
            <v/>
          </cell>
          <cell r="I11" t="str">
            <v>Houston</v>
          </cell>
          <cell r="J11" t="str">
            <v xml:space="preserve">TX                                                                                                                                                                                                                                                             </v>
          </cell>
          <cell r="K11" t="str">
            <v xml:space="preserve">77002     </v>
          </cell>
          <cell r="L11">
            <v>2</v>
          </cell>
          <cell r="M11" t="str">
            <v>Jason Landry</v>
          </cell>
          <cell r="N11" t="str">
            <v>jjlandry@statestreet.com</v>
          </cell>
          <cell r="O11" t="str">
            <v>Chris Bregoli</v>
          </cell>
          <cell r="P11" t="str">
            <v>CJBregoli@StateStreet.com</v>
          </cell>
          <cell r="Q11" t="str">
            <v>Jack Kerrigan</v>
          </cell>
          <cell r="R11" t="str">
            <v>John_Kerrigan@statestreet.com</v>
          </cell>
          <cell r="S11" t="str">
            <v>JK</v>
          </cell>
          <cell r="T11" t="str">
            <v>x</v>
          </cell>
          <cell r="U11" t="str">
            <v>Bob Pratt</v>
          </cell>
        </row>
        <row r="12">
          <cell r="A12" t="str">
            <v>KNIGHTV</v>
          </cell>
          <cell r="B12" t="str">
            <v>KNIGHT VINKE</v>
          </cell>
          <cell r="C12" t="str">
            <v>Trevor Hedden, Chief Financial Officer</v>
          </cell>
          <cell r="D12" t="str">
            <v xml:space="preserve">Primary             </v>
          </cell>
          <cell r="E12" t="str">
            <v>hedden@knightvinke.com</v>
          </cell>
          <cell r="F12" t="str">
            <v>212-660-5720</v>
          </cell>
          <cell r="G12" t="str">
            <v>489 Fifth Avenue, 29th Floor</v>
          </cell>
          <cell r="H12" t="str">
            <v/>
          </cell>
          <cell r="I12" t="str">
            <v>New York</v>
          </cell>
          <cell r="J12" t="str">
            <v xml:space="preserve">NY                                                                                                                                                                                                                                                             </v>
          </cell>
          <cell r="K12" t="str">
            <v xml:space="preserve">10017     </v>
          </cell>
          <cell r="L12">
            <v>3</v>
          </cell>
          <cell r="M12" t="str">
            <v>Hellen Bangura</v>
          </cell>
          <cell r="N12" t="str">
            <v>Hellen.Bangura@statestreet.com</v>
          </cell>
          <cell r="O12" t="str">
            <v>Jake Go</v>
          </cell>
          <cell r="P12" t="str">
            <v>JGo@StateStreet.com</v>
          </cell>
          <cell r="Q12" t="str">
            <v>Jack Kerrigan</v>
          </cell>
          <cell r="R12" t="str">
            <v>John_Kerrigan@statestreet.com</v>
          </cell>
          <cell r="S12" t="str">
            <v>JK</v>
          </cell>
          <cell r="T12" t="str">
            <v>x</v>
          </cell>
          <cell r="U12" t="str">
            <v>Bob Pratt</v>
          </cell>
        </row>
        <row r="13">
          <cell r="A13" t="str">
            <v>LEXIN</v>
          </cell>
          <cell r="B13" t="str">
            <v>LEXINGTON</v>
          </cell>
          <cell r="C13" t="str">
            <v>Marguerite Oliva, Retirement Administrator</v>
          </cell>
          <cell r="D13" t="str">
            <v xml:space="preserve">Primary             </v>
          </cell>
          <cell r="E13" t="str">
            <v>moliva@ci.lexington.ma.us</v>
          </cell>
          <cell r="F13" t="str">
            <v>781-862-0500</v>
          </cell>
          <cell r="G13" t="str">
            <v>1625 Massachusetts Avenue</v>
          </cell>
          <cell r="H13" t="str">
            <v/>
          </cell>
          <cell r="I13" t="str">
            <v>Lexington</v>
          </cell>
          <cell r="J13" t="str">
            <v xml:space="preserve">MA                                                                                                                                                                                                                                                             </v>
          </cell>
          <cell r="K13" t="str">
            <v xml:space="preserve">02420     </v>
          </cell>
          <cell r="L13">
            <v>3</v>
          </cell>
          <cell r="M13" t="str">
            <v xml:space="preserve">Payne, Kaylee </v>
          </cell>
          <cell r="N13" t="str">
            <v>KPayne@StateStreet.com</v>
          </cell>
          <cell r="O13" t="str">
            <v xml:space="preserve">Payne, Kaylee </v>
          </cell>
          <cell r="P13" t="str">
            <v>KPayne@StateStreet.com</v>
          </cell>
          <cell r="Q13" t="str">
            <v>Jonathan King</v>
          </cell>
          <cell r="R13" t="str">
            <v>jonathan.king@statestreet.com</v>
          </cell>
          <cell r="S13" t="str">
            <v>FL</v>
          </cell>
          <cell r="T13" t="str">
            <v>x</v>
          </cell>
          <cell r="U13" t="str">
            <v>Bob Pratt</v>
          </cell>
        </row>
        <row r="14">
          <cell r="A14" t="str">
            <v>MONY</v>
          </cell>
          <cell r="B14" t="str">
            <v>MONY</v>
          </cell>
          <cell r="C14" t="str">
            <v>Glen Gardner</v>
          </cell>
          <cell r="D14" t="str">
            <v xml:space="preserve">Primary             </v>
          </cell>
          <cell r="E14" t="str">
            <v>glen.gardner@axa.us.com</v>
          </cell>
          <cell r="F14" t="str">
            <v>(212)314-4194</v>
          </cell>
          <cell r="G14" t="str">
            <v>1290 Avenue of the Americas</v>
          </cell>
          <cell r="H14" t="str">
            <v/>
          </cell>
          <cell r="I14" t="str">
            <v>New York</v>
          </cell>
          <cell r="J14" t="str">
            <v xml:space="preserve">NY                                                                                                                                                                                                                                                             </v>
          </cell>
          <cell r="K14" t="str">
            <v>10104</v>
          </cell>
          <cell r="L14">
            <v>3</v>
          </cell>
          <cell r="M14" t="str">
            <v>Tim McKerrow</v>
          </cell>
          <cell r="N14" t="str">
            <v>TSMcKerrow@statestreet.com</v>
          </cell>
          <cell r="O14" t="str">
            <v>Jeff Saccocia</v>
          </cell>
          <cell r="P14" t="str">
            <v>jeffrey.saccocia@statestreet.com</v>
          </cell>
          <cell r="Q14" t="str">
            <v>Jack Kerrigan</v>
          </cell>
          <cell r="R14" t="str">
            <v>John_Kerrigan@statestreet.com</v>
          </cell>
          <cell r="S14" t="str">
            <v>JK</v>
          </cell>
          <cell r="T14" t="str">
            <v>x</v>
          </cell>
          <cell r="U14" t="str">
            <v>Bob Pratt</v>
          </cell>
        </row>
        <row r="15">
          <cell r="A15" t="str">
            <v>SJRP</v>
          </cell>
          <cell r="B15" t="str">
            <v>SAN JOSE RETIREMENT PLANS</v>
          </cell>
          <cell r="C15" t="str">
            <v>Ron Kumar</v>
          </cell>
          <cell r="D15" t="str">
            <v xml:space="preserve">Primary             </v>
          </cell>
          <cell r="E15" t="str">
            <v>Ron.Kumar@SanJoseca.gov</v>
          </cell>
          <cell r="F15">
            <v>0</v>
          </cell>
          <cell r="G15" t="str">
            <v>1737 North 1st Street, 6th Floor</v>
          </cell>
          <cell r="H15">
            <v>0</v>
          </cell>
          <cell r="I15" t="str">
            <v>San Jose</v>
          </cell>
          <cell r="J15" t="str">
            <v>CA</v>
          </cell>
          <cell r="K15" t="str">
            <v>95112</v>
          </cell>
          <cell r="L15">
            <v>2</v>
          </cell>
          <cell r="M15" t="str">
            <v>Tonya Cordray</v>
          </cell>
          <cell r="N15" t="str">
            <v>TACordray@StateStreet.com</v>
          </cell>
          <cell r="O15" t="str">
            <v>Donli Overfelt</v>
          </cell>
          <cell r="P15" t="str">
            <v>DJOverfelt@statestreet.com</v>
          </cell>
          <cell r="Q15" t="str">
            <v>Maverick Madison</v>
          </cell>
          <cell r="R15" t="str">
            <v>mmadison@statestreet.com</v>
          </cell>
          <cell r="S15" t="str">
            <v>CH</v>
          </cell>
          <cell r="T15" t="str">
            <v>x</v>
          </cell>
          <cell r="U15" t="str">
            <v>Carl Hennessy</v>
          </cell>
        </row>
        <row r="16">
          <cell r="A16" t="str">
            <v>AVECAP</v>
          </cell>
          <cell r="B16" t="str">
            <v>AVENUE CAPITAL MANAGEMENT</v>
          </cell>
          <cell r="C16" t="str">
            <v>John W. Crisera</v>
          </cell>
          <cell r="D16" t="str">
            <v xml:space="preserve">Primary             </v>
          </cell>
          <cell r="E16" t="str">
            <v>jcrisera@avenuecapital.com</v>
          </cell>
          <cell r="F16" t="str">
            <v>(212) 878-3537</v>
          </cell>
          <cell r="G16" t="str">
            <v>399 Park Avenue, 6th Fl.</v>
          </cell>
          <cell r="H16" t="str">
            <v/>
          </cell>
          <cell r="I16" t="str">
            <v>New York</v>
          </cell>
          <cell r="J16" t="str">
            <v xml:space="preserve">NY                                                                                                                                                                                                                                                             </v>
          </cell>
          <cell r="K16" t="str">
            <v xml:space="preserve">10022     </v>
          </cell>
          <cell r="L16">
            <v>2</v>
          </cell>
          <cell r="M16" t="str">
            <v>Brice, Patricia</v>
          </cell>
          <cell r="N16" t="str">
            <v>PBrice@StateStreet.com</v>
          </cell>
          <cell r="O16" t="str">
            <v>Chris McGuire</v>
          </cell>
          <cell r="P16" t="str">
            <v>Christopher.McGuire@statestreet.com</v>
          </cell>
          <cell r="Q16" t="str">
            <v>Adam Sweeney</v>
          </cell>
          <cell r="R16" t="str">
            <v>asweeney@statestreet.com</v>
          </cell>
          <cell r="S16" t="str">
            <v>EGC</v>
          </cell>
          <cell r="T16" t="str">
            <v>x</v>
          </cell>
          <cell r="U16" t="str">
            <v>Erik Cady</v>
          </cell>
        </row>
        <row r="17">
          <cell r="A17" t="str">
            <v>BAX</v>
          </cell>
          <cell r="B17" t="str">
            <v>BAXTER INTERNATIONAL</v>
          </cell>
          <cell r="C17" t="str">
            <v>Christine  Fleming, Investment Manager, Employee Trusts</v>
          </cell>
          <cell r="D17" t="str">
            <v xml:space="preserve">Primary             </v>
          </cell>
          <cell r="E17" t="str">
            <v>christine_fleming@baxter.com</v>
          </cell>
          <cell r="F17" t="str">
            <v>224-948-4121</v>
          </cell>
          <cell r="G17" t="str">
            <v>One Baxter Parkway, DF6-4E</v>
          </cell>
          <cell r="H17" t="str">
            <v/>
          </cell>
          <cell r="I17" t="str">
            <v>Chicago</v>
          </cell>
          <cell r="J17" t="str">
            <v xml:space="preserve">IL                                                                                                                                                                                                                                                             </v>
          </cell>
          <cell r="K17" t="str">
            <v>60015-4633</v>
          </cell>
          <cell r="L17">
            <v>2</v>
          </cell>
          <cell r="M17" t="str">
            <v>X</v>
          </cell>
          <cell r="N17" t="str">
            <v>x - not found</v>
          </cell>
          <cell r="O17" t="str">
            <v>Luis Belo</v>
          </cell>
          <cell r="P17" t="str">
            <v>lmbelo@statestreet.com</v>
          </cell>
          <cell r="Q17" t="str">
            <v>Bo Luong</v>
          </cell>
          <cell r="R17" t="str">
            <v>Jluong@statestreet.com</v>
          </cell>
          <cell r="S17" t="str">
            <v>EGC</v>
          </cell>
          <cell r="T17" t="str">
            <v>x</v>
          </cell>
          <cell r="U17" t="str">
            <v>Erik Cady</v>
          </cell>
        </row>
        <row r="18">
          <cell r="A18" t="str">
            <v>DFA</v>
          </cell>
          <cell r="B18" t="str">
            <v>DIMENSIONAL FUND ADVISORS</v>
          </cell>
          <cell r="C18" t="str">
            <v>Emily Wang , Analyst, Investment Analytics and Data</v>
          </cell>
          <cell r="D18" t="str">
            <v xml:space="preserve">Primary             </v>
          </cell>
          <cell r="E18" t="str">
            <v>emily.wang@dimensional.com</v>
          </cell>
          <cell r="F18" t="str">
            <v>512-306-4799</v>
          </cell>
          <cell r="G18" t="str">
            <v>6300 Bee Cave Road, Building One</v>
          </cell>
          <cell r="H18" t="str">
            <v/>
          </cell>
          <cell r="I18" t="str">
            <v>Austin</v>
          </cell>
          <cell r="J18" t="str">
            <v xml:space="preserve">TX                                                                                                                                                                                                                                                             </v>
          </cell>
          <cell r="K18" t="str">
            <v xml:space="preserve">78746     </v>
          </cell>
          <cell r="L18">
            <v>1</v>
          </cell>
          <cell r="M18" t="str">
            <v>Reed Clifton</v>
          </cell>
          <cell r="N18" t="str">
            <v>Reed.Clifton@statestreet.com</v>
          </cell>
          <cell r="O18" t="str">
            <v xml:space="preserve">Christopher Reynolds </v>
          </cell>
          <cell r="P18" t="str">
            <v>CReynolds@statestreet.com</v>
          </cell>
          <cell r="Q18" t="str">
            <v>Yelena Samisheva</v>
          </cell>
          <cell r="R18" t="str">
            <v>ysamisheva@statestreet.com</v>
          </cell>
          <cell r="S18" t="str">
            <v>EGC</v>
          </cell>
          <cell r="T18" t="str">
            <v>x</v>
          </cell>
          <cell r="U18" t="str">
            <v>Erik Cady</v>
          </cell>
        </row>
        <row r="19">
          <cell r="A19" t="str">
            <v>IFSFMTH</v>
          </cell>
          <cell r="B19" t="str">
            <v>FALMOUTH RETIREMENT SYSTEM</v>
          </cell>
          <cell r="C19" t="str">
            <v>Paul Perdagio, Consultant</v>
          </cell>
          <cell r="D19" t="str">
            <v xml:space="preserve">Primary             </v>
          </cell>
          <cell r="E19">
            <v>0</v>
          </cell>
          <cell r="F19" t="str">
            <v>617-531-3100</v>
          </cell>
          <cell r="G19" t="str">
            <v>1 Boston Place #20</v>
          </cell>
          <cell r="H19" t="str">
            <v/>
          </cell>
          <cell r="I19" t="str">
            <v>Boston</v>
          </cell>
          <cell r="J19" t="str">
            <v xml:space="preserve">MA                                                                                                                                                                                                                                                             </v>
          </cell>
          <cell r="K19" t="str">
            <v xml:space="preserve">02201     </v>
          </cell>
          <cell r="L19">
            <v>2</v>
          </cell>
          <cell r="M19" t="str">
            <v>Payne, Kaylee</v>
          </cell>
          <cell r="N19" t="str">
            <v>KPayne@StateStreet.com</v>
          </cell>
          <cell r="O19" t="str">
            <v>Cordray, Tonya</v>
          </cell>
          <cell r="P19" t="str">
            <v>TACordray@StateStreet.com</v>
          </cell>
          <cell r="Q19" t="str">
            <v>Bo Luong</v>
          </cell>
          <cell r="R19" t="str">
            <v>Jluong@statestreet.com</v>
          </cell>
          <cell r="S19" t="str">
            <v>EGC</v>
          </cell>
          <cell r="T19" t="str">
            <v>x</v>
          </cell>
          <cell r="U19" t="str">
            <v>Erik Cady</v>
          </cell>
        </row>
        <row r="20">
          <cell r="A20" t="str">
            <v>MSRA</v>
          </cell>
          <cell r="B20" t="str">
            <v>MARYLAND STATE RETIREMENT AGENCY</v>
          </cell>
          <cell r="C20" t="str">
            <v>Pat Wild</v>
          </cell>
          <cell r="D20" t="str">
            <v xml:space="preserve">Primary             </v>
          </cell>
          <cell r="E20" t="str">
            <v>pwild@sra.state.md.us</v>
          </cell>
          <cell r="F20" t="str">
            <v xml:space="preserve">410-625-5631 </v>
          </cell>
          <cell r="G20" t="str">
            <v>120 East Baltimore St. 16th Floor</v>
          </cell>
          <cell r="H20" t="str">
            <v/>
          </cell>
          <cell r="I20" t="str">
            <v>Baltimore</v>
          </cell>
          <cell r="J20" t="str">
            <v xml:space="preserve">MD                                                                                                                                                                                                                                                             </v>
          </cell>
          <cell r="K20" t="str">
            <v xml:space="preserve">21202     </v>
          </cell>
          <cell r="L20">
            <v>1</v>
          </cell>
          <cell r="M20" t="str">
            <v>William Collins</v>
          </cell>
          <cell r="N20" t="str">
            <v>wccollins@statestreet.com</v>
          </cell>
          <cell r="O20" t="str">
            <v>Richard Gray</v>
          </cell>
          <cell r="P20" t="str">
            <v xml:space="preserve">rpgray@statestreet.com </v>
          </cell>
          <cell r="Q20" t="str">
            <v>Bo Luong</v>
          </cell>
          <cell r="R20" t="str">
            <v>Jluong@statestreet.com</v>
          </cell>
          <cell r="S20" t="str">
            <v>EGC</v>
          </cell>
          <cell r="T20" t="str">
            <v>x</v>
          </cell>
          <cell r="U20" t="str">
            <v>Erik Cady</v>
          </cell>
        </row>
        <row r="21">
          <cell r="A21" t="str">
            <v>IFSMCR</v>
          </cell>
          <cell r="B21" t="str">
            <v>MERCER US</v>
          </cell>
          <cell r="C21" t="str">
            <v>Alan Mitchell, Investment Operations</v>
          </cell>
          <cell r="D21" t="str">
            <v xml:space="preserve">Primary             </v>
          </cell>
          <cell r="E21" t="str">
            <v>alan.mitchell@mercer.com</v>
          </cell>
          <cell r="F21" t="str">
            <v>617-747-9549</v>
          </cell>
          <cell r="G21" t="str">
            <v xml:space="preserve">99 High Street </v>
          </cell>
          <cell r="H21" t="str">
            <v/>
          </cell>
          <cell r="I21" t="str">
            <v>Boston</v>
          </cell>
          <cell r="J21" t="str">
            <v xml:space="preserve">MA                                                                                                                                                                                                                                                             </v>
          </cell>
          <cell r="K21" t="str">
            <v xml:space="preserve">02110     </v>
          </cell>
          <cell r="L21">
            <v>2</v>
          </cell>
          <cell r="M21" t="str">
            <v>Steve Duncan</v>
          </cell>
          <cell r="N21" t="str">
            <v>steve.duncan@statestreet.com</v>
          </cell>
          <cell r="O21" t="str">
            <v>Reed Clifton</v>
          </cell>
          <cell r="P21" t="str">
            <v>Reed.Clifton@statestreet.com</v>
          </cell>
          <cell r="Q21" t="str">
            <v>Bo Luong</v>
          </cell>
          <cell r="R21" t="str">
            <v>Jluong@statestreet.com</v>
          </cell>
          <cell r="S21" t="str">
            <v>EGC</v>
          </cell>
          <cell r="T21" t="str">
            <v>x</v>
          </cell>
          <cell r="U21" t="str">
            <v>Erik Cady</v>
          </cell>
        </row>
        <row r="22">
          <cell r="A22" t="str">
            <v>NUVEEN</v>
          </cell>
          <cell r="B22" t="str">
            <v>NUVEEN</v>
          </cell>
          <cell r="C22" t="str">
            <v>John Louko, VP, Investment Development and Oversight</v>
          </cell>
          <cell r="D22" t="str">
            <v xml:space="preserve">Primary             </v>
          </cell>
          <cell r="E22" t="str">
            <v>John.Louko@nuveen.com</v>
          </cell>
          <cell r="F22" t="str">
            <v>312-917-7953</v>
          </cell>
          <cell r="G22" t="str">
            <v>333 West Wacker Drive</v>
          </cell>
          <cell r="H22" t="str">
            <v/>
          </cell>
          <cell r="I22" t="str">
            <v>Chicago</v>
          </cell>
          <cell r="J22" t="str">
            <v xml:space="preserve">IL                                                                                                                                                                                                                                                             </v>
          </cell>
          <cell r="K22" t="str">
            <v xml:space="preserve">60606     </v>
          </cell>
          <cell r="L22">
            <v>2</v>
          </cell>
          <cell r="M22" t="str">
            <v>hiroshi Saito</v>
          </cell>
          <cell r="N22" t="str">
            <v>hsaito@statestreet.com</v>
          </cell>
          <cell r="O22" t="str">
            <v>Almeida, Jason</v>
          </cell>
          <cell r="P22" t="str">
            <v>JAlmeida@StateStreet.com</v>
          </cell>
          <cell r="Q22" t="str">
            <v>Michael Dean</v>
          </cell>
          <cell r="R22" t="str">
            <v>mdean@statestreet.com</v>
          </cell>
          <cell r="S22" t="str">
            <v>EGC</v>
          </cell>
          <cell r="T22" t="str">
            <v>x</v>
          </cell>
          <cell r="U22" t="str">
            <v>Erik Cady</v>
          </cell>
        </row>
        <row r="23">
          <cell r="A23" t="str">
            <v>POSTADVSS</v>
          </cell>
          <cell r="B23" t="str">
            <v>POST ADVISORY GROUP</v>
          </cell>
          <cell r="C23" t="str">
            <v>Karen Morgan, Director of Operations</v>
          </cell>
          <cell r="D23" t="str">
            <v xml:space="preserve">Primary             </v>
          </cell>
          <cell r="E23" t="str">
            <v>kmorgan@postadvisory.com</v>
          </cell>
          <cell r="F23" t="str">
            <v>310-996-9605</v>
          </cell>
          <cell r="G23" t="str">
            <v xml:space="preserve">2049 Century Park East, Suite 3050 </v>
          </cell>
          <cell r="H23" t="str">
            <v/>
          </cell>
          <cell r="I23" t="str">
            <v xml:space="preserve">Los Angeles </v>
          </cell>
          <cell r="J23" t="str">
            <v xml:space="preserve">CA                                                                                                                                                                                                                                                             </v>
          </cell>
          <cell r="K23">
            <v>90067</v>
          </cell>
          <cell r="L23">
            <v>1</v>
          </cell>
          <cell r="M23" t="str">
            <v>Julie Fisher</v>
          </cell>
          <cell r="N23" t="str">
            <v>jdfisher@statestreet.com</v>
          </cell>
          <cell r="O23" t="str">
            <v>Abby Brown</v>
          </cell>
          <cell r="P23" t="str">
            <v>ahbrown@statestreet.com</v>
          </cell>
          <cell r="Q23" t="str">
            <v>Kelvin Andrade</v>
          </cell>
          <cell r="R23" t="str">
            <v>kandrade@statestreet.com</v>
          </cell>
          <cell r="S23" t="str">
            <v>EGC</v>
          </cell>
          <cell r="T23" t="str">
            <v>x</v>
          </cell>
          <cell r="U23" t="str">
            <v>Erik Cady</v>
          </cell>
        </row>
        <row r="24">
          <cell r="A24" t="str">
            <v>DAVIS</v>
          </cell>
          <cell r="B24" t="str">
            <v>DAVIS SELECT</v>
          </cell>
          <cell r="C24" t="str">
            <v>Betty Barrowman, Perf. Reporting Manager</v>
          </cell>
          <cell r="D24" t="str">
            <v xml:space="preserve">Primary             </v>
          </cell>
          <cell r="E24" t="str">
            <v>bbarrowman@dsaco.com</v>
          </cell>
          <cell r="F24" t="str">
            <v>520-434-3763</v>
          </cell>
          <cell r="G24" t="str">
            <v>2949 E. Elvira Rd., Suite 101</v>
          </cell>
          <cell r="H24" t="str">
            <v/>
          </cell>
          <cell r="I24" t="str">
            <v>Tuscon</v>
          </cell>
          <cell r="J24" t="str">
            <v xml:space="preserve">AZ                                                                                                                                                                                                                                                             </v>
          </cell>
          <cell r="K24" t="str">
            <v xml:space="preserve">85706     </v>
          </cell>
          <cell r="L24">
            <v>3</v>
          </cell>
          <cell r="M24" t="str">
            <v xml:space="preserve">Cassista, Michael A. </v>
          </cell>
          <cell r="N24" t="str">
            <v>Michael.Cassista@statestreet.com</v>
          </cell>
          <cell r="O24" t="str">
            <v xml:space="preserve">Cassista, Michael A. </v>
          </cell>
          <cell r="P24" t="str">
            <v>Michael.Cassista@statestreet.com</v>
          </cell>
          <cell r="Q24" t="str">
            <v>Dan Michaud</v>
          </cell>
          <cell r="R24" t="str">
            <v>dmichaud@statestreet.com</v>
          </cell>
          <cell r="S24" t="str">
            <v>ECP</v>
          </cell>
          <cell r="T24">
            <v>0</v>
          </cell>
          <cell r="U24" t="str">
            <v>Erik Pulsifer</v>
          </cell>
        </row>
        <row r="25">
          <cell r="A25" t="str">
            <v>EMC</v>
          </cell>
          <cell r="B25" t="str">
            <v>EMC INSURANCE</v>
          </cell>
          <cell r="C25" t="str">
            <v>Ross Mortenson, Senior Analyst</v>
          </cell>
          <cell r="D25" t="str">
            <v xml:space="preserve">Primary             </v>
          </cell>
          <cell r="E25" t="str">
            <v>Ross.Mortenson@EMCIns.com</v>
          </cell>
          <cell r="F25" t="str">
            <v>515-345-4594</v>
          </cell>
          <cell r="G25" t="str">
            <v>717 Mulberry St.</v>
          </cell>
          <cell r="H25" t="str">
            <v/>
          </cell>
          <cell r="I25" t="str">
            <v>Des Moines</v>
          </cell>
          <cell r="J25" t="str">
            <v xml:space="preserve">IA                                                                                                                                                                                                                                                             </v>
          </cell>
          <cell r="K25" t="str">
            <v xml:space="preserve">50309     </v>
          </cell>
          <cell r="L25">
            <v>3</v>
          </cell>
          <cell r="M25" t="str">
            <v xml:space="preserve">Joe Dobbie </v>
          </cell>
          <cell r="N25" t="str">
            <v>JJDobbie@StateStreet.com</v>
          </cell>
          <cell r="O25" t="str">
            <v xml:space="preserve">Joe Dobbie </v>
          </cell>
          <cell r="P25" t="str">
            <v>JJDobbie@StateStreet.com</v>
          </cell>
          <cell r="Q25" t="str">
            <v>Scott Swanson</v>
          </cell>
          <cell r="R25" t="str">
            <v>sswanson@statestreet.com</v>
          </cell>
          <cell r="S25" t="str">
            <v>ECP</v>
          </cell>
          <cell r="T25">
            <v>0</v>
          </cell>
          <cell r="U25" t="str">
            <v>Erik Pulsifer</v>
          </cell>
        </row>
        <row r="26">
          <cell r="A26" t="str">
            <v>GPUSS</v>
          </cell>
          <cell r="B26" t="str">
            <v>GPU (FIRST ENERGY)</v>
          </cell>
          <cell r="C26" t="str">
            <v>Joe Marulli</v>
          </cell>
          <cell r="D26" t="str">
            <v xml:space="preserve">Primary             </v>
          </cell>
          <cell r="E26" t="str">
            <v>marullij@firstenergycorp.com</v>
          </cell>
          <cell r="F26" t="str">
            <v/>
          </cell>
          <cell r="G26" t="str">
            <v>76 South Main</v>
          </cell>
          <cell r="H26" t="str">
            <v/>
          </cell>
          <cell r="I26" t="str">
            <v>Akron</v>
          </cell>
          <cell r="J26" t="str">
            <v xml:space="preserve">OH                                                                                                                                                                                                                                                             </v>
          </cell>
          <cell r="K26" t="str">
            <v xml:space="preserve">44308     </v>
          </cell>
          <cell r="L26">
            <v>3</v>
          </cell>
          <cell r="M26" t="str">
            <v xml:space="preserve">Jason Landry </v>
          </cell>
          <cell r="N26" t="str">
            <v>jjlandry@statestreet.com</v>
          </cell>
          <cell r="O26" t="str">
            <v xml:space="preserve">Chris Bregoli </v>
          </cell>
          <cell r="P26" t="str">
            <v>cjbregoli@statestreet.com</v>
          </cell>
          <cell r="Q26" t="str">
            <v>Crystal Ho</v>
          </cell>
          <cell r="R26" t="str">
            <v>cho2@statestreet.com</v>
          </cell>
          <cell r="S26" t="str">
            <v>ECP</v>
          </cell>
          <cell r="T26">
            <v>0</v>
          </cell>
          <cell r="U26" t="str">
            <v>Erik Pulsifer</v>
          </cell>
        </row>
        <row r="27">
          <cell r="A27" t="str">
            <v>MSIM-AIS</v>
          </cell>
          <cell r="B27" t="str">
            <v>MSIM</v>
          </cell>
          <cell r="C27" t="str">
            <v>Cristina Teques</v>
          </cell>
          <cell r="D27" t="str">
            <v xml:space="preserve">Primary             </v>
          </cell>
          <cell r="E27" t="str">
            <v>Cristina.Teques@morganstanley.com</v>
          </cell>
          <cell r="F27" t="str">
            <v>212-296-7364</v>
          </cell>
          <cell r="G27" t="str">
            <v>522 Fifth Avenue</v>
          </cell>
          <cell r="H27" t="str">
            <v/>
          </cell>
          <cell r="I27" t="str">
            <v>New York</v>
          </cell>
          <cell r="J27" t="str">
            <v xml:space="preserve">NY                                                                                                                                                                                                                                                             </v>
          </cell>
          <cell r="K27" t="str">
            <v xml:space="preserve">10036     </v>
          </cell>
          <cell r="L27">
            <v>3</v>
          </cell>
          <cell r="M27" t="str">
            <v xml:space="preserve">Sivongsay, Anthony </v>
          </cell>
          <cell r="N27" t="str">
            <v xml:space="preserve">ASivongsay@StateStreet.com </v>
          </cell>
          <cell r="O27" t="str">
            <v xml:space="preserve">Sivongsay, Anthony </v>
          </cell>
          <cell r="P27" t="str">
            <v xml:space="preserve">ASivongsay@StateStreet.com </v>
          </cell>
          <cell r="Q27" t="str">
            <v>Dan Michaud</v>
          </cell>
          <cell r="R27" t="str">
            <v>dmichaud@statestreet.com</v>
          </cell>
          <cell r="S27" t="str">
            <v>ECP</v>
          </cell>
          <cell r="T27">
            <v>0</v>
          </cell>
          <cell r="U27" t="str">
            <v>Erik Pulsifer</v>
          </cell>
        </row>
        <row r="28">
          <cell r="A28" t="str">
            <v>NRECASS</v>
          </cell>
          <cell r="B28" t="str">
            <v>N.R.E.C.A.</v>
          </cell>
          <cell r="C28" t="str">
            <v>Justin Sato</v>
          </cell>
          <cell r="D28" t="str">
            <v xml:space="preserve">Primary             </v>
          </cell>
          <cell r="E28" t="str">
            <v>Justin.Sato@nreca.coop</v>
          </cell>
          <cell r="F28" t="str">
            <v>703-907-5796</v>
          </cell>
          <cell r="G28" t="str">
            <v>4301 Wilson Boulevard</v>
          </cell>
          <cell r="H28" t="str">
            <v/>
          </cell>
          <cell r="I28" t="str">
            <v>Arlington</v>
          </cell>
          <cell r="J28" t="str">
            <v xml:space="preserve">VA                                                                                                                                                                                                                                                             </v>
          </cell>
          <cell r="K28" t="str">
            <v>22203-1860</v>
          </cell>
          <cell r="L28">
            <v>2</v>
          </cell>
          <cell r="M28" t="str">
            <v>Joe Rooney</v>
          </cell>
          <cell r="N28" t="str">
            <v>jbrooney@statestreet.com</v>
          </cell>
          <cell r="O28" t="str">
            <v>Kim Raposa</v>
          </cell>
          <cell r="P28" t="str">
            <v>KARaposa@statestreet.com</v>
          </cell>
          <cell r="Q28" t="str">
            <v>Lalitha Davuluri</v>
          </cell>
          <cell r="R28" t="str">
            <v>ldavuluri@statestreet.com</v>
          </cell>
          <cell r="S28" t="str">
            <v>ECP</v>
          </cell>
          <cell r="T28">
            <v>0</v>
          </cell>
          <cell r="U28" t="str">
            <v>Erik Pulsifer</v>
          </cell>
        </row>
        <row r="29">
          <cell r="A29" t="str">
            <v>NEHGS</v>
          </cell>
          <cell r="B29" t="str">
            <v>NEW ENGLAND HISTORIC GENEALOGICAL SOCIETY</v>
          </cell>
          <cell r="C29" t="str">
            <v>Jeremy Bento</v>
          </cell>
          <cell r="D29" t="str">
            <v xml:space="preserve">Primary             </v>
          </cell>
          <cell r="E29" t="str">
            <v>jbento@nehgs.org</v>
          </cell>
          <cell r="F29" t="str">
            <v xml:space="preserve">617-226-1264   </v>
          </cell>
          <cell r="G29" t="str">
            <v>99-101 Newbury Street</v>
          </cell>
          <cell r="H29">
            <v>0</v>
          </cell>
          <cell r="I29" t="str">
            <v>Boston</v>
          </cell>
          <cell r="J29" t="str">
            <v>MA</v>
          </cell>
          <cell r="K29" t="str">
            <v>02116</v>
          </cell>
          <cell r="L29">
            <v>3</v>
          </cell>
          <cell r="M29" t="str">
            <v>Stacy Berislavich</v>
          </cell>
          <cell r="N29" t="str">
            <v>SBerislavichMitchell@StateStreet.com</v>
          </cell>
          <cell r="O29" t="str">
            <v>Nancy Gore</v>
          </cell>
          <cell r="P29" t="str">
            <v>NLGore@StateStreet.com</v>
          </cell>
          <cell r="Q29" t="str">
            <v>Luke Liang</v>
          </cell>
          <cell r="R29" t="str">
            <v>cliang@statestreet.com</v>
          </cell>
          <cell r="S29" t="str">
            <v>ECP</v>
          </cell>
          <cell r="T29">
            <v>0</v>
          </cell>
          <cell r="U29" t="str">
            <v>Erik Pulsifer</v>
          </cell>
        </row>
        <row r="30">
          <cell r="A30" t="str">
            <v>NJDOI</v>
          </cell>
          <cell r="B30" t="str">
            <v>NEW JERSEY DIVISION OF INVESTMENT</v>
          </cell>
          <cell r="C30" t="str">
            <v>Chris McDonough, Deputy Director</v>
          </cell>
          <cell r="D30" t="str">
            <v xml:space="preserve">Primary             </v>
          </cell>
          <cell r="E30" t="str">
            <v>Christopher.McDonough@treas.state.nj.us</v>
          </cell>
          <cell r="F30" t="str">
            <v>609-292-8922</v>
          </cell>
          <cell r="G30" t="str">
            <v>50 W. State Street, 9th Floor</v>
          </cell>
          <cell r="H30" t="str">
            <v>P.O. Box 290, Trenton, NJ 08625-0290</v>
          </cell>
          <cell r="I30" t="str">
            <v>Trenton</v>
          </cell>
          <cell r="J30" t="str">
            <v xml:space="preserve">NJ                                                                                                                                                                                                                                                             </v>
          </cell>
          <cell r="K30" t="str">
            <v xml:space="preserve">08608     </v>
          </cell>
          <cell r="L30">
            <v>1</v>
          </cell>
          <cell r="M30" t="str">
            <v>Joanne Jackson</v>
          </cell>
          <cell r="N30" t="str">
            <v>jmjackson@statestreet.com</v>
          </cell>
          <cell r="O30" t="str">
            <v>Azim Azfar</v>
          </cell>
          <cell r="P30" t="str">
            <v>AAzfar@StateStreet.com</v>
          </cell>
          <cell r="Q30" t="str">
            <v>Lalitha Davuluri</v>
          </cell>
          <cell r="R30" t="str">
            <v>ldavuluri@statestreet.com</v>
          </cell>
          <cell r="S30" t="str">
            <v>ECP</v>
          </cell>
          <cell r="T30">
            <v>0</v>
          </cell>
          <cell r="U30" t="str">
            <v>Erik Pulsifer</v>
          </cell>
        </row>
        <row r="31">
          <cell r="A31" t="str">
            <v>UFCW</v>
          </cell>
          <cell r="B31" t="str">
            <v>SOUTHERN CALIFORNIA UFCW UNIONS AND FOOD EMPLOYERS</v>
          </cell>
          <cell r="C31" t="str">
            <v>Mitchell Ewing</v>
          </cell>
          <cell r="D31" t="str">
            <v xml:space="preserve">Primary             </v>
          </cell>
          <cell r="E31" t="str">
            <v>mewing@meketagroup.com</v>
          </cell>
          <cell r="F31" t="str">
            <v>760-795-3450</v>
          </cell>
          <cell r="G31" t="str">
            <v>5796 Armada Dr. Suite 110</v>
          </cell>
          <cell r="H31" t="str">
            <v/>
          </cell>
          <cell r="I31" t="str">
            <v>Carlsbad</v>
          </cell>
          <cell r="J31" t="str">
            <v xml:space="preserve">CA                                                                                                                                                                                                                                                             </v>
          </cell>
          <cell r="K31" t="str">
            <v xml:space="preserve">92008     </v>
          </cell>
          <cell r="L31">
            <v>3</v>
          </cell>
          <cell r="M31" t="str">
            <v>Joe Rooney</v>
          </cell>
          <cell r="N31" t="str">
            <v>jbrooney@statestreet.com</v>
          </cell>
          <cell r="O31" t="str">
            <v xml:space="preserve">Mathew Wallick </v>
          </cell>
          <cell r="P31" t="str">
            <v>MWallick@StateStreet.com</v>
          </cell>
          <cell r="Q31" t="str">
            <v>Matt Landry</v>
          </cell>
          <cell r="R31" t="str">
            <v>mlandry@statestreet.com</v>
          </cell>
          <cell r="S31" t="str">
            <v>ECP</v>
          </cell>
          <cell r="T31">
            <v>0</v>
          </cell>
          <cell r="U31" t="str">
            <v>Erik Pulsifer</v>
          </cell>
        </row>
        <row r="32">
          <cell r="A32" t="str">
            <v>AMERICO</v>
          </cell>
          <cell r="B32" t="str">
            <v>AMERICO</v>
          </cell>
          <cell r="C32" t="str">
            <v>Greg Hamilton</v>
          </cell>
          <cell r="D32" t="str">
            <v xml:space="preserve">Primary             </v>
          </cell>
          <cell r="E32" t="str">
            <v>greg.hamilton@americo.com</v>
          </cell>
          <cell r="F32" t="str">
            <v>816-391-2779</v>
          </cell>
          <cell r="G32" t="str">
            <v>1055 Broadway, 12th Floor</v>
          </cell>
          <cell r="H32" t="str">
            <v/>
          </cell>
          <cell r="I32" t="str">
            <v>KANSAS CITY</v>
          </cell>
          <cell r="J32" t="str">
            <v xml:space="preserve">MO                                                                                                                                                                                                                                                             </v>
          </cell>
          <cell r="K32" t="str">
            <v xml:space="preserve">64105     </v>
          </cell>
          <cell r="L32">
            <v>2</v>
          </cell>
          <cell r="M32" t="str">
            <v>Neil Dennis</v>
          </cell>
          <cell r="N32" t="str">
            <v>ndennis@statestreet.com</v>
          </cell>
          <cell r="O32" t="str">
            <v>Neil Dennis</v>
          </cell>
          <cell r="P32" t="str">
            <v>ndennis@statestreet.com</v>
          </cell>
          <cell r="Q32" t="str">
            <v>Matt Crimmins</v>
          </cell>
          <cell r="R32" t="str">
            <v>mcrimmins@statestreet.com</v>
          </cell>
          <cell r="S32" t="str">
            <v>LR</v>
          </cell>
          <cell r="T32" t="str">
            <v>x</v>
          </cell>
          <cell r="U32" t="str">
            <v>Len Robinson</v>
          </cell>
        </row>
        <row r="33">
          <cell r="A33" t="str">
            <v>BCBSM</v>
          </cell>
          <cell r="B33" t="str">
            <v>BCBSM</v>
          </cell>
          <cell r="C33" t="str">
            <v>Waymond Harris, Director Investments</v>
          </cell>
          <cell r="D33" t="str">
            <v xml:space="preserve">Primary             </v>
          </cell>
          <cell r="E33" t="str">
            <v>WHarris@bcbsm.com</v>
          </cell>
          <cell r="F33" t="str">
            <v>313-225-6544</v>
          </cell>
          <cell r="G33" t="str">
            <v>27000 West Eleven Mile Rd</v>
          </cell>
          <cell r="H33" t="str">
            <v/>
          </cell>
          <cell r="I33" t="str">
            <v>Southfield</v>
          </cell>
          <cell r="J33" t="str">
            <v xml:space="preserve">MI                                                                                                                                                                                                                                                             </v>
          </cell>
          <cell r="K33" t="str">
            <v xml:space="preserve">48034     </v>
          </cell>
          <cell r="L33">
            <v>3</v>
          </cell>
          <cell r="M33" t="str">
            <v xml:space="preserve"> Dan Cummings</v>
          </cell>
          <cell r="N33" t="str">
            <v>DLCummings@StateStreet.com</v>
          </cell>
          <cell r="O33" t="str">
            <v>Ben Mejia</v>
          </cell>
          <cell r="P33" t="str">
            <v>BAMejia@StateStreet.com</v>
          </cell>
          <cell r="Q33" t="str">
            <v>Miles Cobb</v>
          </cell>
          <cell r="R33" t="str">
            <v>mcobb@statestreet.com</v>
          </cell>
          <cell r="S33" t="str">
            <v>LR</v>
          </cell>
          <cell r="T33" t="str">
            <v>x</v>
          </cell>
          <cell r="U33" t="str">
            <v>Len Robinson</v>
          </cell>
        </row>
        <row r="34">
          <cell r="A34" t="str">
            <v>CPEN</v>
          </cell>
          <cell r="B34" t="str">
            <v>CENTRAL PENSION</v>
          </cell>
          <cell r="C34" t="str">
            <v>Marc Becker, Director of Investments</v>
          </cell>
          <cell r="D34" t="str">
            <v xml:space="preserve">Primary             </v>
          </cell>
          <cell r="E34" t="str">
            <v>mbecker@cpfiuoe.cor</v>
          </cell>
          <cell r="F34" t="str">
            <v>202-895-0605</v>
          </cell>
          <cell r="G34" t="str">
            <v>4115 Chesapeake Street, NW</v>
          </cell>
          <cell r="H34" t="str">
            <v/>
          </cell>
          <cell r="I34" t="str">
            <v>Washington</v>
          </cell>
          <cell r="J34" t="str">
            <v xml:space="preserve">DC                                                                                                                                                                                                                                                             </v>
          </cell>
          <cell r="K34" t="str">
            <v xml:space="preserve">20016     </v>
          </cell>
          <cell r="L34">
            <v>2</v>
          </cell>
          <cell r="M34" t="str">
            <v>William Collins</v>
          </cell>
          <cell r="N34" t="str">
            <v>wccollins@statestreet.com</v>
          </cell>
          <cell r="O34" t="str">
            <v>KURT ROBOHM</v>
          </cell>
          <cell r="P34" t="str">
            <v>KRobohm@statestreet.com</v>
          </cell>
          <cell r="Q34" t="str">
            <v>Miles Cobb</v>
          </cell>
          <cell r="R34" t="str">
            <v>mcobb@statestreet.com</v>
          </cell>
          <cell r="S34" t="str">
            <v>LR</v>
          </cell>
          <cell r="T34" t="str">
            <v>x</v>
          </cell>
          <cell r="U34" t="str">
            <v>Len Robinson</v>
          </cell>
        </row>
        <row r="35">
          <cell r="A35" t="str">
            <v>IFSDIA</v>
          </cell>
          <cell r="B35" t="str">
            <v>DIVERSIFIED INVESTMENT ADVISORS (DIA)</v>
          </cell>
          <cell r="C35" t="str">
            <v>Larry DiBella, Manager, Investment Services</v>
          </cell>
          <cell r="D35" t="str">
            <v xml:space="preserve">Primary             </v>
          </cell>
          <cell r="E35" t="str">
            <v>larry.dibella@transamerica.com</v>
          </cell>
          <cell r="F35" t="str">
            <v xml:space="preserve">914-627-3242 </v>
          </cell>
          <cell r="G35" t="str">
            <v>570 Carillon Parkway</v>
          </cell>
          <cell r="H35" t="str">
            <v/>
          </cell>
          <cell r="I35" t="str">
            <v>St. Petersburg</v>
          </cell>
          <cell r="J35" t="str">
            <v xml:space="preserve">FL                                                                                                                                                                                                                                                             </v>
          </cell>
          <cell r="K35" t="str">
            <v xml:space="preserve">33716     </v>
          </cell>
          <cell r="L35">
            <v>2</v>
          </cell>
          <cell r="M35" t="str">
            <v>Gregory Nikiforow</v>
          </cell>
          <cell r="N35" t="str">
            <v>Gregory.Nikiforow@statestreet.com</v>
          </cell>
          <cell r="O35" t="str">
            <v>Judith Gayle</v>
          </cell>
          <cell r="P35" t="str">
            <v>Judith.Gayle@statestreet.com</v>
          </cell>
          <cell r="Q35" t="str">
            <v>Paul Mackey</v>
          </cell>
          <cell r="R35" t="str">
            <v>pjmackey@statestreet.com</v>
          </cell>
          <cell r="S35" t="str">
            <v>LR</v>
          </cell>
          <cell r="T35" t="str">
            <v>x</v>
          </cell>
          <cell r="U35" t="str">
            <v>Len Robinson</v>
          </cell>
        </row>
        <row r="36">
          <cell r="A36" t="str">
            <v>EARNEST</v>
          </cell>
          <cell r="B36" t="str">
            <v>EARNEST PARTNERS</v>
          </cell>
          <cell r="C36" t="str">
            <v>Anthony Ciliberto</v>
          </cell>
          <cell r="D36" t="str">
            <v xml:space="preserve">Primary             </v>
          </cell>
          <cell r="E36" t="str">
            <v>anthonyciliberto@earnestpartners.com</v>
          </cell>
          <cell r="F36" t="str">
            <v>404-874-1273</v>
          </cell>
          <cell r="G36" t="str">
            <v>1180 Peachtree Street, suite 2300</v>
          </cell>
          <cell r="H36" t="str">
            <v/>
          </cell>
          <cell r="I36" t="str">
            <v>Atlanta</v>
          </cell>
          <cell r="J36" t="str">
            <v xml:space="preserve">GA                                                                                                                                                                                                                                                             </v>
          </cell>
          <cell r="K36" t="str">
            <v xml:space="preserve">30309     </v>
          </cell>
          <cell r="L36">
            <v>3</v>
          </cell>
          <cell r="M36" t="str">
            <v>Tim McKerrow</v>
          </cell>
          <cell r="N36" t="str">
            <v>TSMcKerrow@statestreet.com</v>
          </cell>
          <cell r="O36" t="str">
            <v>John J. cronin</v>
          </cell>
          <cell r="P36" t="str">
            <v>jjcronin@statestreet.com</v>
          </cell>
          <cell r="Q36" t="str">
            <v>Jennifer Negoshian</v>
          </cell>
          <cell r="R36" t="str">
            <v>jennifer.negoshian@statestreet.com</v>
          </cell>
          <cell r="S36" t="str">
            <v>LR</v>
          </cell>
          <cell r="T36" t="str">
            <v>x</v>
          </cell>
          <cell r="U36" t="str">
            <v>Len Robinson</v>
          </cell>
        </row>
        <row r="37">
          <cell r="A37" t="str">
            <v>GSMM</v>
          </cell>
          <cell r="B37" t="str">
            <v>GOLDMAN SACHS - ALTERNATIVES FUND</v>
          </cell>
          <cell r="C37" t="str">
            <v>Maddy Deshchenko, Vice President</v>
          </cell>
          <cell r="D37" t="str">
            <v xml:space="preserve">Primary             </v>
          </cell>
          <cell r="E37" t="str">
            <v>maddy.deshchenko@gs.com</v>
          </cell>
          <cell r="F37">
            <v>0</v>
          </cell>
          <cell r="G37" t="str">
            <v>200 West Street</v>
          </cell>
          <cell r="H37" t="str">
            <v/>
          </cell>
          <cell r="I37" t="str">
            <v>New York</v>
          </cell>
          <cell r="J37" t="str">
            <v xml:space="preserve">NY                                                                                                                                                                                                                                                             </v>
          </cell>
          <cell r="K37" t="str">
            <v xml:space="preserve">10282     </v>
          </cell>
          <cell r="L37">
            <v>2</v>
          </cell>
          <cell r="M37" t="str">
            <v>Dave Schiller</v>
          </cell>
          <cell r="N37" t="str">
            <v>DSchiller@StateStreet.com</v>
          </cell>
          <cell r="O37" t="str">
            <v>Ross Donovan</v>
          </cell>
          <cell r="P37" t="str">
            <v>RJDonovan@StateStreet.com</v>
          </cell>
          <cell r="Q37" t="str">
            <v>Pietro Panza</v>
          </cell>
          <cell r="R37" t="str">
            <v>ppanza@statestreet.com</v>
          </cell>
          <cell r="S37" t="str">
            <v>LR</v>
          </cell>
          <cell r="T37" t="str">
            <v>x</v>
          </cell>
          <cell r="U37" t="str">
            <v>Len Robinson</v>
          </cell>
        </row>
        <row r="38">
          <cell r="A38" t="str">
            <v>OLD MUTUAL</v>
          </cell>
          <cell r="B38" t="str">
            <v>GOLDMAN SACHS - DWIGHT FUNDS</v>
          </cell>
          <cell r="C38" t="str">
            <v>Ericka Sieger</v>
          </cell>
          <cell r="D38" t="str">
            <v xml:space="preserve">Primary             </v>
          </cell>
          <cell r="E38" t="str">
            <v>Ericka.Sieger@gs.com</v>
          </cell>
          <cell r="F38">
            <v>0</v>
          </cell>
          <cell r="G38" t="str">
            <v>30 Hudson Street</v>
          </cell>
          <cell r="H38" t="str">
            <v/>
          </cell>
          <cell r="I38" t="str">
            <v>Jersey City</v>
          </cell>
          <cell r="J38" t="str">
            <v xml:space="preserve">NJ                                                                                                                                                                                                                                                             </v>
          </cell>
          <cell r="K38" t="str">
            <v xml:space="preserve">07302     </v>
          </cell>
          <cell r="L38">
            <v>3</v>
          </cell>
          <cell r="M38" t="str">
            <v>Dave Schiller</v>
          </cell>
          <cell r="N38" t="str">
            <v>DSchiller@StateStreet.com</v>
          </cell>
          <cell r="O38" t="str">
            <v>Ross Donovan</v>
          </cell>
          <cell r="P38" t="str">
            <v>RJDonovan@StateStreet.com</v>
          </cell>
          <cell r="Q38" t="str">
            <v>Pietro Panza</v>
          </cell>
          <cell r="R38" t="str">
            <v>ppanza@statestreet.com</v>
          </cell>
          <cell r="S38" t="str">
            <v>LR</v>
          </cell>
          <cell r="T38" t="str">
            <v>x</v>
          </cell>
          <cell r="U38" t="str">
            <v>Len Robinson</v>
          </cell>
        </row>
        <row r="39">
          <cell r="A39" t="str">
            <v>GSCHAND</v>
          </cell>
          <cell r="B39" t="str">
            <v>GOLDMAN SACHS - MARIAN OTIS CHANDLER</v>
          </cell>
          <cell r="C39" t="str">
            <v>Jim Goffredio, Financial Analyst</v>
          </cell>
          <cell r="D39" t="str">
            <v xml:space="preserve">Primary             </v>
          </cell>
          <cell r="E39" t="str">
            <v>James.Goffredo@gs.com</v>
          </cell>
          <cell r="F39" t="str">
            <v>310-407-5750</v>
          </cell>
          <cell r="G39" t="str">
            <v>2029 Century Park</v>
          </cell>
          <cell r="H39" t="str">
            <v/>
          </cell>
          <cell r="I39" t="str">
            <v>Los Angeles</v>
          </cell>
          <cell r="J39" t="str">
            <v xml:space="preserve">CA                                                                                                                                                                                                                                                             </v>
          </cell>
          <cell r="K39" t="str">
            <v xml:space="preserve">90067     </v>
          </cell>
          <cell r="L39">
            <v>3</v>
          </cell>
          <cell r="M39" t="str">
            <v>Mark Curran</v>
          </cell>
          <cell r="N39" t="str">
            <v>macurran@statestreet.com</v>
          </cell>
          <cell r="O39" t="str">
            <v>Mark Curran</v>
          </cell>
          <cell r="P39" t="str">
            <v>macurran@statestreet.com</v>
          </cell>
          <cell r="Q39" t="str">
            <v>Pietro Panza</v>
          </cell>
          <cell r="R39" t="str">
            <v>ppanza@statestreet.com</v>
          </cell>
          <cell r="S39" t="str">
            <v>LR</v>
          </cell>
          <cell r="T39" t="str">
            <v>x</v>
          </cell>
          <cell r="U39" t="str">
            <v>Len Robinson</v>
          </cell>
        </row>
        <row r="40">
          <cell r="A40" t="str">
            <v>ING</v>
          </cell>
          <cell r="B40" t="str">
            <v>ING DIRECT CANADA</v>
          </cell>
          <cell r="C40" t="str">
            <v>Ahmed El Zohiry</v>
          </cell>
          <cell r="D40" t="str">
            <v xml:space="preserve">Primary             </v>
          </cell>
          <cell r="E40" t="str">
            <v>aelzohiry@tangerine.ca</v>
          </cell>
          <cell r="F40">
            <v>0</v>
          </cell>
          <cell r="G40" t="str">
            <v>111 Gordon Baker Road, Suite 900</v>
          </cell>
          <cell r="H40" t="str">
            <v/>
          </cell>
          <cell r="I40" t="str">
            <v>Toronto</v>
          </cell>
          <cell r="J40" t="str">
            <v xml:space="preserve">Ontario                                                                                                                                                                                                                                                        </v>
          </cell>
          <cell r="K40" t="str">
            <v xml:space="preserve">M2H 3R1   </v>
          </cell>
          <cell r="L40">
            <v>3</v>
          </cell>
          <cell r="M40" t="str">
            <v>Zubair Hakim</v>
          </cell>
          <cell r="N40" t="str">
            <v>ZHAKIM@StateStreet.com</v>
          </cell>
          <cell r="O40" t="str">
            <v>Michael Janik</v>
          </cell>
          <cell r="P40" t="str">
            <v>MJanik3@StateStreet.com</v>
          </cell>
          <cell r="Q40" t="str">
            <v>Miles Cobb</v>
          </cell>
          <cell r="R40" t="str">
            <v>mcobb@statestreet.com</v>
          </cell>
          <cell r="S40" t="str">
            <v>LR</v>
          </cell>
          <cell r="T40" t="str">
            <v>x</v>
          </cell>
          <cell r="U40" t="str">
            <v>Len Robinson</v>
          </cell>
        </row>
        <row r="41">
          <cell r="A41" t="str">
            <v>ING</v>
          </cell>
          <cell r="B41" t="str">
            <v>ING DIRECT CANADA</v>
          </cell>
          <cell r="C41" t="str">
            <v>Emmanuel Akrong</v>
          </cell>
          <cell r="D41" t="str">
            <v xml:space="preserve">Primary             </v>
          </cell>
          <cell r="E41" t="str">
            <v>EAKRONG@tangerine.ca</v>
          </cell>
          <cell r="F41">
            <v>0</v>
          </cell>
          <cell r="G41" t="str">
            <v>111 Gordon Baker Road, Suite 900</v>
          </cell>
          <cell r="H41" t="str">
            <v/>
          </cell>
          <cell r="I41" t="str">
            <v>Toronto</v>
          </cell>
          <cell r="J41" t="str">
            <v xml:space="preserve">Ontario                                                                                                                                                                                                                                                        </v>
          </cell>
          <cell r="K41" t="str">
            <v xml:space="preserve">M2H 3R1   </v>
          </cell>
          <cell r="L41">
            <v>3</v>
          </cell>
          <cell r="M41" t="str">
            <v>Zubair Hakim</v>
          </cell>
          <cell r="N41" t="str">
            <v>ZHAKIM@StateStreet.com</v>
          </cell>
          <cell r="O41" t="str">
            <v>Michael Janik</v>
          </cell>
          <cell r="P41" t="str">
            <v>MJanik3@StateStreet.com</v>
          </cell>
          <cell r="Q41" t="str">
            <v>Miles Cobb</v>
          </cell>
          <cell r="R41" t="str">
            <v>mcobb@statestreet.com</v>
          </cell>
          <cell r="S41" t="str">
            <v>LR</v>
          </cell>
          <cell r="T41" t="str">
            <v>x</v>
          </cell>
          <cell r="U41" t="str">
            <v>Len Robinson</v>
          </cell>
        </row>
        <row r="42">
          <cell r="A42" t="str">
            <v>KAUFMF</v>
          </cell>
          <cell r="B42" t="str">
            <v>KAUFFMAN</v>
          </cell>
          <cell r="C42" t="str">
            <v>Mary McLean</v>
          </cell>
          <cell r="D42" t="str">
            <v xml:space="preserve">Primary             </v>
          </cell>
          <cell r="E42" t="str">
            <v>mmclean@kauffman.org</v>
          </cell>
          <cell r="F42" t="str">
            <v>816-932-1232</v>
          </cell>
          <cell r="G42" t="str">
            <v>4801 Rockhill Rd</v>
          </cell>
          <cell r="H42" t="str">
            <v/>
          </cell>
          <cell r="I42" t="str">
            <v>Kansas City</v>
          </cell>
          <cell r="J42" t="str">
            <v>MO</v>
          </cell>
          <cell r="K42" t="str">
            <v>64110</v>
          </cell>
          <cell r="L42">
            <v>3</v>
          </cell>
          <cell r="M42" t="str">
            <v>Victoria Aguiar</v>
          </cell>
          <cell r="N42" t="str">
            <v>vgaguiar@statestreet.com</v>
          </cell>
          <cell r="O42" t="str">
            <v>Cheryl Phillips</v>
          </cell>
          <cell r="P42" t="str">
            <v>CLPhillips@statestreet.com</v>
          </cell>
          <cell r="Q42" t="str">
            <v>Paul Mackey</v>
          </cell>
          <cell r="R42" t="str">
            <v>pjmackey@statestreet.com</v>
          </cell>
          <cell r="S42" t="str">
            <v>LR</v>
          </cell>
          <cell r="T42" t="str">
            <v>x</v>
          </cell>
          <cell r="U42" t="str">
            <v>Len Robinson</v>
          </cell>
        </row>
        <row r="43">
          <cell r="A43" t="str">
            <v>MGI</v>
          </cell>
          <cell r="B43" t="str">
            <v>MERCER CANADA</v>
          </cell>
          <cell r="C43" t="str">
            <v>Anthony Tang</v>
          </cell>
          <cell r="D43" t="str">
            <v xml:space="preserve">Primary             </v>
          </cell>
          <cell r="E43" t="str">
            <v>anthony.tang@mercer.com</v>
          </cell>
          <cell r="F43" t="str">
            <v>+1 416 868 7089</v>
          </cell>
          <cell r="G43" t="str">
            <v>120 Bremner Boulevard, Suite 800</v>
          </cell>
          <cell r="H43" t="str">
            <v/>
          </cell>
          <cell r="I43" t="str">
            <v>Toronto</v>
          </cell>
          <cell r="J43" t="str">
            <v>Ontario</v>
          </cell>
          <cell r="K43" t="str">
            <v>M5J 0A8</v>
          </cell>
          <cell r="L43">
            <v>3</v>
          </cell>
          <cell r="M43" t="str">
            <v>Brett Fernquist</v>
          </cell>
          <cell r="N43" t="str">
            <v>BFernquist@StateStreet.com</v>
          </cell>
          <cell r="O43" t="str">
            <v>Jeffrey Saccocia</v>
          </cell>
          <cell r="P43" t="str">
            <v>jeffrey.saccocia@statestreet.com</v>
          </cell>
          <cell r="Q43" t="str">
            <v>Paul Mackey</v>
          </cell>
          <cell r="R43" t="str">
            <v>pjmackey@statestreet.com</v>
          </cell>
          <cell r="S43" t="str">
            <v>LR</v>
          </cell>
          <cell r="T43" t="str">
            <v>x</v>
          </cell>
          <cell r="U43" t="str">
            <v>Len Robinson</v>
          </cell>
        </row>
        <row r="44">
          <cell r="A44" t="str">
            <v>MICHMERS</v>
          </cell>
          <cell r="B44" t="str">
            <v>MICHIGAN MERS</v>
          </cell>
          <cell r="C44" t="str">
            <v xml:space="preserve">Peter Wujkowski, Investment Officer </v>
          </cell>
          <cell r="D44" t="str">
            <v xml:space="preserve">Primary             </v>
          </cell>
          <cell r="E44" t="str">
            <v>PWujkowski@mersofmich.com</v>
          </cell>
          <cell r="F44" t="str">
            <v>517-703-9702</v>
          </cell>
          <cell r="G44" t="str">
            <v>1134 Municipal Way</v>
          </cell>
          <cell r="H44" t="str">
            <v/>
          </cell>
          <cell r="I44" t="str">
            <v>Lansing</v>
          </cell>
          <cell r="J44" t="str">
            <v xml:space="preserve">MI                                                                                                                                                                                                                                                             </v>
          </cell>
          <cell r="K44" t="str">
            <v xml:space="preserve">48917     </v>
          </cell>
          <cell r="L44">
            <v>1</v>
          </cell>
          <cell r="M44" t="str">
            <v>Pat Donohoe</v>
          </cell>
          <cell r="N44" t="str">
            <v>pmdonohoe@statestreet.com</v>
          </cell>
          <cell r="O44" t="str">
            <v>Mary Ellen MacDonald</v>
          </cell>
          <cell r="P44" t="str">
            <v>mmacdonald@statestreet.com</v>
          </cell>
          <cell r="Q44" t="str">
            <v>Miles Cobb</v>
          </cell>
          <cell r="R44" t="str">
            <v>mcobb@statestreet.com</v>
          </cell>
          <cell r="S44" t="str">
            <v>LR</v>
          </cell>
          <cell r="T44" t="str">
            <v>x</v>
          </cell>
          <cell r="U44" t="str">
            <v>Len Robinson</v>
          </cell>
        </row>
        <row r="45">
          <cell r="A45" t="str">
            <v xml:space="preserve">PNGSS </v>
          </cell>
          <cell r="B45" t="str">
            <v>P&amp;G</v>
          </cell>
          <cell r="C45" t="str">
            <v>Max Bock, Associate Director - Finance</v>
          </cell>
          <cell r="D45" t="str">
            <v xml:space="preserve">Primary             </v>
          </cell>
          <cell r="E45" t="str">
            <v>bock.m@pg.com</v>
          </cell>
          <cell r="F45" t="str">
            <v xml:space="preserve">513-983-5837 </v>
          </cell>
          <cell r="G45" t="str">
            <v>1 P&amp;G Plaza</v>
          </cell>
          <cell r="H45" t="str">
            <v/>
          </cell>
          <cell r="I45" t="str">
            <v>Cincinnati</v>
          </cell>
          <cell r="J45" t="str">
            <v xml:space="preserve">OH                                                                                                                                                                                                                                                             </v>
          </cell>
          <cell r="K45" t="str">
            <v xml:space="preserve">45202     </v>
          </cell>
          <cell r="L45">
            <v>3</v>
          </cell>
          <cell r="M45" t="str">
            <v>Chris Vokolek</v>
          </cell>
          <cell r="N45" t="str">
            <v>ctvokolek@statestreet.com</v>
          </cell>
          <cell r="O45" t="str">
            <v>Jared Douglas</v>
          </cell>
          <cell r="P45" t="str">
            <v>JCDouglas@StateStreet.com</v>
          </cell>
          <cell r="Q45" t="str">
            <v>Miles Cobb</v>
          </cell>
          <cell r="R45" t="str">
            <v>mcobb@statestreet.com</v>
          </cell>
          <cell r="S45" t="str">
            <v>LR</v>
          </cell>
          <cell r="T45" t="str">
            <v>x</v>
          </cell>
          <cell r="U45" t="str">
            <v>Len Robinson</v>
          </cell>
        </row>
        <row r="46">
          <cell r="A46" t="str">
            <v>PAC</v>
          </cell>
          <cell r="B46" t="str">
            <v>PACIFIC LIFE</v>
          </cell>
          <cell r="C46" t="str">
            <v>Mark McNeill, Investment Consultant</v>
          </cell>
          <cell r="D46" t="str">
            <v xml:space="preserve">Primary             </v>
          </cell>
          <cell r="E46" t="str">
            <v>Mark.McNeill@pacificlife.com</v>
          </cell>
          <cell r="F46" t="str">
            <v>949-219-6247</v>
          </cell>
          <cell r="G46" t="str">
            <v>700 Newport Center Drive</v>
          </cell>
          <cell r="H46" t="str">
            <v/>
          </cell>
          <cell r="I46" t="str">
            <v>Newport Beach</v>
          </cell>
          <cell r="J46" t="str">
            <v xml:space="preserve">CA                                                                                                                                                                                                                                                             </v>
          </cell>
          <cell r="K46" t="str">
            <v xml:space="preserve">92660     </v>
          </cell>
          <cell r="L46">
            <v>3</v>
          </cell>
          <cell r="M46" t="str">
            <v>Mark Curran</v>
          </cell>
          <cell r="N46" t="str">
            <v>macurran@statestreet.com</v>
          </cell>
          <cell r="O46" t="str">
            <v>x</v>
          </cell>
          <cell r="P46" t="str">
            <v>x</v>
          </cell>
          <cell r="Q46" t="str">
            <v>Jennifer Negoshian</v>
          </cell>
          <cell r="R46" t="str">
            <v>jennifer.negoshian@statestreet.com</v>
          </cell>
          <cell r="S46" t="str">
            <v>LR</v>
          </cell>
          <cell r="T46" t="str">
            <v>x</v>
          </cell>
          <cell r="U46" t="str">
            <v>Len Robinson</v>
          </cell>
        </row>
        <row r="47">
          <cell r="A47" t="str">
            <v>RREEF</v>
          </cell>
          <cell r="B47" t="str">
            <v>RREEF</v>
          </cell>
          <cell r="C47" t="str">
            <v>Eric Russell, Director</v>
          </cell>
          <cell r="D47" t="str">
            <v xml:space="preserve">Primary             </v>
          </cell>
          <cell r="E47" t="str">
            <v>eric.russell@rreef.com</v>
          </cell>
          <cell r="F47" t="str">
            <v>925-817-2904</v>
          </cell>
          <cell r="G47" t="str">
            <v>2185 N. California Blvd, Ste. 285</v>
          </cell>
          <cell r="H47" t="str">
            <v/>
          </cell>
          <cell r="I47" t="str">
            <v>Walnut Creek</v>
          </cell>
          <cell r="J47" t="str">
            <v xml:space="preserve">CA                                                                                                                                                                                                                                                             </v>
          </cell>
          <cell r="K47" t="str">
            <v xml:space="preserve">94596     </v>
          </cell>
          <cell r="L47">
            <v>3</v>
          </cell>
          <cell r="M47" t="str">
            <v>Michelle Ross</v>
          </cell>
          <cell r="N47" t="str">
            <v>MRoss@StateStreet.com</v>
          </cell>
          <cell r="O47" t="str">
            <v>Samuel Gardner</v>
          </cell>
          <cell r="P47" t="str">
            <v>SGardner@StateStreet.com</v>
          </cell>
          <cell r="Q47" t="str">
            <v>Jennifer Negoshian</v>
          </cell>
          <cell r="R47" t="str">
            <v>jennifer.negoshian@statestreet.com</v>
          </cell>
          <cell r="S47" t="str">
            <v>LR</v>
          </cell>
          <cell r="T47" t="str">
            <v>x</v>
          </cell>
          <cell r="U47" t="str">
            <v>Len Robinson</v>
          </cell>
        </row>
        <row r="48">
          <cell r="A48" t="str">
            <v>USAAMM</v>
          </cell>
          <cell r="B48" t="str">
            <v>USAA MULTI-MANAGED</v>
          </cell>
          <cell r="C48" t="str">
            <v>Orlando Uresti, Ld Advisor Port Accting/Admin</v>
          </cell>
          <cell r="D48" t="str">
            <v xml:space="preserve">Primary             </v>
          </cell>
          <cell r="E48" t="str">
            <v>Orlando.Uresti@usaa.com</v>
          </cell>
          <cell r="F48" t="str">
            <v>210-498-7295</v>
          </cell>
          <cell r="G48" t="str">
            <v xml:space="preserve">9800 Fredericksburg Rd </v>
          </cell>
          <cell r="H48" t="str">
            <v/>
          </cell>
          <cell r="I48" t="str">
            <v>San Antonio</v>
          </cell>
          <cell r="J48" t="str">
            <v xml:space="preserve">TX                                                                                                                                                                                                                                                             </v>
          </cell>
          <cell r="K48" t="str">
            <v xml:space="preserve">78288     </v>
          </cell>
          <cell r="L48">
            <v>2</v>
          </cell>
          <cell r="M48" t="str">
            <v>Greg Nikiforow</v>
          </cell>
          <cell r="N48" t="str">
            <v>Gregory.Nikiforow@statestreet.com</v>
          </cell>
          <cell r="O48" t="str">
            <v>Steven Smirnoudis</v>
          </cell>
          <cell r="P48" t="str">
            <v>sssmirnoudis@statestreet.com</v>
          </cell>
          <cell r="Q48" t="str">
            <v>Miles Cobb</v>
          </cell>
          <cell r="R48" t="str">
            <v>mcobb@statestreet.com</v>
          </cell>
          <cell r="S48" t="str">
            <v>LR</v>
          </cell>
          <cell r="T48" t="str">
            <v>x</v>
          </cell>
          <cell r="U48" t="str">
            <v>Len Robinson</v>
          </cell>
        </row>
        <row r="49">
          <cell r="A49" t="str">
            <v>BRANDES</v>
          </cell>
          <cell r="B49" t="str">
            <v>BRIDGEHOUSE ASSET MANAGERS</v>
          </cell>
          <cell r="C49" t="str">
            <v>Debbie Crawley, Director of Finance</v>
          </cell>
          <cell r="D49" t="str">
            <v xml:space="preserve">Primary             </v>
          </cell>
          <cell r="E49" t="str">
            <v>debbie.crawley@bridgehousecanada.com</v>
          </cell>
          <cell r="F49" t="str">
            <v>416.306.5739</v>
          </cell>
          <cell r="G49" t="str">
            <v>20 Bay Street, Suite 400</v>
          </cell>
          <cell r="H49" t="str">
            <v/>
          </cell>
          <cell r="I49" t="str">
            <v>Toronto</v>
          </cell>
          <cell r="J49" t="str">
            <v xml:space="preserve">Ontario                                                                                                                                                                                                                                                        </v>
          </cell>
          <cell r="K49" t="str">
            <v xml:space="preserve">M5J 2N8   </v>
          </cell>
          <cell r="L49">
            <v>3</v>
          </cell>
          <cell r="M49" t="str">
            <v>Jamie Paris</v>
          </cell>
          <cell r="N49" t="str">
            <v>JParis@StateStreet.com</v>
          </cell>
          <cell r="O49" t="str">
            <v>Anju Chauhan</v>
          </cell>
          <cell r="P49" t="str">
            <v>AChauhan2@StateStreet.com</v>
          </cell>
          <cell r="Q49" t="str">
            <v>SIMRAN SANDHU</v>
          </cell>
          <cell r="R49" t="str">
            <v>simran.sandhu@statestreet.com</v>
          </cell>
          <cell r="S49">
            <v>0</v>
          </cell>
          <cell r="T49" t="str">
            <v>x</v>
          </cell>
          <cell r="U49" t="str">
            <v>MATTHEW SWAN</v>
          </cell>
        </row>
        <row r="50">
          <cell r="A50" t="str">
            <v>CIAM</v>
          </cell>
          <cell r="B50" t="str">
            <v>CAPITAL INTERNATIONAL ASSET MANAGEMENT</v>
          </cell>
          <cell r="C50" t="str">
            <v>Nancy Wong</v>
          </cell>
          <cell r="D50" t="str">
            <v xml:space="preserve">Primary             </v>
          </cell>
          <cell r="E50" t="str">
            <v>Nancy.Wong@capgroup.com</v>
          </cell>
          <cell r="F50">
            <v>0</v>
          </cell>
          <cell r="G50" t="str">
            <v>6455 Irvine Center Drive</v>
          </cell>
          <cell r="H50" t="str">
            <v/>
          </cell>
          <cell r="I50" t="str">
            <v>Irvine</v>
          </cell>
          <cell r="J50" t="str">
            <v xml:space="preserve">CA                                                                                                                                                                                                                                                             </v>
          </cell>
          <cell r="K50" t="str">
            <v xml:space="preserve">92618     </v>
          </cell>
          <cell r="L50">
            <v>3</v>
          </cell>
          <cell r="M50" t="str">
            <v>Steve Baker</v>
          </cell>
          <cell r="N50" t="str">
            <v>sbakertoronto@statestreet.com</v>
          </cell>
          <cell r="O50" t="str">
            <v>Mary Sorbara</v>
          </cell>
          <cell r="P50" t="str">
            <v>MSorbara@StateStreet.com</v>
          </cell>
          <cell r="Q50" t="str">
            <v>KYLE COELHO</v>
          </cell>
          <cell r="R50" t="str">
            <v>kcoelho@statestreet.com</v>
          </cell>
          <cell r="S50">
            <v>0</v>
          </cell>
          <cell r="T50" t="str">
            <v>x</v>
          </cell>
          <cell r="U50" t="str">
            <v>MATTHEW SWAN</v>
          </cell>
        </row>
        <row r="51">
          <cell r="A51" t="str">
            <v>FSPP</v>
          </cell>
          <cell r="B51" t="str">
            <v>FINANCIERE DES PROFESSIONELS</v>
          </cell>
          <cell r="C51" t="str">
            <v>Barbara Rusnak</v>
          </cell>
          <cell r="D51" t="str">
            <v>Primary</v>
          </cell>
          <cell r="E51" t="str">
            <v>brusnak@fprofessionnels.com</v>
          </cell>
          <cell r="F51">
            <v>0</v>
          </cell>
          <cell r="G51">
            <v>0</v>
          </cell>
          <cell r="H51">
            <v>0</v>
          </cell>
          <cell r="I51">
            <v>0</v>
          </cell>
          <cell r="J51">
            <v>0</v>
          </cell>
          <cell r="K51">
            <v>0</v>
          </cell>
          <cell r="L51">
            <v>3</v>
          </cell>
          <cell r="M51" t="str">
            <v>x</v>
          </cell>
          <cell r="N51" t="str">
            <v>x</v>
          </cell>
          <cell r="O51" t="str">
            <v>x</v>
          </cell>
          <cell r="P51" t="str">
            <v>x</v>
          </cell>
          <cell r="Q51" t="str">
            <v>Urvashi Joshi</v>
          </cell>
          <cell r="R51" t="str">
            <v>uravshi.joshi@statestreet.com</v>
          </cell>
          <cell r="S51">
            <v>0</v>
          </cell>
          <cell r="T51" t="str">
            <v>x</v>
          </cell>
          <cell r="U51" t="str">
            <v>MATTHEW SWAN</v>
          </cell>
        </row>
        <row r="52">
          <cell r="A52" t="str">
            <v>FPALLC</v>
          </cell>
          <cell r="B52" t="str">
            <v>First Pacific Advisors, LLC</v>
          </cell>
          <cell r="C52" t="str">
            <v>Eugene Guindine</v>
          </cell>
          <cell r="D52" t="str">
            <v xml:space="preserve">Primary             </v>
          </cell>
          <cell r="E52" t="str">
            <v>eguindine@fpafunds.com</v>
          </cell>
          <cell r="F52" t="str">
            <v>310-996-5429 </v>
          </cell>
          <cell r="G52" t="str">
            <v>11601 Wilshire Blvd., Suite 1200, Los Angeles, CA 90025</v>
          </cell>
          <cell r="H52">
            <v>0</v>
          </cell>
          <cell r="I52" t="str">
            <v>Los Angeles</v>
          </cell>
          <cell r="J52" t="str">
            <v>CA</v>
          </cell>
          <cell r="K52" t="str">
            <v>90025</v>
          </cell>
          <cell r="L52">
            <v>2</v>
          </cell>
          <cell r="M52" t="str">
            <v>Shawn Malarie</v>
          </cell>
          <cell r="N52" t="str">
            <v>smalarie@statestreet.com</v>
          </cell>
          <cell r="O52" t="str">
            <v>Johnathon Truffa</v>
          </cell>
          <cell r="P52" t="str">
            <v>JTruffa@StateStreet.com</v>
          </cell>
          <cell r="Q52" t="str">
            <v>SIMRAN SANDHU</v>
          </cell>
          <cell r="R52" t="str">
            <v>simran.sandhu@statestreet.com</v>
          </cell>
          <cell r="S52">
            <v>0</v>
          </cell>
          <cell r="T52" t="str">
            <v>x</v>
          </cell>
          <cell r="U52" t="str">
            <v>MATTHEW SWAN</v>
          </cell>
        </row>
        <row r="53">
          <cell r="A53" t="str">
            <v>ICBC</v>
          </cell>
          <cell r="B53" t="str">
            <v>INSURANCE CORP OF BRITISH COLUMBIA</v>
          </cell>
          <cell r="C53" t="str">
            <v>Connie Young, Investment Analyst</v>
          </cell>
          <cell r="D53" t="str">
            <v xml:space="preserve">Primary             </v>
          </cell>
          <cell r="E53" t="str">
            <v>Constance.Young@icbc.com</v>
          </cell>
          <cell r="F53" t="str">
            <v>604-982-6099</v>
          </cell>
          <cell r="G53" t="str">
            <v>118 Esplanade W</v>
          </cell>
          <cell r="H53" t="str">
            <v/>
          </cell>
          <cell r="I53" t="str">
            <v>North Vancouver</v>
          </cell>
          <cell r="J53" t="str">
            <v>British Columbia</v>
          </cell>
          <cell r="K53" t="str">
            <v>V7M 3H9</v>
          </cell>
          <cell r="L53">
            <v>3</v>
          </cell>
          <cell r="M53" t="str">
            <v>Lisa Bridel</v>
          </cell>
          <cell r="N53" t="str">
            <v>lbridel@statestreet.com</v>
          </cell>
          <cell r="O53" t="str">
            <v>Lisa Bridel</v>
          </cell>
          <cell r="P53" t="str">
            <v>lbridel@statestreet.com</v>
          </cell>
          <cell r="Q53" t="str">
            <v>URVASHI JOSHI</v>
          </cell>
          <cell r="R53" t="str">
            <v>uravshi.joshi@statestreet.com</v>
          </cell>
          <cell r="S53">
            <v>0</v>
          </cell>
          <cell r="T53" t="str">
            <v>x</v>
          </cell>
          <cell r="U53" t="str">
            <v>MATTHEW SWAN</v>
          </cell>
        </row>
        <row r="54">
          <cell r="A54" t="str">
            <v>STDLIFE</v>
          </cell>
          <cell r="B54" t="str">
            <v>Standard Life</v>
          </cell>
          <cell r="C54" t="str">
            <v>Gavin Grindle</v>
          </cell>
          <cell r="D54" t="str">
            <v xml:space="preserve">Primary             </v>
          </cell>
          <cell r="E54" t="str">
            <v>gavin_grindle@standardlife.com</v>
          </cell>
          <cell r="F54" t="str">
            <v>0131 245 8939</v>
          </cell>
          <cell r="G54" t="str">
            <v>1 George Street</v>
          </cell>
          <cell r="H54">
            <v>0</v>
          </cell>
          <cell r="I54" t="str">
            <v>Edinburgh</v>
          </cell>
          <cell r="J54">
            <v>0</v>
          </cell>
          <cell r="K54" t="str">
            <v>EH2 2LL</v>
          </cell>
          <cell r="L54">
            <v>3</v>
          </cell>
          <cell r="M54" t="str">
            <v>Rocco Logozzo</v>
          </cell>
          <cell r="N54" t="str">
            <v>Rocco.Logozzo@StateStreet.com</v>
          </cell>
          <cell r="O54" t="str">
            <v>x</v>
          </cell>
          <cell r="P54" t="str">
            <v>x</v>
          </cell>
          <cell r="Q54" t="str">
            <v>Asad Khan</v>
          </cell>
          <cell r="R54" t="str">
            <v>asad.khan@statestreet.com</v>
          </cell>
          <cell r="S54">
            <v>0</v>
          </cell>
          <cell r="T54" t="str">
            <v>x</v>
          </cell>
          <cell r="U54" t="str">
            <v>MATTHEW SWAN</v>
          </cell>
        </row>
        <row r="55">
          <cell r="A55" t="str">
            <v>ILTRS1</v>
          </cell>
          <cell r="B55" t="str">
            <v>TEACHERS RETIREMENT SYSTEM OF ILLINOIS</v>
          </cell>
          <cell r="C55" t="str">
            <v>Deron Bertolo</v>
          </cell>
          <cell r="D55" t="str">
            <v xml:space="preserve">Primary             </v>
          </cell>
          <cell r="E55" t="str">
            <v>DBertolo@trsil.org</v>
          </cell>
          <cell r="F55" t="str">
            <v>(217) 753-9659</v>
          </cell>
          <cell r="G55" t="str">
            <v>2815 West Washington</v>
          </cell>
          <cell r="H55" t="str">
            <v/>
          </cell>
          <cell r="I55" t="str">
            <v>Springfield</v>
          </cell>
          <cell r="J55" t="str">
            <v xml:space="preserve">IL                                                                                                                                                                                                                                                             </v>
          </cell>
          <cell r="K55" t="str">
            <v xml:space="preserve">62702     </v>
          </cell>
          <cell r="L55">
            <v>1</v>
          </cell>
          <cell r="M55" t="str">
            <v>Greg Forbes</v>
          </cell>
          <cell r="N55" t="str">
            <v>GLForbes@StateStreet.com</v>
          </cell>
          <cell r="O55" t="str">
            <v>Traci Wright</v>
          </cell>
          <cell r="P55" t="str">
            <v>tlwright@statestreet.com</v>
          </cell>
          <cell r="Q55" t="str">
            <v>SIMRAN SANDHU</v>
          </cell>
          <cell r="R55" t="str">
            <v>simran.sandhu@statestreet.com</v>
          </cell>
          <cell r="S55">
            <v>0</v>
          </cell>
          <cell r="T55" t="str">
            <v>x</v>
          </cell>
          <cell r="U55" t="str">
            <v>MATTHEW SWAN</v>
          </cell>
        </row>
        <row r="56">
          <cell r="A56" t="str">
            <v>WCB-ALB</v>
          </cell>
          <cell r="B56" t="str">
            <v>WCB ALBERTA</v>
          </cell>
          <cell r="C56" t="str">
            <v>Donna Emsley</v>
          </cell>
          <cell r="D56" t="str">
            <v xml:space="preserve">Primary             </v>
          </cell>
          <cell r="E56" t="str">
            <v>Donna.Emsley@wcb.ab.ca</v>
          </cell>
          <cell r="F56" t="str">
            <v>(780) 498-7483</v>
          </cell>
          <cell r="G56" t="str">
            <v>9912 - 107 Street</v>
          </cell>
          <cell r="H56" t="str">
            <v/>
          </cell>
          <cell r="I56" t="str">
            <v>Edmonton</v>
          </cell>
          <cell r="J56" t="str">
            <v>AB</v>
          </cell>
          <cell r="K56" t="str">
            <v>T5K 1G5</v>
          </cell>
          <cell r="L56">
            <v>3</v>
          </cell>
          <cell r="M56" t="str">
            <v>Chris Finlay</v>
          </cell>
          <cell r="N56" t="str">
            <v>CFinlay2@StateStreet.com</v>
          </cell>
          <cell r="O56" t="str">
            <v>Lisa Bridel</v>
          </cell>
          <cell r="P56" t="str">
            <v>lbridel@statestreet.com</v>
          </cell>
          <cell r="Q56" t="str">
            <v>KYLE COELHO</v>
          </cell>
          <cell r="R56" t="str">
            <v>kcoelho@statestreet.com</v>
          </cell>
          <cell r="S56">
            <v>0</v>
          </cell>
          <cell r="T56" t="str">
            <v>x</v>
          </cell>
          <cell r="U56" t="str">
            <v>MATTHEW SWAN</v>
          </cell>
        </row>
        <row r="57">
          <cell r="A57" t="str">
            <v>FRAMA</v>
          </cell>
          <cell r="B57" t="str">
            <v>AREVA (FORMERLY FRAMATOME)</v>
          </cell>
          <cell r="C57" t="str">
            <v>Michael Dunevant, Dir of Controllership Risk &amp; Compliance</v>
          </cell>
          <cell r="D57" t="str">
            <v xml:space="preserve">Primary             </v>
          </cell>
          <cell r="E57" t="str">
            <v>mike.dunevant@areva.com</v>
          </cell>
          <cell r="F57" t="str">
            <v>434-832-3344</v>
          </cell>
          <cell r="G57" t="str">
            <v>3315 Old Forest Road, PO Box 10935</v>
          </cell>
          <cell r="H57" t="str">
            <v/>
          </cell>
          <cell r="I57" t="str">
            <v>Lynchburg</v>
          </cell>
          <cell r="J57" t="str">
            <v xml:space="preserve">VA                                                                                                                                                                                                                                                             </v>
          </cell>
          <cell r="K57" t="str">
            <v xml:space="preserve">24501     </v>
          </cell>
          <cell r="L57">
            <v>3</v>
          </cell>
          <cell r="M57" t="str">
            <v>Sarah Rask</v>
          </cell>
          <cell r="N57" t="str">
            <v>SJRask@StateStreet.com</v>
          </cell>
          <cell r="O57" t="str">
            <v>Jill Bridges</v>
          </cell>
          <cell r="P57" t="str">
            <v>JDbridges@statestreet.com</v>
          </cell>
          <cell r="Q57" t="str">
            <v>Fennie Law</v>
          </cell>
          <cell r="R57" t="str">
            <v>smlaw@statestreet.com</v>
          </cell>
          <cell r="S57" t="str">
            <v>FL</v>
          </cell>
          <cell r="T57">
            <v>0</v>
          </cell>
          <cell r="U57" t="str">
            <v>Bob Pratt</v>
          </cell>
        </row>
        <row r="58">
          <cell r="A58" t="str">
            <v>ASSURANT</v>
          </cell>
          <cell r="B58" t="str">
            <v>ASSURANT</v>
          </cell>
          <cell r="C58" t="str">
            <v>Daniel A. Hager</v>
          </cell>
          <cell r="D58" t="str">
            <v xml:space="preserve">Primary             </v>
          </cell>
          <cell r="E58" t="str">
            <v>Daniel.hager@assurant.com</v>
          </cell>
          <cell r="F58" t="str">
            <v>212-859-7051</v>
          </cell>
          <cell r="G58" t="str">
            <v>28 Liberty Street</v>
          </cell>
          <cell r="H58" t="str">
            <v/>
          </cell>
          <cell r="I58" t="str">
            <v>New York</v>
          </cell>
          <cell r="J58" t="str">
            <v xml:space="preserve">NY                                                                                                                                                                                                                                                             </v>
          </cell>
          <cell r="K58" t="str">
            <v xml:space="preserve">10005     </v>
          </cell>
          <cell r="L58">
            <v>3</v>
          </cell>
          <cell r="M58" t="str">
            <v>Douglas, Angela</v>
          </cell>
          <cell r="N58" t="str">
            <v>ajdouglas@statestreet.com</v>
          </cell>
          <cell r="O58" t="str">
            <v>Douglas, Angela</v>
          </cell>
          <cell r="P58" t="str">
            <v>ajdouglas@statestreet.com</v>
          </cell>
          <cell r="Q58" t="str">
            <v>Jack Kerrigan</v>
          </cell>
          <cell r="R58" t="str">
            <v>John_Kerrigan@statestreet.com</v>
          </cell>
          <cell r="S58">
            <v>0</v>
          </cell>
          <cell r="T58">
            <v>0</v>
          </cell>
          <cell r="U58" t="str">
            <v>Bob Pratt</v>
          </cell>
        </row>
        <row r="59">
          <cell r="A59" t="str">
            <v>BONTON</v>
          </cell>
          <cell r="B59" t="str">
            <v>BON-TON STORES</v>
          </cell>
          <cell r="C59" t="str">
            <v>Kim Weibley, Retirement Plans Mgr</v>
          </cell>
          <cell r="D59" t="str">
            <v xml:space="preserve">Primary             </v>
          </cell>
          <cell r="E59" t="str">
            <v>Kimberly.Weibley@bonton.com</v>
          </cell>
          <cell r="F59" t="str">
            <v>717-751-3111</v>
          </cell>
          <cell r="G59" t="str">
            <v>2801 East Market St</v>
          </cell>
          <cell r="H59" t="str">
            <v/>
          </cell>
          <cell r="I59" t="str">
            <v>York</v>
          </cell>
          <cell r="J59" t="str">
            <v xml:space="preserve">PA                                                                                                                                                                                                                                                             </v>
          </cell>
          <cell r="K59" t="str">
            <v xml:space="preserve">17402     </v>
          </cell>
          <cell r="L59">
            <v>3</v>
          </cell>
          <cell r="M59" t="str">
            <v>Hook, Matthew W</v>
          </cell>
          <cell r="N59" t="str">
            <v>mwhook@statestreet.com</v>
          </cell>
          <cell r="O59" t="str">
            <v>Jill Bridges</v>
          </cell>
          <cell r="P59" t="str">
            <v>JDbridges@statestreet.com</v>
          </cell>
          <cell r="Q59" t="str">
            <v>Jonathan King</v>
          </cell>
          <cell r="R59" t="str">
            <v>jonathan.king@statestreet.com</v>
          </cell>
          <cell r="S59" t="str">
            <v>FL</v>
          </cell>
          <cell r="T59">
            <v>0</v>
          </cell>
          <cell r="U59" t="str">
            <v>Bob Pratt</v>
          </cell>
        </row>
        <row r="60">
          <cell r="A60" t="str">
            <v>CARNEGIE</v>
          </cell>
          <cell r="B60" t="str">
            <v>CARNEGIE INSTITUTE OF WASHINGTON</v>
          </cell>
          <cell r="C60" t="str">
            <v>Michael Pimenov, Endowment Mgr</v>
          </cell>
          <cell r="D60" t="str">
            <v xml:space="preserve">Primary             </v>
          </cell>
          <cell r="E60" t="str">
            <v>mpimenov@ciw.edu</v>
          </cell>
          <cell r="F60" t="str">
            <v>202-939-1105</v>
          </cell>
          <cell r="G60" t="str">
            <v>1530 P Street NW</v>
          </cell>
          <cell r="H60" t="str">
            <v/>
          </cell>
          <cell r="I60" t="str">
            <v>Washington</v>
          </cell>
          <cell r="J60" t="str">
            <v xml:space="preserve">DC                                                                                                                                                                                                                                                             </v>
          </cell>
          <cell r="K60" t="str">
            <v xml:space="preserve">20005     </v>
          </cell>
          <cell r="L60">
            <v>3</v>
          </cell>
          <cell r="M60" t="str">
            <v>Berislavich, Stacy</v>
          </cell>
          <cell r="N60" t="str">
            <v>sBerislavich@statestreet.com</v>
          </cell>
          <cell r="O60" t="str">
            <v>Brooks, Mark</v>
          </cell>
          <cell r="P60" t="str">
            <v>mabrooks@statestreet.com</v>
          </cell>
          <cell r="Q60" t="str">
            <v>Stella Chau</v>
          </cell>
          <cell r="R60" t="str">
            <v>stella.chau@statestreet.com</v>
          </cell>
          <cell r="S60" t="str">
            <v>SC</v>
          </cell>
          <cell r="T60">
            <v>0</v>
          </cell>
          <cell r="U60" t="str">
            <v>Bob Pratt</v>
          </cell>
        </row>
        <row r="61">
          <cell r="A61" t="str">
            <v>CISCO</v>
          </cell>
          <cell r="B61" t="str">
            <v>CISCO SYSTEMS FOUNDATION</v>
          </cell>
          <cell r="C61" t="str">
            <v>Peter Tavernise, Executive Director</v>
          </cell>
          <cell r="D61" t="str">
            <v xml:space="preserve">Primary             </v>
          </cell>
          <cell r="E61" t="str">
            <v>peterst@cisco.com</v>
          </cell>
          <cell r="F61" t="str">
            <v>408-853-4483</v>
          </cell>
          <cell r="G61" t="str">
            <v>170 West Tasman Drive</v>
          </cell>
          <cell r="H61" t="str">
            <v/>
          </cell>
          <cell r="I61" t="str">
            <v>San Jose</v>
          </cell>
          <cell r="J61" t="str">
            <v xml:space="preserve">CA                                                                                                                                                                                                                                                             </v>
          </cell>
          <cell r="K61" t="str">
            <v xml:space="preserve">95134     </v>
          </cell>
          <cell r="L61">
            <v>3</v>
          </cell>
          <cell r="M61" t="str">
            <v>Jason Prescott</v>
          </cell>
          <cell r="N61" t="str">
            <v>jrprescott@statestreet.com</v>
          </cell>
          <cell r="O61" t="str">
            <v>Jason Prescott</v>
          </cell>
          <cell r="P61" t="str">
            <v>jrprescott@statestreet.com</v>
          </cell>
          <cell r="Q61" t="str">
            <v>Maggie Phan-Truong</v>
          </cell>
          <cell r="R61" t="str">
            <v>mmphan-truong@statestreet.com</v>
          </cell>
          <cell r="S61" t="str">
            <v>MPT</v>
          </cell>
          <cell r="T61">
            <v>0</v>
          </cell>
          <cell r="U61" t="str">
            <v>Bob Pratt</v>
          </cell>
        </row>
        <row r="62">
          <cell r="A62" t="str">
            <v>COLE</v>
          </cell>
          <cell r="B62" t="str">
            <v>COLE REAL ESTATE INVESTMENTS</v>
          </cell>
          <cell r="C62" t="str">
            <v>Courtney Jolicoeur</v>
          </cell>
          <cell r="D62" t="str">
            <v xml:space="preserve">Primary             </v>
          </cell>
          <cell r="E62" t="str">
            <v>cjolicoeur@colecapital.com</v>
          </cell>
          <cell r="F62" t="str">
            <v>602-778-6437</v>
          </cell>
          <cell r="G62" t="str">
            <v>2325 E. Camelback Road</v>
          </cell>
          <cell r="H62" t="str">
            <v/>
          </cell>
          <cell r="I62" t="str">
            <v>Phoenix</v>
          </cell>
          <cell r="J62" t="str">
            <v xml:space="preserve">AZ                                                                                                                                                                                                                                                             </v>
          </cell>
          <cell r="K62" t="str">
            <v xml:space="preserve">85016     </v>
          </cell>
          <cell r="L62">
            <v>3</v>
          </cell>
          <cell r="M62" t="str">
            <v>Nathan Omerod</v>
          </cell>
          <cell r="N62" t="str">
            <v>normerod@statestreet.com</v>
          </cell>
          <cell r="O62" t="str">
            <v>Nathan Omerod</v>
          </cell>
          <cell r="P62" t="str">
            <v>normerod@statestreet.com</v>
          </cell>
          <cell r="Q62" t="str">
            <v>Maggie Phan-Truong</v>
          </cell>
          <cell r="R62" t="str">
            <v>mmphan-truong@statestreet.com</v>
          </cell>
          <cell r="S62" t="str">
            <v>MPT</v>
          </cell>
          <cell r="T62">
            <v>0</v>
          </cell>
          <cell r="U62" t="str">
            <v>Bob Pratt</v>
          </cell>
        </row>
        <row r="63">
          <cell r="A63" t="str">
            <v>TCHF</v>
          </cell>
          <cell r="B63" t="str">
            <v>COLORADO HEALTH FOUNDATION</v>
          </cell>
          <cell r="C63" t="str">
            <v>Jan Kelley, Investment Manager</v>
          </cell>
          <cell r="D63" t="str">
            <v xml:space="preserve">Primary             </v>
          </cell>
          <cell r="E63" t="str">
            <v>jkelley@ColoradoHealth.org</v>
          </cell>
          <cell r="F63" t="str">
            <v>303-953-3651</v>
          </cell>
          <cell r="G63" t="str">
            <v>501 South Cherry Street, Suite 1100</v>
          </cell>
          <cell r="H63" t="str">
            <v/>
          </cell>
          <cell r="I63" t="str">
            <v>Denver</v>
          </cell>
          <cell r="J63" t="str">
            <v xml:space="preserve">CO                                                                                                                                                                                                                                                             </v>
          </cell>
          <cell r="K63" t="str">
            <v xml:space="preserve">80246     </v>
          </cell>
          <cell r="L63">
            <v>3</v>
          </cell>
          <cell r="M63" t="str">
            <v>Victoria Aguiar</v>
          </cell>
          <cell r="N63" t="str">
            <v>vgaguiar@statestreet.com</v>
          </cell>
          <cell r="O63" t="str">
            <v>Victoria Aguiar</v>
          </cell>
          <cell r="P63" t="str">
            <v>vgaguiar@statestreet.com</v>
          </cell>
          <cell r="Q63" t="str">
            <v>Eric Harris</v>
          </cell>
          <cell r="R63" t="str">
            <v>esharris@statestreet.com</v>
          </cell>
          <cell r="S63" t="str">
            <v>EH</v>
          </cell>
          <cell r="T63">
            <v>0</v>
          </cell>
          <cell r="U63" t="str">
            <v>Bob Pratt</v>
          </cell>
        </row>
        <row r="64">
          <cell r="A64" t="str">
            <v>CONEDSS</v>
          </cell>
          <cell r="B64" t="str">
            <v>CONSOLIDATED EDISON</v>
          </cell>
          <cell r="C64" t="str">
            <v xml:space="preserve">Kristina Matwijec, Investment Officer </v>
          </cell>
          <cell r="D64" t="str">
            <v xml:space="preserve">Primary             </v>
          </cell>
          <cell r="E64" t="str">
            <v>MATWIJECK@coned.com</v>
          </cell>
          <cell r="F64">
            <v>0</v>
          </cell>
          <cell r="G64" t="str">
            <v>4 Irving Place, 2nd Floor West</v>
          </cell>
          <cell r="H64" t="str">
            <v/>
          </cell>
          <cell r="I64" t="str">
            <v>New York</v>
          </cell>
          <cell r="J64" t="str">
            <v xml:space="preserve">NY                                                                                                                                                                                                                                                             </v>
          </cell>
          <cell r="K64" t="str">
            <v xml:space="preserve">10003     </v>
          </cell>
          <cell r="L64">
            <v>2</v>
          </cell>
          <cell r="M64" t="str">
            <v xml:space="preserve"> Maloney, Keith </v>
          </cell>
          <cell r="N64" t="str">
            <v>kgmaloney@statestreet.com</v>
          </cell>
          <cell r="O64" t="str">
            <v>Adraneda, Allan</v>
          </cell>
          <cell r="P64" t="str">
            <v>aladraneda@statestreet.com</v>
          </cell>
          <cell r="Q64" t="str">
            <v>Jack Kerrigan</v>
          </cell>
          <cell r="R64" t="str">
            <v>John_Kerrigan@statestreet.com</v>
          </cell>
          <cell r="S64">
            <v>0</v>
          </cell>
          <cell r="T64">
            <v>0</v>
          </cell>
          <cell r="U64" t="str">
            <v>Bob Pratt</v>
          </cell>
        </row>
        <row r="65">
          <cell r="A65" t="str">
            <v>CONTSS</v>
          </cell>
          <cell r="B65" t="str">
            <v>Continental Tire Automotive, Inc.</v>
          </cell>
          <cell r="C65" t="str">
            <v>Tyler Jennings</v>
          </cell>
          <cell r="D65" t="str">
            <v>Primary</v>
          </cell>
          <cell r="E65" t="str">
            <v>tyler.jennings@clearinvestmentresearch.com</v>
          </cell>
          <cell r="F65" t="str">
            <v/>
          </cell>
          <cell r="G65" t="str">
            <v>1830 MacMillan Park Drive</v>
          </cell>
          <cell r="H65" t="str">
            <v/>
          </cell>
          <cell r="I65" t="str">
            <v>Fort Mil</v>
          </cell>
          <cell r="J65" t="str">
            <v>SC</v>
          </cell>
          <cell r="K65" t="str">
            <v>29707</v>
          </cell>
          <cell r="L65">
            <v>3</v>
          </cell>
          <cell r="M65" t="str">
            <v>Hook, Matthew W</v>
          </cell>
          <cell r="N65" t="str">
            <v>mwhook@statestreet.com</v>
          </cell>
          <cell r="O65" t="str">
            <v>Munoz, Julia</v>
          </cell>
          <cell r="P65" t="str">
            <v>jamunoz@statestreet.com</v>
          </cell>
          <cell r="Q65" t="str">
            <v>Olga Rudgalve</v>
          </cell>
          <cell r="R65" t="str">
            <v>orudgalve@statestreet.com</v>
          </cell>
          <cell r="S65">
            <v>0</v>
          </cell>
          <cell r="T65">
            <v>0</v>
          </cell>
          <cell r="U65" t="str">
            <v>Bob Pratt</v>
          </cell>
        </row>
        <row r="66">
          <cell r="A66" t="str">
            <v>CRODA</v>
          </cell>
          <cell r="B66" t="str">
            <v>CRODA</v>
          </cell>
          <cell r="C66" t="str">
            <v>Melysa Montano</v>
          </cell>
          <cell r="D66" t="str">
            <v xml:space="preserve">Primary             </v>
          </cell>
          <cell r="E66" t="str">
            <v>MMontano@AshfordCG.com</v>
          </cell>
          <cell r="F66" t="str">
            <v>302.691.0228 X 171</v>
          </cell>
          <cell r="G66" t="str">
            <v>1 Walkers Mill Road</v>
          </cell>
          <cell r="H66" t="str">
            <v/>
          </cell>
          <cell r="I66" t="str">
            <v xml:space="preserve">Wilmington </v>
          </cell>
          <cell r="J66" t="str">
            <v xml:space="preserve">DE                                                                                                                                                                                                                                                             </v>
          </cell>
          <cell r="K66" t="str">
            <v xml:space="preserve">19807     </v>
          </cell>
          <cell r="L66">
            <v>3</v>
          </cell>
          <cell r="M66" t="str">
            <v>Loree Weno</v>
          </cell>
          <cell r="N66" t="str">
            <v>lrweno@statestreet.com</v>
          </cell>
          <cell r="O66" t="str">
            <v>Loree Weno</v>
          </cell>
          <cell r="P66" t="str">
            <v>lrweno@statestreet.com</v>
          </cell>
          <cell r="Q66" t="str">
            <v>Maggie Phan-Truong</v>
          </cell>
          <cell r="R66" t="str">
            <v>mmphan-truong@statestreet.com</v>
          </cell>
          <cell r="S66" t="str">
            <v>MPT</v>
          </cell>
          <cell r="T66">
            <v>0</v>
          </cell>
          <cell r="U66" t="str">
            <v>Bob Pratt</v>
          </cell>
        </row>
        <row r="67">
          <cell r="A67" t="str">
            <v>DELTA</v>
          </cell>
          <cell r="B67" t="str">
            <v>DELTA DENTAL</v>
          </cell>
          <cell r="C67" t="str">
            <v>Michael Kelly, Director of Regulatory Reporting &amp; Taxation</v>
          </cell>
          <cell r="D67" t="str">
            <v xml:space="preserve">Primary             </v>
          </cell>
          <cell r="E67" t="str">
            <v>michael.kelly@dentaquest.com</v>
          </cell>
          <cell r="F67" t="str">
            <v>617-886-1332</v>
          </cell>
          <cell r="G67" t="str">
            <v>465 Medford Street</v>
          </cell>
          <cell r="H67" t="str">
            <v/>
          </cell>
          <cell r="I67" t="str">
            <v>Boston</v>
          </cell>
          <cell r="J67" t="str">
            <v xml:space="preserve">MA                                                                                                                                                                                                                                                             </v>
          </cell>
          <cell r="K67" t="str">
            <v xml:space="preserve">02129     </v>
          </cell>
          <cell r="L67">
            <v>3</v>
          </cell>
          <cell r="M67" t="str">
            <v xml:space="preserve"> Dan Cummings</v>
          </cell>
          <cell r="N67" t="str">
            <v xml:space="preserve">DLCummings@StateStreet.com </v>
          </cell>
          <cell r="O67" t="str">
            <v xml:space="preserve">Joe Dobbie  </v>
          </cell>
          <cell r="P67" t="str">
            <v xml:space="preserve">JJDobbie@StateStreet.com </v>
          </cell>
          <cell r="Q67" t="str">
            <v>Eric Harris</v>
          </cell>
          <cell r="R67" t="str">
            <v>esharris@statestreet.com</v>
          </cell>
          <cell r="S67" t="str">
            <v>EH</v>
          </cell>
          <cell r="T67">
            <v>0</v>
          </cell>
          <cell r="U67" t="str">
            <v>Bob Pratt</v>
          </cell>
        </row>
        <row r="68">
          <cell r="A68" t="str">
            <v>DTCC</v>
          </cell>
          <cell r="B68" t="str">
            <v>DEPOSITORY TRUST &amp; CLEARING CORPORATION (DTCC)</v>
          </cell>
          <cell r="C68" t="str">
            <v>William Marcellus, Director, Treasury &amp; Financial Systems</v>
          </cell>
          <cell r="D68" t="str">
            <v xml:space="preserve">Primary             </v>
          </cell>
          <cell r="E68" t="str">
            <v>wmarcellus@dtcc.com</v>
          </cell>
          <cell r="F68">
            <v>0</v>
          </cell>
          <cell r="G68" t="str">
            <v>55 Water St, 22nd Fl</v>
          </cell>
          <cell r="H68" t="str">
            <v/>
          </cell>
          <cell r="I68" t="str">
            <v>New York</v>
          </cell>
          <cell r="J68" t="str">
            <v xml:space="preserve">NY                                                                                                                                                                                                                                                             </v>
          </cell>
          <cell r="K68" t="str">
            <v xml:space="preserve">10041     </v>
          </cell>
          <cell r="L68">
            <v>2</v>
          </cell>
          <cell r="M68" t="str">
            <v>Snyder, Matt</v>
          </cell>
          <cell r="N68" t="str">
            <v>msnyder2@statestreet.com</v>
          </cell>
          <cell r="O68" t="str">
            <v>Nelson, Dave</v>
          </cell>
          <cell r="P68" t="str">
            <v>danelson@statestreet.com</v>
          </cell>
          <cell r="Q68" t="str">
            <v>Olga Rudgalve</v>
          </cell>
          <cell r="R68" t="str">
            <v>orudgalve@statestreet.com</v>
          </cell>
          <cell r="S68">
            <v>0</v>
          </cell>
          <cell r="T68">
            <v>0</v>
          </cell>
          <cell r="U68" t="str">
            <v>Bob Pratt</v>
          </cell>
        </row>
        <row r="69">
          <cell r="A69" t="str">
            <v>FEDRSRV</v>
          </cell>
          <cell r="B69" t="str">
            <v>FEDERAL RESERVE BANK</v>
          </cell>
          <cell r="C69" t="str">
            <v>Jonathon Eck, Sr. Investment Associate</v>
          </cell>
          <cell r="D69" t="str">
            <v xml:space="preserve">Primary             </v>
          </cell>
          <cell r="E69" t="str">
            <v>jonathon.eck@ny.frb.org</v>
          </cell>
          <cell r="F69" t="str">
            <v>973-848-3627</v>
          </cell>
          <cell r="G69" t="str">
            <v>1 Riverfront Plaza Suite 100</v>
          </cell>
          <cell r="H69" t="str">
            <v/>
          </cell>
          <cell r="I69" t="str">
            <v>Newark</v>
          </cell>
          <cell r="J69" t="str">
            <v xml:space="preserve">NJ                                                                                                                                                                                                                                                             </v>
          </cell>
          <cell r="K69" t="str">
            <v xml:space="preserve">07102     </v>
          </cell>
          <cell r="L69">
            <v>3</v>
          </cell>
          <cell r="M69" t="str">
            <v>ROBERT CALABRESE</v>
          </cell>
          <cell r="N69" t="str">
            <v>RCalabrese@StateStreet.com</v>
          </cell>
          <cell r="O69" t="str">
            <v>NICK KATSIKIS</v>
          </cell>
          <cell r="P69" t="str">
            <v>nmkatsikis@statestreet.com</v>
          </cell>
          <cell r="Q69" t="str">
            <v>Stella Chau</v>
          </cell>
          <cell r="R69" t="str">
            <v>stella.chau@statestreet.com</v>
          </cell>
          <cell r="S69" t="str">
            <v>SC</v>
          </cell>
          <cell r="T69">
            <v>0</v>
          </cell>
          <cell r="U69" t="str">
            <v>Bob Pratt</v>
          </cell>
        </row>
        <row r="70">
          <cell r="A70" t="str">
            <v>FEDEX</v>
          </cell>
          <cell r="B70" t="str">
            <v>FEDEX</v>
          </cell>
          <cell r="C70" t="str">
            <v xml:space="preserve">Jeff Lewis, Director - Retirement Investments </v>
          </cell>
          <cell r="D70" t="str">
            <v xml:space="preserve">Primary             </v>
          </cell>
          <cell r="E70" t="str">
            <v>jeffrey.lewis@fedex.com</v>
          </cell>
          <cell r="F70" t="str">
            <v>901-818-7065</v>
          </cell>
          <cell r="G70" t="str">
            <v>942 S. Shady Grove</v>
          </cell>
          <cell r="H70" t="str">
            <v/>
          </cell>
          <cell r="I70" t="str">
            <v>Memphis</v>
          </cell>
          <cell r="J70" t="str">
            <v xml:space="preserve">TN                                                                                                                                                                                                                                                             </v>
          </cell>
          <cell r="K70" t="str">
            <v xml:space="preserve">38119     </v>
          </cell>
          <cell r="L70">
            <v>2</v>
          </cell>
          <cell r="M70" t="str">
            <v xml:space="preserve"> MacVarish, Kathy M </v>
          </cell>
          <cell r="N70" t="str">
            <v>kmacvarish@statestreet.com</v>
          </cell>
          <cell r="O70" t="str">
            <v>Bobola, Adam</v>
          </cell>
          <cell r="P70" t="str">
            <v>abobola@statestreet.com</v>
          </cell>
          <cell r="Q70" t="str">
            <v>Jack Kerrigan</v>
          </cell>
          <cell r="R70" t="str">
            <v>John_Kerrigan@statestreet.com</v>
          </cell>
          <cell r="S70" t="str">
            <v>JK</v>
          </cell>
          <cell r="T70">
            <v>0</v>
          </cell>
          <cell r="U70" t="str">
            <v>Bob Pratt</v>
          </cell>
        </row>
        <row r="71">
          <cell r="A71" t="str">
            <v>HMARKSS</v>
          </cell>
          <cell r="B71" t="str">
            <v>HALLMARK CARDS INC</v>
          </cell>
          <cell r="C71" t="str">
            <v>Garold Oliver</v>
          </cell>
          <cell r="D71" t="str">
            <v xml:space="preserve">Primary             </v>
          </cell>
          <cell r="E71" t="str">
            <v xml:space="preserve"> Garold.oliver@hallmark.com</v>
          </cell>
          <cell r="F71">
            <v>0</v>
          </cell>
          <cell r="G71" t="str">
            <v>2501 McGee Trafficway</v>
          </cell>
          <cell r="H71" t="str">
            <v/>
          </cell>
          <cell r="I71" t="str">
            <v>St Louis</v>
          </cell>
          <cell r="J71" t="str">
            <v xml:space="preserve">MO                                                                                                                                                                                                                                                             </v>
          </cell>
          <cell r="K71" t="str">
            <v>64141-6580</v>
          </cell>
          <cell r="L71">
            <v>1</v>
          </cell>
          <cell r="M71" t="str">
            <v>Curran, Mark</v>
          </cell>
          <cell r="N71" t="str">
            <v>macurran@statestreet.com</v>
          </cell>
          <cell r="O71" t="str">
            <v>Raposa, Kim</v>
          </cell>
          <cell r="P71" t="str">
            <v>karaposa@statestreet.com</v>
          </cell>
          <cell r="Q71" t="str">
            <v>Olga Rudgalve</v>
          </cell>
          <cell r="R71" t="str">
            <v>orudgalve@statestreet.com</v>
          </cell>
          <cell r="S71">
            <v>0</v>
          </cell>
          <cell r="T71">
            <v>0</v>
          </cell>
          <cell r="U71" t="str">
            <v>Bob Pratt</v>
          </cell>
        </row>
        <row r="72">
          <cell r="A72" t="str">
            <v>THEHART</v>
          </cell>
          <cell r="B72" t="str">
            <v>HARTFORD, THE</v>
          </cell>
          <cell r="C72" t="str">
            <v>Bernadette Bailey</v>
          </cell>
          <cell r="D72" t="str">
            <v xml:space="preserve">Primary             </v>
          </cell>
          <cell r="E72" t="str">
            <v>bernadette.bailey@thehartford.com</v>
          </cell>
          <cell r="F72">
            <v>0</v>
          </cell>
          <cell r="G72" t="str">
            <v>2 Avenue de Lafayette</v>
          </cell>
          <cell r="H72" t="str">
            <v/>
          </cell>
          <cell r="I72" t="str">
            <v>Boston</v>
          </cell>
          <cell r="J72" t="str">
            <v xml:space="preserve">MA                                                                                                                                                                                                                                                             </v>
          </cell>
          <cell r="K72" t="str">
            <v xml:space="preserve">02111     </v>
          </cell>
          <cell r="L72">
            <v>2</v>
          </cell>
          <cell r="M72" t="str">
            <v>Mark Curran</v>
          </cell>
          <cell r="N72" t="str">
            <v>macurran@statestreet.com</v>
          </cell>
          <cell r="O72" t="str">
            <v>Daniel Morse</v>
          </cell>
          <cell r="P72" t="str">
            <v>DJMorse2@StateStreet.com</v>
          </cell>
          <cell r="Q72" t="str">
            <v>Stella Chau</v>
          </cell>
          <cell r="R72" t="str">
            <v>stella.chau@statestreet.com</v>
          </cell>
          <cell r="S72" t="str">
            <v>SC</v>
          </cell>
          <cell r="T72">
            <v>0</v>
          </cell>
          <cell r="U72" t="str">
            <v>Bob Pratt</v>
          </cell>
        </row>
        <row r="73">
          <cell r="A73" t="str">
            <v>IBMS</v>
          </cell>
          <cell r="B73" t="str">
            <v>IBM STABLE VALUE FUND &amp; TAX DEFERRED</v>
          </cell>
          <cell r="C73" t="str">
            <v>Nancy Shera, Investment Risk Manager</v>
          </cell>
          <cell r="D73" t="str">
            <v xml:space="preserve">Primary             </v>
          </cell>
          <cell r="E73" t="str">
            <v>nshera@us.ibm.com</v>
          </cell>
          <cell r="F73" t="str">
            <v xml:space="preserve">914-765-2151 </v>
          </cell>
          <cell r="G73" t="str">
            <v>1 North Castle Drive</v>
          </cell>
          <cell r="H73" t="str">
            <v/>
          </cell>
          <cell r="I73" t="str">
            <v>Armonk</v>
          </cell>
          <cell r="J73" t="str">
            <v xml:space="preserve">NY                                                                                                                                                                                                                                                             </v>
          </cell>
          <cell r="K73" t="str">
            <v>10504</v>
          </cell>
          <cell r="L73">
            <v>1</v>
          </cell>
          <cell r="M73" t="str">
            <v xml:space="preserve"> MacVarish, Kathy M </v>
          </cell>
          <cell r="N73" t="str">
            <v>kmacvarish@statestreet.com</v>
          </cell>
          <cell r="O73" t="str">
            <v>Musman, Jacob</v>
          </cell>
          <cell r="P73" t="str">
            <v>JMusman@StateStreet.com</v>
          </cell>
          <cell r="Q73" t="str">
            <v>Jack Kerrigan</v>
          </cell>
          <cell r="R73" t="str">
            <v>John_Kerrigan@statestreet.com</v>
          </cell>
          <cell r="S73" t="str">
            <v>JK</v>
          </cell>
          <cell r="T73">
            <v>0</v>
          </cell>
          <cell r="U73" t="str">
            <v>Bob Pratt</v>
          </cell>
        </row>
        <row r="74">
          <cell r="A74" t="str">
            <v>IWNE</v>
          </cell>
          <cell r="B74" t="str">
            <v>IRON WORKERS OF NE</v>
          </cell>
          <cell r="C74" t="str">
            <v>Veronica Dyer</v>
          </cell>
          <cell r="D74" t="str">
            <v xml:space="preserve">Primary             </v>
          </cell>
          <cell r="E74" t="str">
            <v>veronica@iwnefunds.com</v>
          </cell>
          <cell r="F74">
            <v>0</v>
          </cell>
          <cell r="G74" t="str">
            <v>161 Granite Avenue</v>
          </cell>
          <cell r="H74" t="str">
            <v/>
          </cell>
          <cell r="I74" t="str">
            <v>Dorchester</v>
          </cell>
          <cell r="J74" t="str">
            <v xml:space="preserve">MA                                                                                                                                                                                                                                                             </v>
          </cell>
          <cell r="K74" t="str">
            <v xml:space="preserve">02124     </v>
          </cell>
          <cell r="L74">
            <v>3</v>
          </cell>
          <cell r="M74" t="str">
            <v>TRACI WRIGHT</v>
          </cell>
          <cell r="N74" t="str">
            <v>tlwright@statestreet.com</v>
          </cell>
          <cell r="O74" t="str">
            <v>ANNA ALEXANDER</v>
          </cell>
          <cell r="P74" t="str">
            <v>aalexander@statestreet.com</v>
          </cell>
          <cell r="Q74" t="str">
            <v>Rachel Cardarelli</v>
          </cell>
          <cell r="R74" t="str">
            <v>rcardarelli@statestreet.com</v>
          </cell>
          <cell r="S74" t="str">
            <v>FL</v>
          </cell>
          <cell r="T74">
            <v>0</v>
          </cell>
          <cell r="U74" t="str">
            <v>Bob Pratt</v>
          </cell>
        </row>
        <row r="75">
          <cell r="A75" t="str">
            <v>IRVINE</v>
          </cell>
          <cell r="B75" t="str">
            <v>JAMES IRVINE FOUNDATION</v>
          </cell>
          <cell r="C75" t="str">
            <v>Jason Park</v>
          </cell>
          <cell r="D75" t="str">
            <v xml:space="preserve">Primary             </v>
          </cell>
          <cell r="E75" t="str">
            <v>jpark@irvine.org</v>
          </cell>
          <cell r="F75">
            <v>0</v>
          </cell>
          <cell r="G75" t="str">
            <v>575 Market Street, 34th Floor</v>
          </cell>
          <cell r="H75" t="str">
            <v/>
          </cell>
          <cell r="I75" t="str">
            <v>San Francisco</v>
          </cell>
          <cell r="J75" t="str">
            <v xml:space="preserve">CA                                                                                                                                                                                                                                                             </v>
          </cell>
          <cell r="K75" t="str">
            <v xml:space="preserve">94105     </v>
          </cell>
          <cell r="L75">
            <v>3</v>
          </cell>
          <cell r="M75" t="str">
            <v>Snowdale, Mike</v>
          </cell>
          <cell r="N75" t="str">
            <v>masnowdale@statestreet.com</v>
          </cell>
          <cell r="O75" t="str">
            <v>Erin Rodriguez</v>
          </cell>
          <cell r="P75" t="str">
            <v>eprodriguez@statestreet.com</v>
          </cell>
          <cell r="Q75" t="str">
            <v>Olga Rudgalve</v>
          </cell>
          <cell r="R75" t="str">
            <v>orudgalve@statestreet.com</v>
          </cell>
          <cell r="S75">
            <v>0</v>
          </cell>
          <cell r="T75">
            <v>0</v>
          </cell>
          <cell r="U75" t="str">
            <v>Bob Pratt</v>
          </cell>
        </row>
        <row r="76">
          <cell r="A76" t="str">
            <v>JPM</v>
          </cell>
          <cell r="B76" t="str">
            <v>JP MORGAN CANADA</v>
          </cell>
          <cell r="C76" t="str">
            <v>Grace Chiu, Vice President</v>
          </cell>
          <cell r="D76" t="str">
            <v xml:space="preserve">Primary             </v>
          </cell>
          <cell r="E76" t="str">
            <v>grace.k.chiu@jpmorgan.com</v>
          </cell>
          <cell r="F76" t="str">
            <v>604 235-5057</v>
          </cell>
          <cell r="G76" t="str">
            <v>650 West Georgia St, Suite 2310</v>
          </cell>
          <cell r="H76" t="str">
            <v/>
          </cell>
          <cell r="I76" t="str">
            <v>Vancouver</v>
          </cell>
          <cell r="J76" t="str">
            <v xml:space="preserve">British Columbia                                                                                                                                                                                                                                               </v>
          </cell>
          <cell r="K76" t="str">
            <v xml:space="preserve">V6B 4N7   </v>
          </cell>
          <cell r="L76">
            <v>3</v>
          </cell>
          <cell r="M76" t="str">
            <v>Chris Finlay</v>
          </cell>
          <cell r="N76" t="str">
            <v>CFinlay2@StateStreet.com</v>
          </cell>
          <cell r="O76" t="str">
            <v>Mary Sorbara</v>
          </cell>
          <cell r="P76" t="str">
            <v>msorbara@statestreet.com</v>
          </cell>
          <cell r="Q76" t="str">
            <v>Jack Kerrigan</v>
          </cell>
          <cell r="R76" t="str">
            <v>John_Kerrigan@statestreet.com</v>
          </cell>
          <cell r="S76">
            <v>0</v>
          </cell>
          <cell r="T76">
            <v>0</v>
          </cell>
          <cell r="U76" t="str">
            <v>Bob Pratt</v>
          </cell>
        </row>
        <row r="77">
          <cell r="A77" t="str">
            <v>MITSS</v>
          </cell>
          <cell r="B77" t="str">
            <v>M.I.T.</v>
          </cell>
          <cell r="C77" t="str">
            <v>Jackie Turner</v>
          </cell>
          <cell r="D77" t="str">
            <v xml:space="preserve">Primary             </v>
          </cell>
          <cell r="E77" t="str">
            <v>jturner@mitimco.mit.edu</v>
          </cell>
          <cell r="F77" t="str">
            <v>617-258-8490 </v>
          </cell>
          <cell r="G77" t="str">
            <v>238 Main Street</v>
          </cell>
          <cell r="H77" t="str">
            <v/>
          </cell>
          <cell r="I77" t="str">
            <v>Cambridge</v>
          </cell>
          <cell r="J77" t="str">
            <v xml:space="preserve">MA                                                                                                                                                                                                                                                             </v>
          </cell>
          <cell r="K77" t="str">
            <v xml:space="preserve">02142     </v>
          </cell>
          <cell r="L77">
            <v>1</v>
          </cell>
          <cell r="M77" t="str">
            <v>Sadler, Chris</v>
          </cell>
          <cell r="N77" t="str">
            <v>Chris.Sadler@statestreet.com</v>
          </cell>
          <cell r="O77" t="str">
            <v>Adraneda, Allan</v>
          </cell>
          <cell r="P77" t="str">
            <v>aladraneda@statestreet.com</v>
          </cell>
          <cell r="Q77" t="str">
            <v>Olga Rudgalve</v>
          </cell>
          <cell r="R77" t="str">
            <v>orudgalve@statestreet.com</v>
          </cell>
          <cell r="S77">
            <v>0</v>
          </cell>
          <cell r="T77">
            <v>0</v>
          </cell>
          <cell r="U77" t="str">
            <v>Bob Pratt</v>
          </cell>
        </row>
        <row r="78">
          <cell r="A78" t="str">
            <v>MARS</v>
          </cell>
          <cell r="B78" t="str">
            <v>MARS</v>
          </cell>
          <cell r="C78" t="str">
            <v>Ryan Gartin, Analyst</v>
          </cell>
          <cell r="D78" t="str">
            <v xml:space="preserve">Primary             </v>
          </cell>
          <cell r="E78" t="str">
            <v>RGartin@strategicgroup.com</v>
          </cell>
          <cell r="F78">
            <v>0</v>
          </cell>
          <cell r="G78" t="str">
            <v>1001Nineteeth Street, N. 16th Floor</v>
          </cell>
          <cell r="H78" t="str">
            <v/>
          </cell>
          <cell r="I78" t="str">
            <v>Arlington</v>
          </cell>
          <cell r="J78" t="str">
            <v xml:space="preserve">VA                                                                                                                                                                                                                                                             </v>
          </cell>
          <cell r="K78" t="str">
            <v xml:space="preserve">22209     </v>
          </cell>
          <cell r="L78">
            <v>2</v>
          </cell>
          <cell r="M78" t="str">
            <v>Aguiar, Victoria G</v>
          </cell>
          <cell r="N78" t="str">
            <v>vgaguiar@statestreet.com</v>
          </cell>
          <cell r="O78" t="str">
            <v xml:space="preserve">Nixon, Thomas C </v>
          </cell>
          <cell r="P78" t="str">
            <v>TCNixon@StateStreet.com</v>
          </cell>
          <cell r="Q78" t="str">
            <v>Stella Chau</v>
          </cell>
          <cell r="R78" t="str">
            <v>stella.chau@statestreet.com</v>
          </cell>
          <cell r="S78" t="str">
            <v>SC</v>
          </cell>
          <cell r="T78">
            <v>0</v>
          </cell>
          <cell r="U78" t="str">
            <v>Bob Pratt</v>
          </cell>
        </row>
        <row r="79">
          <cell r="A79" t="str">
            <v>MDDX</v>
          </cell>
          <cell r="B79" t="str">
            <v>MIDDLESEX RETIREMENT</v>
          </cell>
          <cell r="C79" t="str">
            <v>Lisa Maloney</v>
          </cell>
          <cell r="D79" t="str">
            <v xml:space="preserve">Primary             </v>
          </cell>
          <cell r="E79" t="str">
            <v>lmaloney@middlesexretirement.org</v>
          </cell>
          <cell r="F79" t="str">
            <v>978-439-3000</v>
          </cell>
          <cell r="G79" t="str">
            <v>25 Linnell Circle</v>
          </cell>
          <cell r="H79" t="str">
            <v/>
          </cell>
          <cell r="I79" t="str">
            <v>Billerica</v>
          </cell>
          <cell r="J79" t="str">
            <v xml:space="preserve">MA                                                                                                                                                                                                                                                             </v>
          </cell>
          <cell r="K79" t="str">
            <v xml:space="preserve">01821     </v>
          </cell>
          <cell r="L79">
            <v>3</v>
          </cell>
          <cell r="M79" t="str">
            <v>Atkins, Lauren J</v>
          </cell>
          <cell r="N79" t="str">
            <v>ljatkins@statestreet.com</v>
          </cell>
          <cell r="O79" t="str">
            <v>Payne, Kaylee</v>
          </cell>
          <cell r="P79" t="str">
            <v>kpayne@statestreet.com</v>
          </cell>
          <cell r="Q79" t="str">
            <v>Fennie Law</v>
          </cell>
          <cell r="R79" t="str">
            <v>smlaw@statestreet.com</v>
          </cell>
          <cell r="S79" t="str">
            <v>FL</v>
          </cell>
          <cell r="T79">
            <v>0</v>
          </cell>
          <cell r="U79" t="str">
            <v>Bob Pratt</v>
          </cell>
        </row>
        <row r="80">
          <cell r="A80" t="str">
            <v>OHIODC</v>
          </cell>
          <cell r="B80" t="str">
            <v>Ohio Public Employees Deferred Compensation Plan</v>
          </cell>
          <cell r="C80">
            <v>0</v>
          </cell>
          <cell r="D80" t="str">
            <v xml:space="preserve">Primary             </v>
          </cell>
          <cell r="E80">
            <v>0</v>
          </cell>
          <cell r="F80">
            <v>0</v>
          </cell>
          <cell r="G80" t="str">
            <v>257 East Town Street, Suite 400</v>
          </cell>
          <cell r="H80">
            <v>0</v>
          </cell>
          <cell r="I80" t="str">
            <v>Columbus</v>
          </cell>
          <cell r="J80" t="str">
            <v>OH</v>
          </cell>
          <cell r="K80" t="str">
            <v>43215</v>
          </cell>
          <cell r="L80">
            <v>3</v>
          </cell>
          <cell r="M80" t="str">
            <v>AARON POULIN</v>
          </cell>
          <cell r="N80" t="str">
            <v>AJPoulin@StateStreet.com</v>
          </cell>
          <cell r="O80" t="str">
            <v>ERIN DEWOLFE</v>
          </cell>
          <cell r="P80" t="str">
            <v>edewolfe@statestreet.com</v>
          </cell>
          <cell r="Q80" t="str">
            <v>Olga Rudgalve</v>
          </cell>
          <cell r="R80" t="str">
            <v>orudgalve@statestreet.com</v>
          </cell>
          <cell r="S80">
            <v>0</v>
          </cell>
          <cell r="T80">
            <v>0</v>
          </cell>
          <cell r="U80" t="str">
            <v>Bob Pratt</v>
          </cell>
        </row>
        <row r="81">
          <cell r="A81" t="str">
            <v>OKLA</v>
          </cell>
          <cell r="B81" t="str">
            <v>OKLAHOMA FIREFIGHTERS</v>
          </cell>
          <cell r="C81" t="str">
            <v>Chase Rankin</v>
          </cell>
          <cell r="D81" t="str">
            <v xml:space="preserve">Primary             </v>
          </cell>
          <cell r="E81" t="str">
            <v>Chase.Rankin@firepension.ok.gov</v>
          </cell>
          <cell r="F81" t="str">
            <v>405-522-4600</v>
          </cell>
          <cell r="G81" t="str">
            <v>6601 Broadway Extension, Ste 100</v>
          </cell>
          <cell r="H81" t="str">
            <v/>
          </cell>
          <cell r="I81" t="str">
            <v>Oklahoma City</v>
          </cell>
          <cell r="J81" t="str">
            <v xml:space="preserve">OK                                                                                                                                                                                                                                                             </v>
          </cell>
          <cell r="K81" t="str">
            <v>73116</v>
          </cell>
          <cell r="L81">
            <v>2</v>
          </cell>
          <cell r="M81" t="str">
            <v>Auer, Kris</v>
          </cell>
          <cell r="N81" t="str">
            <v>knauer@statestreet.com</v>
          </cell>
          <cell r="O81" t="str">
            <v>Widner, Logan</v>
          </cell>
          <cell r="P81" t="str">
            <v>lrwidner@statestreet.com</v>
          </cell>
          <cell r="Q81" t="str">
            <v>Jack Kerrigan</v>
          </cell>
          <cell r="R81" t="str">
            <v>John_Kerrigan@statestreet.com</v>
          </cell>
          <cell r="S81">
            <v>0</v>
          </cell>
          <cell r="T81">
            <v>0</v>
          </cell>
          <cell r="U81" t="str">
            <v>Bob Pratt</v>
          </cell>
        </row>
        <row r="82">
          <cell r="A82" t="str">
            <v>STPP</v>
          </cell>
          <cell r="B82" t="str">
            <v>PERPETUAL TRUST OF ST. PETER &amp; ST. PAUL</v>
          </cell>
          <cell r="C82" t="str">
            <v>Elaine Weiss, Senior Consultant</v>
          </cell>
          <cell r="D82" t="str">
            <v xml:space="preserve">Primary             </v>
          </cell>
          <cell r="E82" t="str">
            <v>elaine.weis@gmail.com</v>
          </cell>
          <cell r="F82" t="str">
            <v>801-943-3141</v>
          </cell>
          <cell r="G82" t="str">
            <v>7420 Eastbourne Circle</v>
          </cell>
          <cell r="H82" t="str">
            <v/>
          </cell>
          <cell r="I82" t="str">
            <v>Salt Lake City</v>
          </cell>
          <cell r="J82" t="str">
            <v xml:space="preserve">UT                                                                                                                                                                                                                                                             </v>
          </cell>
          <cell r="K82" t="str">
            <v xml:space="preserve">84121     </v>
          </cell>
          <cell r="L82">
            <v>3</v>
          </cell>
          <cell r="M82" t="str">
            <v>Berislavich, Stacy</v>
          </cell>
          <cell r="N82" t="str">
            <v>sBerislavich@statestreet.com</v>
          </cell>
          <cell r="O82" t="str">
            <v>Brooks, Mark</v>
          </cell>
          <cell r="P82" t="str">
            <v>mabrooks@statestreet.com</v>
          </cell>
          <cell r="Q82" t="str">
            <v>Fennie Law</v>
          </cell>
          <cell r="R82" t="str">
            <v>smlaw@statestreet.com</v>
          </cell>
          <cell r="S82" t="str">
            <v>FL</v>
          </cell>
          <cell r="T82">
            <v>0</v>
          </cell>
          <cell r="U82" t="str">
            <v>Bob Pratt</v>
          </cell>
        </row>
        <row r="83">
          <cell r="A83" t="str">
            <v>RSALL</v>
          </cell>
          <cell r="B83" t="str">
            <v>ROYAL &amp; SUN ALLIANCE</v>
          </cell>
          <cell r="C83" t="str">
            <v>Ray Trodgon</v>
          </cell>
          <cell r="D83" t="str">
            <v xml:space="preserve">Primary             </v>
          </cell>
          <cell r="E83" t="str">
            <v>ray.trogdon@arrowpointcap.com</v>
          </cell>
          <cell r="F83" t="str">
            <v>704-522-2000</v>
          </cell>
          <cell r="G83" t="str">
            <v>9300 Arrowpoint Blvd</v>
          </cell>
          <cell r="H83" t="str">
            <v/>
          </cell>
          <cell r="I83" t="str">
            <v>Charlotte</v>
          </cell>
          <cell r="J83" t="str">
            <v xml:space="preserve">NC                                                                                                                                                                                                                                                             </v>
          </cell>
          <cell r="K83" t="str">
            <v>28273-8136</v>
          </cell>
          <cell r="L83">
            <v>3</v>
          </cell>
          <cell r="M83" t="str">
            <v>Chris Vokolek</v>
          </cell>
          <cell r="N83" t="str">
            <v xml:space="preserve">ctvokolek@statestreet.com </v>
          </cell>
          <cell r="O83" t="str">
            <v>Jared Douglas</v>
          </cell>
          <cell r="P83" t="str">
            <v xml:space="preserve">JCDouglas@StateStreet.com </v>
          </cell>
          <cell r="Q83" t="str">
            <v>Eric Harris</v>
          </cell>
          <cell r="R83" t="str">
            <v>esharris@statestreet.com</v>
          </cell>
          <cell r="S83" t="str">
            <v>EH</v>
          </cell>
          <cell r="T83">
            <v>0</v>
          </cell>
          <cell r="U83" t="str">
            <v>Bob Pratt</v>
          </cell>
        </row>
        <row r="84">
          <cell r="A84" t="str">
            <v>RUSSELLSS</v>
          </cell>
          <cell r="B84" t="str">
            <v>RUSSELL INVESTMENTS</v>
          </cell>
          <cell r="C84" t="str">
            <v>Jed Miller, Director - Global Performance and Reporting</v>
          </cell>
          <cell r="D84" t="str">
            <v xml:space="preserve">Primary             </v>
          </cell>
          <cell r="E84" t="str">
            <v>jemiller@russellinvestments.com</v>
          </cell>
          <cell r="F84">
            <v>0</v>
          </cell>
          <cell r="G84" t="str">
            <v>1301 Second  Ave, 18th Floor</v>
          </cell>
          <cell r="H84" t="str">
            <v/>
          </cell>
          <cell r="I84" t="str">
            <v>Seattle</v>
          </cell>
          <cell r="J84" t="str">
            <v xml:space="preserve">WA                                                                                                                                                                                                                                                             </v>
          </cell>
          <cell r="K84" t="str">
            <v xml:space="preserve">98101     </v>
          </cell>
          <cell r="L84">
            <v>1</v>
          </cell>
          <cell r="M84" t="str">
            <v>Kevin Connolly</v>
          </cell>
          <cell r="N84" t="str">
            <v>keconnolly@statestreet.com</v>
          </cell>
          <cell r="O84" t="str">
            <v>Andrea Sharp</v>
          </cell>
          <cell r="P84" t="str">
            <v>Andrea.sharp@statestreet.com</v>
          </cell>
          <cell r="Q84" t="str">
            <v>Bob Pratt</v>
          </cell>
          <cell r="R84" t="str">
            <v>rhpratt@statestreet.com</v>
          </cell>
          <cell r="S84" t="str">
            <v>BP</v>
          </cell>
          <cell r="T84">
            <v>0</v>
          </cell>
          <cell r="U84" t="str">
            <v>Bob Pratt</v>
          </cell>
        </row>
        <row r="85">
          <cell r="A85" t="str">
            <v>EDISON</v>
          </cell>
          <cell r="B85" t="str">
            <v>SOUTHERN CALIFORNIA EDISON</v>
          </cell>
          <cell r="C85" t="str">
            <v>Marvin Tong, Senior Investment Analyst</v>
          </cell>
          <cell r="D85" t="str">
            <v xml:space="preserve">Primary             </v>
          </cell>
          <cell r="E85" t="str">
            <v>Marvin.Tong@sce.com</v>
          </cell>
          <cell r="F85" t="str">
            <v>626-302-1128</v>
          </cell>
          <cell r="G85" t="str">
            <v>2244 Walnut Grove Avenue</v>
          </cell>
          <cell r="H85" t="str">
            <v/>
          </cell>
          <cell r="I85" t="str">
            <v>Rosemead</v>
          </cell>
          <cell r="J85" t="str">
            <v xml:space="preserve">CA                                                                                                                                                                                                                                                             </v>
          </cell>
          <cell r="K85" t="str">
            <v xml:space="preserve">91770     </v>
          </cell>
          <cell r="L85">
            <v>2</v>
          </cell>
          <cell r="M85" t="str">
            <v>Landry, Jason</v>
          </cell>
          <cell r="N85" t="str">
            <v>jjlandry@statestreet.com</v>
          </cell>
          <cell r="O85" t="str">
            <v xml:space="preserve">Bregoli, Christopher J </v>
          </cell>
          <cell r="P85" t="str">
            <v>CJBregoli@StateStreet.com</v>
          </cell>
          <cell r="Q85" t="str">
            <v>Stella Chau</v>
          </cell>
          <cell r="R85" t="str">
            <v>stella.chau@statestreet.com</v>
          </cell>
          <cell r="S85" t="str">
            <v>SC</v>
          </cell>
          <cell r="T85">
            <v>0</v>
          </cell>
          <cell r="U85" t="str">
            <v>Bob Pratt</v>
          </cell>
        </row>
        <row r="86">
          <cell r="A86" t="str">
            <v>SBR</v>
          </cell>
          <cell r="B86" t="str">
            <v>STATE BOSTON RETIREMENT FUND</v>
          </cell>
          <cell r="C86" t="str">
            <v>Danny Greene, Comptroller</v>
          </cell>
          <cell r="D86" t="str">
            <v xml:space="preserve">Primary             </v>
          </cell>
          <cell r="E86" t="str">
            <v>Daniel.Greene@cityofboston.gov</v>
          </cell>
          <cell r="F86" t="str">
            <v>617-635-4318</v>
          </cell>
          <cell r="G86" t="str">
            <v>1 City Hall Plaza Room 816</v>
          </cell>
          <cell r="H86" t="str">
            <v/>
          </cell>
          <cell r="I86" t="str">
            <v>Boston</v>
          </cell>
          <cell r="J86" t="str">
            <v xml:space="preserve">MA                                                                                                                                                                                                                                                             </v>
          </cell>
          <cell r="K86" t="str">
            <v xml:space="preserve">02108     </v>
          </cell>
          <cell r="L86">
            <v>3</v>
          </cell>
          <cell r="M86" t="str">
            <v>Donohoe, Patrick</v>
          </cell>
          <cell r="N86" t="str">
            <v>pmdonohoe@statestreet.com</v>
          </cell>
          <cell r="O86" t="str">
            <v>John Giusto</v>
          </cell>
          <cell r="P86" t="str">
            <v>jfgiusto@statestreet.com</v>
          </cell>
          <cell r="Q86" t="str">
            <v>Maggie Phan-Truong</v>
          </cell>
          <cell r="R86" t="str">
            <v>mmphan-truong@statestreet.com</v>
          </cell>
          <cell r="S86" t="str">
            <v>MPT</v>
          </cell>
          <cell r="T86">
            <v>0</v>
          </cell>
          <cell r="U86" t="str">
            <v>Bob Pratt</v>
          </cell>
        </row>
        <row r="87">
          <cell r="A87" t="str">
            <v>SCCRF</v>
          </cell>
          <cell r="B87" t="str">
            <v>SUPERIOR COURT CLERKS RETIREMENT FUND</v>
          </cell>
          <cell r="C87" t="str">
            <v>Robert W. Carter, Secretary/Treasurer</v>
          </cell>
          <cell r="D87" t="str">
            <v xml:space="preserve">Primary             </v>
          </cell>
          <cell r="E87" t="str">
            <v>bcarterpoab@aol.com</v>
          </cell>
          <cell r="F87" t="str">
            <v>770-228-8461</v>
          </cell>
          <cell r="G87" t="str">
            <v>1208 Greenbelt Drive</v>
          </cell>
          <cell r="H87" t="str">
            <v>P.O. Box 56</v>
          </cell>
          <cell r="I87" t="str">
            <v>Griffin</v>
          </cell>
          <cell r="J87" t="str">
            <v xml:space="preserve">GA                                                                                                                                                                                                                                                             </v>
          </cell>
          <cell r="K87" t="str">
            <v xml:space="preserve">30244     </v>
          </cell>
          <cell r="L87">
            <v>3</v>
          </cell>
          <cell r="M87" t="str">
            <v xml:space="preserve">Oller, Randy </v>
          </cell>
          <cell r="N87" t="str">
            <v>ROller@StateStreet.com</v>
          </cell>
          <cell r="O87" t="str">
            <v xml:space="preserve">Oller, Randy </v>
          </cell>
          <cell r="P87" t="str">
            <v>ROller@StateStreet.com</v>
          </cell>
          <cell r="Q87" t="str">
            <v>Fennie Law</v>
          </cell>
          <cell r="R87" t="str">
            <v>smlaw@statestreet.com</v>
          </cell>
          <cell r="S87" t="str">
            <v>FL</v>
          </cell>
          <cell r="T87">
            <v>0</v>
          </cell>
          <cell r="U87" t="str">
            <v>Bob Pratt</v>
          </cell>
        </row>
        <row r="88">
          <cell r="A88" t="str">
            <v>TEXTRS</v>
          </cell>
          <cell r="B88" t="str">
            <v>TEACHER RETIREMENT SYSTEM OF TEXAS</v>
          </cell>
          <cell r="C88" t="str">
            <v>Sylvia Bell, COO</v>
          </cell>
          <cell r="D88" t="str">
            <v xml:space="preserve">Primary             </v>
          </cell>
          <cell r="E88" t="str">
            <v>sylvia.bell@trs.texas.gov</v>
          </cell>
          <cell r="F88" t="str">
            <v>512-542-6639</v>
          </cell>
          <cell r="G88" t="str">
            <v>816 Congress Ave</v>
          </cell>
          <cell r="H88" t="str">
            <v/>
          </cell>
          <cell r="I88" t="str">
            <v>Austin</v>
          </cell>
          <cell r="J88" t="str">
            <v xml:space="preserve">TX                                                                                                                                                                                                                                                             </v>
          </cell>
          <cell r="K88" t="str">
            <v xml:space="preserve">78701     </v>
          </cell>
          <cell r="L88">
            <v>1</v>
          </cell>
          <cell r="M88" t="str">
            <v xml:space="preserve"> Lane, Gary </v>
          </cell>
          <cell r="N88" t="str">
            <v>GLane2@StateStreet.com</v>
          </cell>
          <cell r="O88" t="str">
            <v>GOMEZ, NATALIA</v>
          </cell>
          <cell r="P88" t="str">
            <v>Natalia.Gomez@statestreet.com</v>
          </cell>
          <cell r="Q88" t="str">
            <v>Brad Whittingstall</v>
          </cell>
          <cell r="R88" t="str">
            <v>bkwhittingstall@statestreet.com</v>
          </cell>
          <cell r="S88" t="str">
            <v>RM</v>
          </cell>
          <cell r="T88">
            <v>0</v>
          </cell>
          <cell r="U88" t="str">
            <v>Bob Pratt</v>
          </cell>
        </row>
        <row r="89">
          <cell r="A89" t="str">
            <v>TTSTC</v>
          </cell>
          <cell r="B89" t="str">
            <v>TEXAS TREASURY SAFEKEEPING TRUST</v>
          </cell>
          <cell r="C89" t="str">
            <v xml:space="preserve">Adam Levine </v>
          </cell>
          <cell r="D89" t="str">
            <v xml:space="preserve">Primary             </v>
          </cell>
          <cell r="E89" t="str">
            <v>adam.levine@ttstc.texas.gov</v>
          </cell>
          <cell r="F89" t="str">
            <v>512-463-4300</v>
          </cell>
          <cell r="G89" t="str">
            <v>208 E 10th Street</v>
          </cell>
          <cell r="H89" t="str">
            <v/>
          </cell>
          <cell r="I89" t="str">
            <v>Austin</v>
          </cell>
          <cell r="J89" t="str">
            <v xml:space="preserve">TX                                                                                                                                                                                                                                                             </v>
          </cell>
          <cell r="K89" t="str">
            <v xml:space="preserve">78701     </v>
          </cell>
          <cell r="L89">
            <v>1</v>
          </cell>
          <cell r="M89" t="str">
            <v>ROBERT CALABRESE</v>
          </cell>
          <cell r="N89" t="str">
            <v>RCalabrese@StateStreet.com</v>
          </cell>
          <cell r="O89" t="str">
            <v>Nick Katsikis</v>
          </cell>
          <cell r="P89" t="str">
            <v>NMKatsikis@StateStreet.com</v>
          </cell>
          <cell r="Q89" t="str">
            <v>Brad Whittingstall</v>
          </cell>
          <cell r="R89" t="str">
            <v>bkwhittingstall@statestreet.com</v>
          </cell>
          <cell r="S89" t="str">
            <v>RM</v>
          </cell>
          <cell r="T89">
            <v>0</v>
          </cell>
          <cell r="U89" t="str">
            <v>Bob Pratt</v>
          </cell>
        </row>
        <row r="90">
          <cell r="A90" t="str">
            <v>TEXAS</v>
          </cell>
          <cell r="B90" t="str">
            <v>TEXAS VETERANS LAND BOARD</v>
          </cell>
          <cell r="C90" t="str">
            <v>Rusty Martin, CIO</v>
          </cell>
          <cell r="D90" t="str">
            <v xml:space="preserve">Primary             </v>
          </cell>
          <cell r="E90" t="str">
            <v>rusty.martin@GLO.TEXAS.GOV</v>
          </cell>
          <cell r="F90" t="str">
            <v>512-463-5120</v>
          </cell>
          <cell r="G90" t="str">
            <v>1700 North Congress Avenue, Suite 890</v>
          </cell>
          <cell r="H90" t="str">
            <v/>
          </cell>
          <cell r="I90" t="str">
            <v>Austin</v>
          </cell>
          <cell r="J90" t="str">
            <v xml:space="preserve">TX                                                                                                                                                                                                                                                             </v>
          </cell>
          <cell r="K90" t="str">
            <v xml:space="preserve">78701     </v>
          </cell>
          <cell r="L90">
            <v>2</v>
          </cell>
          <cell r="M90" t="str">
            <v>Auer, Kris</v>
          </cell>
          <cell r="N90" t="str">
            <v>knauer@statestreet.com</v>
          </cell>
          <cell r="O90" t="str">
            <v>Widner, Logan</v>
          </cell>
          <cell r="P90" t="str">
            <v>lrwidner@statestreet.com</v>
          </cell>
          <cell r="Q90" t="str">
            <v>Brad Whittingstall</v>
          </cell>
          <cell r="R90" t="str">
            <v>bkwhittingstall@statestreet.com</v>
          </cell>
          <cell r="S90" t="str">
            <v>RM</v>
          </cell>
          <cell r="T90">
            <v>0</v>
          </cell>
          <cell r="U90" t="str">
            <v>Bob Pratt</v>
          </cell>
        </row>
        <row r="91">
          <cell r="A91" t="str">
            <v>HAOCGSS0</v>
          </cell>
          <cell r="B91" t="str">
            <v>UC HEALTH - HEALTH ALLIANCE</v>
          </cell>
          <cell r="C91" t="str">
            <v>Charity Fannin</v>
          </cell>
          <cell r="D91" t="str">
            <v xml:space="preserve">Primary             </v>
          </cell>
          <cell r="E91" t="str">
            <v>Charity.Fannin@uchealth.com</v>
          </cell>
          <cell r="F91" t="str">
            <v/>
          </cell>
          <cell r="G91" t="str">
            <v>Alliance Business Center, 3200 Burnet Avenue, 7th Floor</v>
          </cell>
          <cell r="H91" t="str">
            <v/>
          </cell>
          <cell r="I91" t="str">
            <v>Cincinnati</v>
          </cell>
          <cell r="J91" t="str">
            <v xml:space="preserve">Oh                                                                                                                                                                                                                                                             </v>
          </cell>
          <cell r="K91" t="str">
            <v xml:space="preserve">45229     </v>
          </cell>
          <cell r="L91">
            <v>3</v>
          </cell>
          <cell r="M91" t="str">
            <v>Vokolek, Christopher</v>
          </cell>
          <cell r="N91" t="str">
            <v>ctvokolek@statestreet.com</v>
          </cell>
          <cell r="O91" t="str">
            <v>ROONEY, JOSEPH</v>
          </cell>
          <cell r="P91" t="str">
            <v>JCRooney@statestreet.com</v>
          </cell>
          <cell r="Q91" t="str">
            <v>Fennie Law</v>
          </cell>
          <cell r="R91" t="str">
            <v>smlaw@statestreet.com</v>
          </cell>
          <cell r="S91" t="str">
            <v>FL</v>
          </cell>
          <cell r="T91">
            <v>0</v>
          </cell>
          <cell r="U91" t="str">
            <v>Bob Pratt</v>
          </cell>
        </row>
        <row r="92">
          <cell r="A92" t="str">
            <v>UMINNSS</v>
          </cell>
          <cell r="B92" t="str">
            <v>UNIVERSITY OF MINNESOTA</v>
          </cell>
          <cell r="C92" t="str">
            <v>Jakob Widmark, Investment Manager</v>
          </cell>
          <cell r="D92" t="str">
            <v xml:space="preserve">Primary             </v>
          </cell>
          <cell r="E92" t="str">
            <v>jwidmark@umn.edu</v>
          </cell>
          <cell r="F92">
            <v>0</v>
          </cell>
          <cell r="G92" t="str">
            <v>205 D West Bank Office Bldg (WBOB) 1300 S. 2nd St.</v>
          </cell>
          <cell r="H92" t="str">
            <v/>
          </cell>
          <cell r="I92" t="str">
            <v>Minneapolis</v>
          </cell>
          <cell r="J92" t="str">
            <v xml:space="preserve">MN                                                                                                                                                                                                                                                             </v>
          </cell>
          <cell r="K92" t="str">
            <v xml:space="preserve">55455     </v>
          </cell>
          <cell r="L92">
            <v>2</v>
          </cell>
          <cell r="M92" t="str">
            <v>Aguiar, Victoria</v>
          </cell>
          <cell r="N92" t="str">
            <v>vgaguiar@statestreet.com</v>
          </cell>
          <cell r="O92" t="str">
            <v>Phillps, Cheryl</v>
          </cell>
          <cell r="P92" t="str">
            <v>clphillips@statestreet.com</v>
          </cell>
          <cell r="Q92" t="str">
            <v>Olga Rudgalve</v>
          </cell>
          <cell r="R92" t="str">
            <v>orudgalve@statestreet.com</v>
          </cell>
          <cell r="S92">
            <v>0</v>
          </cell>
          <cell r="T92">
            <v>0</v>
          </cell>
          <cell r="U92" t="str">
            <v>Bob Pratt</v>
          </cell>
        </row>
        <row r="93">
          <cell r="A93" t="str">
            <v>WELCHGSS</v>
          </cell>
          <cell r="B93" t="str">
            <v>WELCH FOODS</v>
          </cell>
          <cell r="C93" t="str">
            <v>Kimberly Spang Shepherd, Assistant Treasurer</v>
          </cell>
          <cell r="D93" t="str">
            <v xml:space="preserve">Primary             </v>
          </cell>
          <cell r="E93" t="str">
            <v>kspangshepherd@welchs.com</v>
          </cell>
          <cell r="F93" t="str">
            <v>978-341-1226</v>
          </cell>
          <cell r="G93" t="str">
            <v>3 Concord Farms, 575 Virginia Road</v>
          </cell>
          <cell r="H93" t="str">
            <v/>
          </cell>
          <cell r="I93" t="str">
            <v>Concord</v>
          </cell>
          <cell r="J93" t="str">
            <v xml:space="preserve">MA                                                                                                                                                                                                                                                             </v>
          </cell>
          <cell r="K93" t="str">
            <v xml:space="preserve">01742     </v>
          </cell>
          <cell r="L93">
            <v>3</v>
          </cell>
          <cell r="M93" t="str">
            <v>Tiffany Harrell</v>
          </cell>
          <cell r="N93" t="str">
            <v>teharrell@statestreet.com</v>
          </cell>
          <cell r="O93" t="str">
            <v>Tiffany Harrell</v>
          </cell>
          <cell r="P93" t="str">
            <v>teharrell@statestreet.com</v>
          </cell>
          <cell r="Q93" t="str">
            <v>Maggie Phan-Truong</v>
          </cell>
          <cell r="R93" t="str">
            <v>mmphan-truong@statestreet.com</v>
          </cell>
          <cell r="S93" t="str">
            <v>MPT</v>
          </cell>
          <cell r="T93">
            <v>0</v>
          </cell>
          <cell r="U93" t="str">
            <v>Bob Pratt</v>
          </cell>
        </row>
        <row r="94">
          <cell r="A94" t="str">
            <v>GULF</v>
          </cell>
          <cell r="B94" t="str">
            <v>WESTERVELT COMPANY (FORMERLY GULF STATE)</v>
          </cell>
          <cell r="C94" t="str">
            <v>Gary W. Dailey, VP of Finance &amp; CFO</v>
          </cell>
          <cell r="D94" t="str">
            <v xml:space="preserve">Primary             </v>
          </cell>
          <cell r="E94" t="str">
            <v xml:space="preserve"> gdailey@westervelt.com</v>
          </cell>
          <cell r="F94" t="str">
            <v>205-562-5441</v>
          </cell>
          <cell r="G94" t="str">
            <v>1400 Jack Warner Parkway</v>
          </cell>
          <cell r="H94" t="str">
            <v/>
          </cell>
          <cell r="I94" t="str">
            <v>Tuscaloosa</v>
          </cell>
          <cell r="J94" t="str">
            <v xml:space="preserve">AL                                                                                                                                                                                                                                                             </v>
          </cell>
          <cell r="K94" t="str">
            <v xml:space="preserve">35406     </v>
          </cell>
          <cell r="L94">
            <v>3</v>
          </cell>
          <cell r="M94" t="str">
            <v>Cynthia Herrington</v>
          </cell>
          <cell r="N94" t="str">
            <v xml:space="preserve">CYHerrington@StateStreet.com </v>
          </cell>
          <cell r="O94" t="str">
            <v>Cynthia Herrington</v>
          </cell>
          <cell r="P94" t="str">
            <v xml:space="preserve">CYHerrington@StateStreet.com </v>
          </cell>
          <cell r="Q94" t="str">
            <v>Eric Harris</v>
          </cell>
          <cell r="R94" t="str">
            <v>esharris@statestreet.com</v>
          </cell>
          <cell r="S94" t="str">
            <v>EH</v>
          </cell>
          <cell r="T94">
            <v>0</v>
          </cell>
          <cell r="U94" t="str">
            <v>Bob Pratt</v>
          </cell>
        </row>
        <row r="95">
          <cell r="A95" t="str">
            <v>WBCAN</v>
          </cell>
          <cell r="B95" t="str">
            <v>WILLIAM BLAIR - CANADA</v>
          </cell>
          <cell r="C95" t="str">
            <v>Colette Garavalia, Officer</v>
          </cell>
          <cell r="D95" t="str">
            <v xml:space="preserve">Primary             </v>
          </cell>
          <cell r="E95" t="str">
            <v>cgaravalia@williamblair.com</v>
          </cell>
          <cell r="F95" t="str">
            <v>312-364-8504</v>
          </cell>
          <cell r="G95" t="str">
            <v xml:space="preserve">222 W Adams </v>
          </cell>
          <cell r="H95" t="str">
            <v/>
          </cell>
          <cell r="I95" t="str">
            <v>Chicago</v>
          </cell>
          <cell r="J95" t="str">
            <v xml:space="preserve">IL                                                                                                                                                                                                                                                             </v>
          </cell>
          <cell r="K95" t="str">
            <v xml:space="preserve">60606     </v>
          </cell>
          <cell r="L95">
            <v>3</v>
          </cell>
          <cell r="M95" t="str">
            <v>Kevin Knight</v>
          </cell>
          <cell r="N95" t="str">
            <v>kknight@statestreet.com</v>
          </cell>
          <cell r="O95" t="str">
            <v>Scott F. Shirrell</v>
          </cell>
          <cell r="P95" t="str">
            <v>Scott.Shirrell@statestreet.com</v>
          </cell>
          <cell r="Q95" t="str">
            <v>Eric Harris</v>
          </cell>
          <cell r="R95" t="str">
            <v>esharris@statestreet.com</v>
          </cell>
          <cell r="S95" t="str">
            <v>EH</v>
          </cell>
          <cell r="T95">
            <v>0</v>
          </cell>
          <cell r="U95" t="str">
            <v>Bob Pratt</v>
          </cell>
        </row>
        <row r="96">
          <cell r="A96" t="str">
            <v>WCB-NWT</v>
          </cell>
          <cell r="B96" t="str">
            <v>WSCC - NWT &amp; NUNAVUT</v>
          </cell>
          <cell r="C96" t="str">
            <v>Jeremy Stringer, Treasury Analyst</v>
          </cell>
          <cell r="D96" t="str">
            <v xml:space="preserve">Primary             </v>
          </cell>
          <cell r="E96" t="str">
            <v>jeremyst@wscc.nt.ca</v>
          </cell>
          <cell r="F96" t="str">
            <v>867-920-3888</v>
          </cell>
          <cell r="G96" t="str">
            <v>900 Howe Street – Suite 500</v>
          </cell>
          <cell r="H96" t="str">
            <v/>
          </cell>
          <cell r="I96" t="str">
            <v>Vancouver</v>
          </cell>
          <cell r="J96" t="str">
            <v xml:space="preserve">British Columbia                                                                                                                                                                                                                                               </v>
          </cell>
          <cell r="K96" t="str">
            <v xml:space="preserve">V6Z 2M4   </v>
          </cell>
          <cell r="L96">
            <v>3</v>
          </cell>
          <cell r="M96" t="str">
            <v>Kevin Knight</v>
          </cell>
          <cell r="N96" t="str">
            <v>KKnight@StateStreet.com</v>
          </cell>
          <cell r="O96" t="str">
            <v>Lisa Bridel</v>
          </cell>
          <cell r="P96" t="str">
            <v>lbridel@statestreet.com</v>
          </cell>
          <cell r="Q96" t="str">
            <v>Maggie Phan-Truong</v>
          </cell>
          <cell r="R96" t="str">
            <v>mmphan-truong@statestreet.com</v>
          </cell>
          <cell r="S96" t="str">
            <v>MPT</v>
          </cell>
          <cell r="T96">
            <v>0</v>
          </cell>
          <cell r="U96" t="str">
            <v>Bob Pratt</v>
          </cell>
        </row>
        <row r="97">
          <cell r="A97" t="str">
            <v>TJYAWKEY</v>
          </cell>
          <cell r="B97" t="str">
            <v>YAWKEY FOUNDATIONS</v>
          </cell>
          <cell r="C97" t="str">
            <v>LaRoyce Stringer, Manager of Accounting</v>
          </cell>
          <cell r="D97" t="str">
            <v xml:space="preserve">Primary             </v>
          </cell>
          <cell r="E97" t="str">
            <v>lstringer@yawkey.org</v>
          </cell>
          <cell r="F97">
            <v>0</v>
          </cell>
          <cell r="G97" t="str">
            <v>990 Washington Street, Suite 315</v>
          </cell>
          <cell r="H97" t="str">
            <v/>
          </cell>
          <cell r="I97" t="str">
            <v>Dedham</v>
          </cell>
          <cell r="J97" t="str">
            <v xml:space="preserve">MA                                                                                                                                                                                                                                                             </v>
          </cell>
          <cell r="K97" t="str">
            <v xml:space="preserve">02026     </v>
          </cell>
          <cell r="L97">
            <v>3</v>
          </cell>
          <cell r="M97" t="str">
            <v>Berislavich, Stacy</v>
          </cell>
          <cell r="N97" t="str">
            <v>sBerislavich@statestreet.com</v>
          </cell>
          <cell r="O97" t="str">
            <v>Brooks, Mark</v>
          </cell>
          <cell r="P97" t="str">
            <v>mabrooks@statestreet.com</v>
          </cell>
          <cell r="Q97" t="str">
            <v>Stella Chau</v>
          </cell>
          <cell r="R97" t="str">
            <v>stella.chau@statestreet.com</v>
          </cell>
          <cell r="S97">
            <v>0</v>
          </cell>
          <cell r="T97">
            <v>0</v>
          </cell>
          <cell r="U97" t="str">
            <v>Bob Pratt</v>
          </cell>
        </row>
        <row r="98">
          <cell r="A98" t="str">
            <v>ACERA</v>
          </cell>
          <cell r="B98" t="str">
            <v>ALAMEDA COUNTY (ACERA)</v>
          </cell>
          <cell r="C98" t="str">
            <v>Phil Wogsberg, Investment Officer</v>
          </cell>
          <cell r="D98" t="str">
            <v xml:space="preserve">Primary             </v>
          </cell>
          <cell r="E98" t="str">
            <v>pwogsberg@acera.org</v>
          </cell>
          <cell r="F98" t="str">
            <v>510-628-3003</v>
          </cell>
          <cell r="G98" t="str">
            <v>475 14th St, Suite 1000</v>
          </cell>
          <cell r="H98" t="str">
            <v/>
          </cell>
          <cell r="I98" t="str">
            <v>Oakland</v>
          </cell>
          <cell r="J98" t="str">
            <v xml:space="preserve">CA                                                                                                                                                                                                                                                             </v>
          </cell>
          <cell r="K98" t="str">
            <v xml:space="preserve">94612     </v>
          </cell>
          <cell r="L98">
            <v>3</v>
          </cell>
          <cell r="M98" t="str">
            <v>Auer, Kris</v>
          </cell>
          <cell r="N98" t="str">
            <v>knauer@statestreet.com</v>
          </cell>
          <cell r="O98" t="str">
            <v>Overfelt, Donli</v>
          </cell>
          <cell r="P98" t="str">
            <v>djoverfelt@statestreet.com</v>
          </cell>
          <cell r="Q98" t="str">
            <v>Andrew Robertson</v>
          </cell>
          <cell r="R98" t="str">
            <v>arobertson@statestreet.com</v>
          </cell>
          <cell r="S98">
            <v>0</v>
          </cell>
          <cell r="T98">
            <v>0</v>
          </cell>
          <cell r="U98" t="str">
            <v>Carl Hennessy</v>
          </cell>
        </row>
        <row r="99">
          <cell r="A99" t="str">
            <v>AMGEN</v>
          </cell>
          <cell r="B99" t="str">
            <v>AMGEN</v>
          </cell>
          <cell r="C99" t="str">
            <v>Khang Bui</v>
          </cell>
          <cell r="D99" t="str">
            <v xml:space="preserve">Primary             </v>
          </cell>
          <cell r="E99" t="str">
            <v>khang@amgen.com</v>
          </cell>
          <cell r="F99">
            <v>0</v>
          </cell>
          <cell r="G99" t="str">
            <v>One Amgen Center Dr., M/S 91-2-D</v>
          </cell>
          <cell r="H99" t="str">
            <v/>
          </cell>
          <cell r="I99" t="str">
            <v>Thousand Oaks</v>
          </cell>
          <cell r="J99" t="str">
            <v xml:space="preserve">CA                                                                                                                                                                                                                                                             </v>
          </cell>
          <cell r="K99" t="str">
            <v xml:space="preserve">91320     </v>
          </cell>
          <cell r="L99">
            <v>3</v>
          </cell>
          <cell r="M99" t="str">
            <v xml:space="preserve"> Igo, Christopher J </v>
          </cell>
          <cell r="N99" t="str">
            <v>cjigo@statestreet.com</v>
          </cell>
          <cell r="O99" t="str">
            <v>Vavladellis, John</v>
          </cell>
          <cell r="P99" t="str">
            <v>x- left</v>
          </cell>
          <cell r="Q99" t="str">
            <v>Andrew Robertson</v>
          </cell>
          <cell r="R99" t="str">
            <v>arobertson@statestreet.com</v>
          </cell>
          <cell r="S99">
            <v>0</v>
          </cell>
          <cell r="T99">
            <v>0</v>
          </cell>
          <cell r="U99" t="str">
            <v>Carl Hennessy</v>
          </cell>
        </row>
        <row r="100">
          <cell r="A100" t="str">
            <v>WHGF</v>
          </cell>
          <cell r="B100" t="str">
            <v>BILL &amp; MELINDA GATES FOUNDATION</v>
          </cell>
          <cell r="C100" t="str">
            <v>Tom White, Head of Performance</v>
          </cell>
          <cell r="D100" t="str">
            <v xml:space="preserve">Primary             </v>
          </cell>
          <cell r="E100" t="str">
            <v>tomw@bmgigroup.com</v>
          </cell>
          <cell r="F100" t="str">
            <v>425-893-7851</v>
          </cell>
          <cell r="G100" t="str">
            <v>2365 Carillon Point</v>
          </cell>
          <cell r="H100" t="str">
            <v/>
          </cell>
          <cell r="I100" t="str">
            <v>Kirkland</v>
          </cell>
          <cell r="J100" t="str">
            <v xml:space="preserve">WA                                                                                                                                                                                                                                                             </v>
          </cell>
          <cell r="K100" t="str">
            <v xml:space="preserve">98033     </v>
          </cell>
          <cell r="L100">
            <v>1</v>
          </cell>
          <cell r="M100" t="str">
            <v xml:space="preserve"> Fennessy, Janet </v>
          </cell>
          <cell r="N100" t="str">
            <v>JFennessy@StateStreet.com</v>
          </cell>
          <cell r="O100" t="str">
            <v>Hunter, Chris</v>
          </cell>
          <cell r="P100" t="str">
            <v>chris.hunter@statestreet.com</v>
          </cell>
          <cell r="Q100" t="str">
            <v>Florian Ghiurau</v>
          </cell>
          <cell r="R100" t="str">
            <v>faghiurau@statestreet.com</v>
          </cell>
          <cell r="S100">
            <v>0</v>
          </cell>
          <cell r="T100">
            <v>0</v>
          </cell>
          <cell r="U100" t="str">
            <v>Carl Hennessy</v>
          </cell>
        </row>
        <row r="101">
          <cell r="A101" t="str">
            <v>BKRK</v>
          </cell>
          <cell r="B101" t="str">
            <v>BLACKROCK INSTITUTIONAL TRUST CO, NA</v>
          </cell>
          <cell r="C101" t="str">
            <v/>
          </cell>
          <cell r="D101" t="str">
            <v xml:space="preserve">Primary             </v>
          </cell>
          <cell r="E101" t="str">
            <v/>
          </cell>
          <cell r="F101" t="str">
            <v/>
          </cell>
          <cell r="G101" t="str">
            <v>INTERNAL CLIENT</v>
          </cell>
          <cell r="H101" t="str">
            <v/>
          </cell>
          <cell r="I101" t="str">
            <v/>
          </cell>
          <cell r="J101" t="str">
            <v xml:space="preserve">                                                                                                                                                                                                                                                               </v>
          </cell>
          <cell r="K101" t="str">
            <v xml:space="preserve">          </v>
          </cell>
          <cell r="L101">
            <v>2</v>
          </cell>
          <cell r="M101" t="str">
            <v>Korin Maille</v>
          </cell>
          <cell r="N101" t="str">
            <v>korin.maille@iproductsservicesgroup.com</v>
          </cell>
          <cell r="O101" t="str">
            <v>Debrah Montgomery</v>
          </cell>
          <cell r="P101" t="str">
            <v>deborah.montgomery@statestreet.com</v>
          </cell>
          <cell r="Q101" t="str">
            <v>Justin Rozek</v>
          </cell>
          <cell r="R101" t="str">
            <v>justin.rozek@statestreet.com</v>
          </cell>
          <cell r="S101" t="str">
            <v>JR</v>
          </cell>
          <cell r="T101">
            <v>0</v>
          </cell>
          <cell r="U101" t="str">
            <v>Carl Hennessy</v>
          </cell>
        </row>
        <row r="102">
          <cell r="A102" t="str">
            <v>BOYSGSS</v>
          </cell>
          <cell r="B102" t="str">
            <v>BOY SCOUTS</v>
          </cell>
          <cell r="C102" t="str">
            <v>Faisal Rajani, Investment Officer</v>
          </cell>
          <cell r="D102" t="str">
            <v xml:space="preserve">Primary             </v>
          </cell>
          <cell r="E102" t="str">
            <v>Faisal.Rajani@scouting.org</v>
          </cell>
          <cell r="F102" t="str">
            <v>972-580-2065</v>
          </cell>
          <cell r="G102" t="str">
            <v>1325 S. Walnut Hill Lane</v>
          </cell>
          <cell r="H102" t="str">
            <v/>
          </cell>
          <cell r="I102" t="str">
            <v>Irving</v>
          </cell>
          <cell r="J102" t="str">
            <v xml:space="preserve">TX                                                                                                                                                                                                                                                             </v>
          </cell>
          <cell r="K102" t="str">
            <v xml:space="preserve">75038     </v>
          </cell>
          <cell r="L102">
            <v>2</v>
          </cell>
          <cell r="M102" t="str">
            <v>Gayton, Ron</v>
          </cell>
          <cell r="N102" t="str">
            <v>RFGayton@StateStreet.com</v>
          </cell>
          <cell r="O102" t="str">
            <v>Bannis, Isiah</v>
          </cell>
          <cell r="P102" t="str">
            <v>ibannis@statestreet.com</v>
          </cell>
          <cell r="Q102" t="str">
            <v>Florian Ghiurau</v>
          </cell>
          <cell r="R102" t="str">
            <v>faghiurau@statestreet.com</v>
          </cell>
          <cell r="S102">
            <v>0</v>
          </cell>
          <cell r="T102">
            <v>0</v>
          </cell>
          <cell r="U102" t="str">
            <v>Carl Hennessy</v>
          </cell>
        </row>
        <row r="103">
          <cell r="A103" t="str">
            <v>CALPERS</v>
          </cell>
          <cell r="B103" t="str">
            <v>CALIFORNIA PUBLIC EMPLOYEES RETIREMENT SYSTEM (CALPERS)</v>
          </cell>
          <cell r="C103" t="str">
            <v>Rob Paterson, Investment Manager</v>
          </cell>
          <cell r="D103" t="str">
            <v xml:space="preserve">Primary             </v>
          </cell>
          <cell r="E103" t="str">
            <v>Robert.Paterson@calpers.ca.gov</v>
          </cell>
          <cell r="F103" t="str">
            <v>916-795-1188</v>
          </cell>
          <cell r="G103" t="str">
            <v>CalPERS Investment Office, 400 Q Street, Suite LPE 4800</v>
          </cell>
          <cell r="H103" t="str">
            <v/>
          </cell>
          <cell r="I103" t="str">
            <v>Sacramento</v>
          </cell>
          <cell r="J103" t="str">
            <v xml:space="preserve">CA                                                                                                                                                                                                                                                             </v>
          </cell>
          <cell r="K103" t="str">
            <v xml:space="preserve">95811     </v>
          </cell>
          <cell r="L103">
            <v>1</v>
          </cell>
          <cell r="M103" t="str">
            <v xml:space="preserve"> Lane, Gary </v>
          </cell>
          <cell r="N103" t="str">
            <v>GLane2@StateStreet.com</v>
          </cell>
          <cell r="O103" t="str">
            <v xml:space="preserve"> Carroll, Teri A </v>
          </cell>
          <cell r="P103" t="str">
            <v>Teri.Carroll@statestreet.com</v>
          </cell>
          <cell r="Q103" t="str">
            <v>Carl Hennessy</v>
          </cell>
          <cell r="R103" t="str">
            <v>cjhennessey@statestreet.com</v>
          </cell>
          <cell r="S103">
            <v>0</v>
          </cell>
          <cell r="T103">
            <v>0</v>
          </cell>
          <cell r="U103" t="str">
            <v>Carl Hennessy</v>
          </cell>
        </row>
        <row r="104">
          <cell r="A104" t="str">
            <v>CALSTRS</v>
          </cell>
          <cell r="B104" t="str">
            <v>CALIFORNIA STATE TEACHERS RETIREMENT SYSTEM (CALSTRS)</v>
          </cell>
          <cell r="C104" t="str">
            <v>April Wilcox, Director of Operations</v>
          </cell>
          <cell r="D104" t="str">
            <v xml:space="preserve">Primary             </v>
          </cell>
          <cell r="E104" t="str">
            <v>awilcox@calstrs.com</v>
          </cell>
          <cell r="F104" t="str">
            <v>916-414-7517</v>
          </cell>
          <cell r="G104" t="str">
            <v>100 Waterfront Place</v>
          </cell>
          <cell r="H104">
            <v>0</v>
          </cell>
          <cell r="I104" t="str">
            <v>West Sacramento</v>
          </cell>
          <cell r="J104" t="str">
            <v>CA</v>
          </cell>
          <cell r="K104" t="str">
            <v>95826</v>
          </cell>
          <cell r="L104">
            <v>1</v>
          </cell>
          <cell r="M104" t="str">
            <v xml:space="preserve"> Calabio, Travis </v>
          </cell>
          <cell r="N104" t="str">
            <v>tcalabio@statestreet.com</v>
          </cell>
          <cell r="O104" t="str">
            <v>boel, cameron</v>
          </cell>
          <cell r="P104" t="str">
            <v>cameron.boel@statestreet.com</v>
          </cell>
          <cell r="Q104" t="str">
            <v>Carl Hennessy</v>
          </cell>
          <cell r="R104" t="str">
            <v>cjhennessey@statestreet.com</v>
          </cell>
          <cell r="S104">
            <v>0</v>
          </cell>
          <cell r="T104">
            <v>0</v>
          </cell>
          <cell r="U104" t="str">
            <v>Carl Hennessy</v>
          </cell>
        </row>
        <row r="105">
          <cell r="A105" t="str">
            <v>CELANESE</v>
          </cell>
          <cell r="B105" t="str">
            <v>CELANESE</v>
          </cell>
          <cell r="C105" t="str">
            <v>Celeste Reese</v>
          </cell>
          <cell r="D105" t="str">
            <v xml:space="preserve">Primary             </v>
          </cell>
          <cell r="E105" t="str">
            <v>creese@celanese.com</v>
          </cell>
          <cell r="F105">
            <v>0</v>
          </cell>
          <cell r="G105" t="str">
            <v>222 W. LAS COLINAS BLVD., STE. 900N</v>
          </cell>
          <cell r="H105" t="str">
            <v/>
          </cell>
          <cell r="I105" t="str">
            <v>IRVING</v>
          </cell>
          <cell r="J105" t="str">
            <v xml:space="preserve">TX                                                                                                                                                                                                                                                             </v>
          </cell>
          <cell r="K105" t="str">
            <v xml:space="preserve">75039     </v>
          </cell>
          <cell r="L105">
            <v>2</v>
          </cell>
          <cell r="M105" t="str">
            <v>Curran, Mark</v>
          </cell>
          <cell r="N105" t="str">
            <v>macurran@statestreet.com</v>
          </cell>
          <cell r="O105" t="str">
            <v>Kate Peck</v>
          </cell>
          <cell r="P105" t="str">
            <v>kpeck@statestreet.com</v>
          </cell>
          <cell r="Q105" t="str">
            <v>Maverick Madison</v>
          </cell>
          <cell r="R105" t="str">
            <v>mmadison@statestreet.com</v>
          </cell>
          <cell r="S105">
            <v>0</v>
          </cell>
          <cell r="T105">
            <v>0</v>
          </cell>
          <cell r="U105" t="str">
            <v>Carl Hennessy</v>
          </cell>
        </row>
        <row r="106">
          <cell r="A106" t="str">
            <v>CHUCK</v>
          </cell>
          <cell r="B106" t="str">
            <v>CHARLES SCHWAB INVESTMENT COMPANY</v>
          </cell>
          <cell r="C106" t="str">
            <v>Eric Linker, Director of Research &amp; Performance</v>
          </cell>
          <cell r="D106" t="str">
            <v xml:space="preserve">Primary             </v>
          </cell>
          <cell r="E106" t="str">
            <v>eric.linker@schwab.com</v>
          </cell>
          <cell r="F106" t="str">
            <v>415-667-7966</v>
          </cell>
          <cell r="G106" t="str">
            <v>215 Fremont Street</v>
          </cell>
          <cell r="H106" t="str">
            <v/>
          </cell>
          <cell r="I106" t="str">
            <v>San Francisco</v>
          </cell>
          <cell r="J106" t="str">
            <v xml:space="preserve">CA                                                                                                                                                                                                                                                             </v>
          </cell>
          <cell r="K106" t="str">
            <v xml:space="preserve">94105     </v>
          </cell>
          <cell r="L106">
            <v>1</v>
          </cell>
          <cell r="M106" t="str">
            <v>Andrea Sharp</v>
          </cell>
          <cell r="N106" t="str">
            <v>Andrea.Sharp@statestreet.com</v>
          </cell>
          <cell r="O106" t="str">
            <v>Mark Duarte</v>
          </cell>
          <cell r="P106" t="str">
            <v>mkduarte@statestreet.com</v>
          </cell>
          <cell r="Q106" t="str">
            <v>Evan Smith</v>
          </cell>
          <cell r="R106" t="str">
            <v>irbohn@statestreet.com</v>
          </cell>
          <cell r="S106" t="str">
            <v>IB</v>
          </cell>
          <cell r="T106">
            <v>0</v>
          </cell>
          <cell r="U106" t="str">
            <v>Carl Hennessy</v>
          </cell>
        </row>
        <row r="107">
          <cell r="A107" t="str">
            <v>HILTGSS</v>
          </cell>
          <cell r="B107" t="str">
            <v>CONRAD HILTON FOUNDATION</v>
          </cell>
          <cell r="C107" t="str">
            <v>Vardges Markosyan</v>
          </cell>
          <cell r="D107" t="str">
            <v xml:space="preserve">Primary             </v>
          </cell>
          <cell r="E107" t="str">
            <v>Vardges@hiltonfoundation.org</v>
          </cell>
          <cell r="F107">
            <v>0</v>
          </cell>
          <cell r="G107" t="str">
            <v>30440 Agoura Road</v>
          </cell>
          <cell r="H107" t="str">
            <v/>
          </cell>
          <cell r="I107" t="str">
            <v>Agoura Hills</v>
          </cell>
          <cell r="J107" t="str">
            <v xml:space="preserve">CA                                                                                                                                                                                                                                                             </v>
          </cell>
          <cell r="K107" t="str">
            <v xml:space="preserve">91301     </v>
          </cell>
          <cell r="L107">
            <v>2</v>
          </cell>
          <cell r="M107" t="str">
            <v>Kim Moynihan</v>
          </cell>
          <cell r="N107" t="str">
            <v>kamoynihan@statestreet.com</v>
          </cell>
          <cell r="O107" t="str">
            <v>Erin Rodriguez</v>
          </cell>
          <cell r="P107" t="str">
            <v>eprodriguez@statestreet.com</v>
          </cell>
          <cell r="Q107" t="str">
            <v>Justin Rozek</v>
          </cell>
          <cell r="R107" t="str">
            <v>justin.rozek@statestreet.com</v>
          </cell>
          <cell r="S107" t="str">
            <v>JR</v>
          </cell>
          <cell r="T107">
            <v>0</v>
          </cell>
          <cell r="U107" t="str">
            <v>Carl Hennessy</v>
          </cell>
        </row>
        <row r="108">
          <cell r="A108" t="str">
            <v>FRANTEMP</v>
          </cell>
          <cell r="B108" t="str">
            <v>FRANKLIN TEMPLETON</v>
          </cell>
          <cell r="C108" t="str">
            <v>Dina Ting</v>
          </cell>
          <cell r="D108" t="str">
            <v xml:space="preserve">Primary             </v>
          </cell>
          <cell r="E108" t="str">
            <v>Dina.Ting@franklintempleton.com</v>
          </cell>
          <cell r="F108" t="str">
            <v>650-312-4969</v>
          </cell>
          <cell r="G108" t="str">
            <v>One Franklin Parkway</v>
          </cell>
          <cell r="H108">
            <v>0</v>
          </cell>
          <cell r="I108" t="str">
            <v>San Mateo</v>
          </cell>
          <cell r="J108" t="str">
            <v>CA</v>
          </cell>
          <cell r="K108" t="str">
            <v>94403</v>
          </cell>
          <cell r="L108">
            <v>3</v>
          </cell>
          <cell r="M108" t="str">
            <v>Jason O'Neill</v>
          </cell>
          <cell r="N108" t="str">
            <v>Jason.ONeill@StateStreet.com</v>
          </cell>
          <cell r="O108" t="str">
            <v>Matt Wilson</v>
          </cell>
          <cell r="P108" t="str">
            <v>MGWilson@StateStreet.com</v>
          </cell>
          <cell r="Q108" t="str">
            <v>Ian Bohn</v>
          </cell>
          <cell r="R108" t="str">
            <v>irbohn@statestreet.com</v>
          </cell>
          <cell r="S108" t="str">
            <v>IB</v>
          </cell>
          <cell r="T108">
            <v>0</v>
          </cell>
          <cell r="U108" t="str">
            <v>Carl Hennessy</v>
          </cell>
        </row>
        <row r="109">
          <cell r="A109" t="str">
            <v>GOOGLE</v>
          </cell>
          <cell r="B109" t="str">
            <v>GOOGLE</v>
          </cell>
          <cell r="C109" t="str">
            <v>Hui Chen</v>
          </cell>
          <cell r="D109" t="str">
            <v xml:space="preserve">Primary             </v>
          </cell>
          <cell r="E109" t="str">
            <v>huichien@google.com</v>
          </cell>
          <cell r="F109">
            <v>0</v>
          </cell>
          <cell r="G109" t="str">
            <v>1945 Charleston Road</v>
          </cell>
          <cell r="H109" t="str">
            <v/>
          </cell>
          <cell r="I109" t="str">
            <v>Mountain View</v>
          </cell>
          <cell r="J109" t="str">
            <v xml:space="preserve">CA                                                                                                                                                                                                                                                             </v>
          </cell>
          <cell r="K109" t="str">
            <v xml:space="preserve">94043     </v>
          </cell>
          <cell r="L109">
            <v>1</v>
          </cell>
          <cell r="M109" t="str">
            <v xml:space="preserve"> Fennessy, Janet </v>
          </cell>
          <cell r="N109" t="str">
            <v>JFennessy@StateStreet.com</v>
          </cell>
          <cell r="O109" t="str">
            <v>eliskovich, Jon</v>
          </cell>
          <cell r="P109" t="str">
            <v>jon.eliskovich@statestreet.com</v>
          </cell>
          <cell r="Q109" t="str">
            <v>Evan Smith</v>
          </cell>
          <cell r="R109" t="str">
            <v>esmith@statestreet.com</v>
          </cell>
          <cell r="S109">
            <v>0</v>
          </cell>
          <cell r="T109">
            <v>0</v>
          </cell>
          <cell r="U109" t="str">
            <v>Carl Hennessy</v>
          </cell>
        </row>
        <row r="110">
          <cell r="A110" t="str">
            <v>KFGSS1</v>
          </cell>
          <cell r="B110" t="str">
            <v>KAISER PERMANENTE</v>
          </cell>
          <cell r="C110" t="str">
            <v>Alicia Espinoza, Pension &amp; Investments Analyst</v>
          </cell>
          <cell r="D110" t="str">
            <v xml:space="preserve">Primary             </v>
          </cell>
          <cell r="E110" t="str">
            <v>alicia.espinoza@kp.org</v>
          </cell>
          <cell r="F110" t="str">
            <v>510-267-4898</v>
          </cell>
          <cell r="G110" t="str">
            <v>One Kaiser Plaza, 26th Floor</v>
          </cell>
          <cell r="H110" t="str">
            <v/>
          </cell>
          <cell r="I110" t="str">
            <v>Oakland</v>
          </cell>
          <cell r="J110" t="str">
            <v xml:space="preserve">CA                                                                                                                                                                                                                                                             </v>
          </cell>
          <cell r="K110" t="str">
            <v xml:space="preserve">94612     </v>
          </cell>
          <cell r="L110">
            <v>1</v>
          </cell>
          <cell r="M110" t="str">
            <v xml:space="preserve"> MacVarish, Kathy M </v>
          </cell>
          <cell r="N110" t="str">
            <v>kmacvarish@statestreet.com</v>
          </cell>
          <cell r="O110" t="str">
            <v>Lamarre, Brendan</v>
          </cell>
          <cell r="P110" t="str">
            <v>bjlamarre@statestreet.com</v>
          </cell>
          <cell r="Q110" t="str">
            <v>Justin Rozek</v>
          </cell>
          <cell r="R110" t="str">
            <v>justin.rozek@statestreet.com</v>
          </cell>
          <cell r="S110" t="str">
            <v>JR</v>
          </cell>
          <cell r="T110">
            <v>0</v>
          </cell>
          <cell r="U110" t="str">
            <v>Carl Hennessy</v>
          </cell>
        </row>
        <row r="111">
          <cell r="A111" t="str">
            <v>MONTANA</v>
          </cell>
          <cell r="B111" t="str">
            <v>MONTANA BOARD OF INVESTMENTS</v>
          </cell>
          <cell r="C111" t="str">
            <v>Joe Cullen</v>
          </cell>
          <cell r="D111" t="str">
            <v xml:space="preserve">Primary             </v>
          </cell>
          <cell r="E111" t="str">
            <v>JCullen@mt.gov</v>
          </cell>
          <cell r="F111">
            <v>0</v>
          </cell>
          <cell r="G111" t="str">
            <v>2401 Colonial Drive, 3rd Floor</v>
          </cell>
          <cell r="H111" t="str">
            <v/>
          </cell>
          <cell r="I111" t="str">
            <v>Helena</v>
          </cell>
          <cell r="J111" t="str">
            <v xml:space="preserve">MT                                                                                                                                                                                                                                                             </v>
          </cell>
          <cell r="K111" t="str">
            <v xml:space="preserve">59601     </v>
          </cell>
          <cell r="L111">
            <v>2</v>
          </cell>
          <cell r="M111" t="str">
            <v xml:space="preserve"> Calabio, Travis </v>
          </cell>
          <cell r="N111" t="str">
            <v>tcalabio@statestreet.com</v>
          </cell>
          <cell r="O111" t="str">
            <v>Parkinson, Joel</v>
          </cell>
          <cell r="P111" t="str">
            <v>jeparkinson@staatestreet.com</v>
          </cell>
          <cell r="Q111" t="str">
            <v>Florian Ghiurau</v>
          </cell>
          <cell r="R111" t="str">
            <v>faghiurau@statestreet.com</v>
          </cell>
          <cell r="S111">
            <v>0</v>
          </cell>
          <cell r="T111">
            <v>0</v>
          </cell>
          <cell r="U111" t="str">
            <v>Carl Hennessy</v>
          </cell>
        </row>
        <row r="112">
          <cell r="A112" t="str">
            <v>PINNA</v>
          </cell>
          <cell r="B112" t="str">
            <v>PINNACOL ASSURANCE</v>
          </cell>
          <cell r="C112" t="str">
            <v>JOEL HOMBOSTEL, INVESTMENT ANALYST</v>
          </cell>
          <cell r="D112" t="str">
            <v xml:space="preserve">Primary             </v>
          </cell>
          <cell r="E112" t="str">
            <v>joel.hombostel@pinnacol.com</v>
          </cell>
          <cell r="F112" t="str">
            <v>303-361-4899</v>
          </cell>
          <cell r="G112" t="str">
            <v>7501 E. LOWRY BLVD.</v>
          </cell>
          <cell r="H112" t="str">
            <v/>
          </cell>
          <cell r="I112" t="str">
            <v>DENVER</v>
          </cell>
          <cell r="J112" t="str">
            <v xml:space="preserve">CO                                                                                                                                                                                                                                                             </v>
          </cell>
          <cell r="K112" t="str">
            <v xml:space="preserve">80230     </v>
          </cell>
          <cell r="L112">
            <v>2</v>
          </cell>
          <cell r="M112" t="str">
            <v>Dennis Engel</v>
          </cell>
          <cell r="N112" t="str">
            <v>DJEngel@StateStreet.com</v>
          </cell>
          <cell r="O112" t="str">
            <v>Dennis Engel</v>
          </cell>
          <cell r="P112" t="str">
            <v>DJEngel@StateStreet.com</v>
          </cell>
          <cell r="Q112" t="str">
            <v>Andrew Robertson</v>
          </cell>
          <cell r="R112" t="str">
            <v>arobertson@statestreet.com</v>
          </cell>
          <cell r="S112" t="str">
            <v>AR</v>
          </cell>
          <cell r="T112">
            <v>0</v>
          </cell>
          <cell r="U112" t="str">
            <v>Carl Hennessy</v>
          </cell>
        </row>
        <row r="113">
          <cell r="A113" t="str">
            <v>SERA</v>
          </cell>
          <cell r="B113" t="str">
            <v>SAN BERNARDINO COUNTY RETIREMENT</v>
          </cell>
          <cell r="C113" t="str">
            <v>Jake Abbott (CFA), Investment Officer</v>
          </cell>
          <cell r="D113" t="str">
            <v xml:space="preserve">Primary             </v>
          </cell>
          <cell r="E113" t="str">
            <v>jabbott@sbcera.org</v>
          </cell>
          <cell r="F113" t="str">
            <v>909-885-7980 x9311</v>
          </cell>
          <cell r="G113" t="str">
            <v>348 W. Hospitality Lane, 3rd Floor</v>
          </cell>
          <cell r="H113">
            <v>0</v>
          </cell>
          <cell r="I113" t="str">
            <v>San Bernardino</v>
          </cell>
          <cell r="J113" t="str">
            <v>CA</v>
          </cell>
          <cell r="K113" t="str">
            <v>92408</v>
          </cell>
          <cell r="L113">
            <v>2</v>
          </cell>
          <cell r="M113" t="str">
            <v>Diaz, Yolanda</v>
          </cell>
          <cell r="N113" t="str">
            <v>x-not found</v>
          </cell>
          <cell r="O113" t="str">
            <v>Diaz, Yolanda</v>
          </cell>
          <cell r="P113" t="str">
            <v>x-not found</v>
          </cell>
          <cell r="Q113" t="str">
            <v>Steve Medvecki</v>
          </cell>
          <cell r="R113" t="str">
            <v>smedvecki@statestreet.com</v>
          </cell>
          <cell r="S113">
            <v>0</v>
          </cell>
          <cell r="T113">
            <v>0</v>
          </cell>
          <cell r="U113" t="str">
            <v>Carl Hennessy</v>
          </cell>
        </row>
        <row r="114">
          <cell r="A114" t="str">
            <v>SONOGSS</v>
          </cell>
          <cell r="B114" t="str">
            <v>SONOMA COUNTY</v>
          </cell>
          <cell r="C114" t="str">
            <v>Stephen Marsh, Retirement Investmant Analyst II</v>
          </cell>
          <cell r="D114" t="str">
            <v xml:space="preserve">Primary             </v>
          </cell>
          <cell r="E114" t="str">
            <v>Steve.Marsh@sonoma-county.org</v>
          </cell>
          <cell r="F114" t="str">
            <v>707-565-8111</v>
          </cell>
          <cell r="G114" t="str">
            <v>433 Aviation Blvd.</v>
          </cell>
          <cell r="H114" t="str">
            <v/>
          </cell>
          <cell r="I114" t="str">
            <v>Santa Rosa</v>
          </cell>
          <cell r="J114" t="str">
            <v xml:space="preserve">CA                                                                                                                                                                                                                                                             </v>
          </cell>
          <cell r="K114" t="str">
            <v xml:space="preserve">95403     </v>
          </cell>
          <cell r="L114">
            <v>2</v>
          </cell>
          <cell r="M114" t="str">
            <v>Atkins, Lauren J</v>
          </cell>
          <cell r="N114" t="str">
            <v>ljatkins@statestreet.com</v>
          </cell>
          <cell r="O114" t="str">
            <v>Fisher, Edward R</v>
          </cell>
          <cell r="P114" t="str">
            <v>erfisher@statestreet.com</v>
          </cell>
          <cell r="Q114" t="str">
            <v>Andrew Robertson</v>
          </cell>
          <cell r="R114" t="str">
            <v>arobertson@statestreet.com</v>
          </cell>
          <cell r="S114">
            <v>0</v>
          </cell>
          <cell r="T114">
            <v>0</v>
          </cell>
          <cell r="U114" t="str">
            <v>Carl Hennessy</v>
          </cell>
        </row>
        <row r="115">
          <cell r="A115" t="str">
            <v>OREGONSS</v>
          </cell>
          <cell r="B115" t="str">
            <v>STATE OF OREGON</v>
          </cell>
          <cell r="C115" t="str">
            <v>David Randall, Director of Investment Operations</v>
          </cell>
          <cell r="D115" t="str">
            <v xml:space="preserve">Primary             </v>
          </cell>
          <cell r="E115" t="str">
            <v>david.randall@ost.state.or.us</v>
          </cell>
          <cell r="F115" t="str">
            <v>503-431-7902</v>
          </cell>
          <cell r="G115" t="str">
            <v>6650 SW Redwood Lane, Ste. 190</v>
          </cell>
          <cell r="H115" t="str">
            <v/>
          </cell>
          <cell r="I115" t="str">
            <v>Tigard</v>
          </cell>
          <cell r="J115" t="str">
            <v xml:space="preserve">OR                                                                                                                                                                                                                                                             </v>
          </cell>
          <cell r="K115" t="str">
            <v xml:space="preserve">97224     </v>
          </cell>
          <cell r="L115">
            <v>1</v>
          </cell>
          <cell r="M115" t="str">
            <v xml:space="preserve"> Fennessy, Janet </v>
          </cell>
          <cell r="N115" t="str">
            <v>JFennessy@StateStreet.com</v>
          </cell>
          <cell r="O115" t="str">
            <v>Parkinson, Joel</v>
          </cell>
          <cell r="P115" t="str">
            <v>jeparkinson@staatestreet.com</v>
          </cell>
          <cell r="Q115" t="str">
            <v>Andrew Robertson</v>
          </cell>
          <cell r="R115" t="str">
            <v>arobertson@statestreet.com</v>
          </cell>
          <cell r="S115">
            <v>0</v>
          </cell>
          <cell r="T115">
            <v>0</v>
          </cell>
          <cell r="U115" t="str">
            <v>Carl Hennessy</v>
          </cell>
        </row>
        <row r="116">
          <cell r="A116" t="str">
            <v>UWASH</v>
          </cell>
          <cell r="B116" t="str">
            <v>UNIVERSITY OF WASHINGTON</v>
          </cell>
          <cell r="C116" t="str">
            <v>Aurora Lau, Performance Analyst</v>
          </cell>
          <cell r="D116" t="str">
            <v xml:space="preserve">Primary             </v>
          </cell>
          <cell r="E116" t="str">
            <v>asc21@u.washington.edu</v>
          </cell>
          <cell r="F116" t="str">
            <v>206-543-4992</v>
          </cell>
          <cell r="G116" t="str">
            <v>4311 11th Avenue NE, Suite 600</v>
          </cell>
          <cell r="H116" t="str">
            <v/>
          </cell>
          <cell r="I116" t="str">
            <v>Seattle</v>
          </cell>
          <cell r="J116" t="str">
            <v xml:space="preserve">WA                                                                                                                                                                                                                                                             </v>
          </cell>
          <cell r="K116" t="str">
            <v xml:space="preserve">98105     </v>
          </cell>
          <cell r="L116">
            <v>1</v>
          </cell>
          <cell r="M116" t="str">
            <v>Sadler, Chris</v>
          </cell>
          <cell r="N116" t="str">
            <v>Chris.Sadler@statestreet.com</v>
          </cell>
          <cell r="O116" t="str">
            <v>Rodriguez, Erin</v>
          </cell>
          <cell r="P116" t="str">
            <v>eprodriguez@statestreet.com</v>
          </cell>
          <cell r="Q116" t="str">
            <v>Florian Ghiurau</v>
          </cell>
          <cell r="R116" t="str">
            <v>faghiurau@statestreet.com</v>
          </cell>
          <cell r="S116">
            <v>0</v>
          </cell>
          <cell r="T116">
            <v>0</v>
          </cell>
          <cell r="U116" t="str">
            <v>Carl Hennessy</v>
          </cell>
        </row>
        <row r="117">
          <cell r="A117" t="str">
            <v>WASHIB</v>
          </cell>
          <cell r="B117" t="str">
            <v>WASHINGTON SIB</v>
          </cell>
          <cell r="C117" t="str">
            <v>Kris Taylor</v>
          </cell>
          <cell r="D117" t="str">
            <v xml:space="preserve">Primary             </v>
          </cell>
          <cell r="E117" t="str">
            <v>Kristina.Taylor@sib.wa.gov</v>
          </cell>
          <cell r="F117">
            <v>0</v>
          </cell>
          <cell r="G117" t="str">
            <v>2100 Evergreen Park Drive Southwest, P.O. Box 40916</v>
          </cell>
          <cell r="H117" t="str">
            <v/>
          </cell>
          <cell r="I117" t="str">
            <v>Olympia</v>
          </cell>
          <cell r="J117" t="str">
            <v xml:space="preserve">WA                                                                                                                                                                                                                                                             </v>
          </cell>
          <cell r="K117" t="str">
            <v xml:space="preserve">98502     </v>
          </cell>
          <cell r="L117">
            <v>1</v>
          </cell>
          <cell r="M117" t="str">
            <v xml:space="preserve"> Fennessy, Janet </v>
          </cell>
          <cell r="N117" t="str">
            <v>JFennessy@StateStreet.com</v>
          </cell>
          <cell r="O117" t="str">
            <v>Broden, E</v>
          </cell>
          <cell r="P117" t="str">
            <v>eric.broden@statestreet.com</v>
          </cell>
          <cell r="Q117" t="str">
            <v>Florian Ghiurau</v>
          </cell>
          <cell r="R117" t="str">
            <v>faghiurau@statestreet.com</v>
          </cell>
          <cell r="S117">
            <v>0</v>
          </cell>
          <cell r="T117">
            <v>0</v>
          </cell>
          <cell r="U117" t="str">
            <v>Carl Hennessy</v>
          </cell>
        </row>
        <row r="118">
          <cell r="A118" t="str">
            <v>ASRS</v>
          </cell>
          <cell r="B118" t="str">
            <v>ARIZONA STATE RETIREMENT SYSTEM</v>
          </cell>
          <cell r="C118" t="str">
            <v>Lupita Breland</v>
          </cell>
          <cell r="D118" t="str">
            <v xml:space="preserve">Primary             </v>
          </cell>
          <cell r="E118" t="str">
            <v>LupitaB@azasrs.gov</v>
          </cell>
          <cell r="F118">
            <v>0</v>
          </cell>
          <cell r="G118" t="str">
            <v>3300 North Central Avenue, Suite 1400</v>
          </cell>
          <cell r="H118" t="str">
            <v/>
          </cell>
          <cell r="I118" t="str">
            <v>Phoenix</v>
          </cell>
          <cell r="J118" t="str">
            <v xml:space="preserve">AZ                                                                                                                                                                                                                                                             </v>
          </cell>
          <cell r="K118" t="str">
            <v xml:space="preserve">85012     </v>
          </cell>
          <cell r="L118">
            <v>1</v>
          </cell>
          <cell r="M118" t="str">
            <v>Ryan Russell</v>
          </cell>
          <cell r="N118" t="str">
            <v>rzrussell@statestreet.com</v>
          </cell>
          <cell r="O118" t="str">
            <v>aaron Poulin</v>
          </cell>
          <cell r="P118" t="str">
            <v>ajpoulin@statestreet.com</v>
          </cell>
          <cell r="Q118" t="str">
            <v>Evan Smith</v>
          </cell>
          <cell r="R118" t="str">
            <v>esmith@statestreet.com</v>
          </cell>
          <cell r="S118" t="str">
            <v>CT</v>
          </cell>
          <cell r="T118">
            <v>0</v>
          </cell>
          <cell r="U118" t="str">
            <v>Chi Tu</v>
          </cell>
        </row>
        <row r="119">
          <cell r="A119" t="str">
            <v>ASTO</v>
          </cell>
          <cell r="B119" t="str">
            <v>Arizona State Treasurer Office</v>
          </cell>
          <cell r="C119" t="str">
            <v>Patricia Humbert</v>
          </cell>
          <cell r="D119" t="str">
            <v xml:space="preserve">Primary             </v>
          </cell>
          <cell r="E119" t="str">
            <v>PattyH@AZTreasury.gov</v>
          </cell>
          <cell r="F119" t="str">
            <v>602-542-7841</v>
          </cell>
          <cell r="G119" t="str">
            <v>3300 North Central Avenue, Suite 1400</v>
          </cell>
          <cell r="H119" t="str">
            <v/>
          </cell>
          <cell r="I119" t="str">
            <v>Phoenix</v>
          </cell>
          <cell r="J119" t="str">
            <v xml:space="preserve">AZ                                                                                                                                                                                                                                                             </v>
          </cell>
          <cell r="K119" t="str">
            <v>85012</v>
          </cell>
          <cell r="L119">
            <v>1</v>
          </cell>
          <cell r="M119" t="str">
            <v>Jackson, JoAnne</v>
          </cell>
          <cell r="N119" t="str">
            <v>jmjackson@statestreet.com</v>
          </cell>
          <cell r="O119" t="str">
            <v>ERIN DEWOLFE</v>
          </cell>
          <cell r="P119" t="str">
            <v>edewolfe@statestreet.com</v>
          </cell>
          <cell r="Q119" t="str">
            <v>Evan Smith</v>
          </cell>
          <cell r="R119" t="str">
            <v>esmith@statestreet.com</v>
          </cell>
          <cell r="S119" t="str">
            <v>CT</v>
          </cell>
          <cell r="T119">
            <v>0</v>
          </cell>
          <cell r="U119" t="str">
            <v>Chi Tu</v>
          </cell>
        </row>
        <row r="120">
          <cell r="A120" t="str">
            <v>LADC</v>
          </cell>
          <cell r="B120" t="str">
            <v>County of Los Angeles Defined Contribution Plans</v>
          </cell>
          <cell r="C120" t="str">
            <v>James Hsu</v>
          </cell>
          <cell r="D120" t="str">
            <v xml:space="preserve">Primary             </v>
          </cell>
          <cell r="E120" t="str">
            <v>jhsu@ttc.lacounty.gov</v>
          </cell>
          <cell r="F120" t="str">
            <v>213-974-0477</v>
          </cell>
          <cell r="G120" t="str">
            <v>500 W. Temple St., RM 432</v>
          </cell>
          <cell r="H120">
            <v>0</v>
          </cell>
          <cell r="I120" t="str">
            <v>Los Angeles</v>
          </cell>
          <cell r="J120" t="str">
            <v>CA</v>
          </cell>
          <cell r="K120" t="str">
            <v>90012</v>
          </cell>
          <cell r="L120">
            <v>0</v>
          </cell>
          <cell r="M120" t="str">
            <v xml:space="preserve"> Gomez, Natalia </v>
          </cell>
          <cell r="N120" t="str">
            <v>Natalia.Gomez@statestreet.com</v>
          </cell>
          <cell r="O120" t="str">
            <v>Holler, Matthew</v>
          </cell>
          <cell r="P120" t="str">
            <v>Mholler@statestreet.com</v>
          </cell>
          <cell r="Q120" t="str">
            <v>Vu Nguyen</v>
          </cell>
          <cell r="R120" t="str">
            <v>vnguyen5@statestreet.com</v>
          </cell>
          <cell r="S120" t="str">
            <v>VN</v>
          </cell>
          <cell r="T120">
            <v>0</v>
          </cell>
          <cell r="U120" t="str">
            <v>Chi Tu</v>
          </cell>
        </row>
        <row r="121">
          <cell r="A121" t="str">
            <v>DGA</v>
          </cell>
          <cell r="B121" t="str">
            <v>Directors Guild of America</v>
          </cell>
          <cell r="C121" t="str">
            <v>Jean Sommerville</v>
          </cell>
          <cell r="D121" t="str">
            <v xml:space="preserve">Primary             </v>
          </cell>
          <cell r="E121" t="str">
            <v>jsommerville@dgaplans.org</v>
          </cell>
          <cell r="F121" t="str">
            <v>323-866-2224</v>
          </cell>
          <cell r="G121" t="str">
            <v>5055 Wilshire Boulevard, Ste 600</v>
          </cell>
          <cell r="H121">
            <v>0</v>
          </cell>
          <cell r="I121" t="str">
            <v>Los Angeles</v>
          </cell>
          <cell r="J121" t="str">
            <v>CA</v>
          </cell>
          <cell r="K121" t="str">
            <v>90036</v>
          </cell>
          <cell r="L121">
            <v>3</v>
          </cell>
          <cell r="M121" t="str">
            <v>Tonya Cordray</v>
          </cell>
          <cell r="N121" t="str">
            <v>TACordray@StateStreet.com</v>
          </cell>
          <cell r="O121" t="str">
            <v>Michael Rohrich</v>
          </cell>
          <cell r="P121" t="str">
            <v>mtrohrich@statestreet.com</v>
          </cell>
          <cell r="Q121" t="str">
            <v>Vu Nguyen</v>
          </cell>
          <cell r="R121" t="str">
            <v>vnguyen5@statestreet.com</v>
          </cell>
          <cell r="S121" t="str">
            <v>VN</v>
          </cell>
          <cell r="T121">
            <v>0</v>
          </cell>
          <cell r="U121" t="str">
            <v>Chi Tu</v>
          </cell>
        </row>
        <row r="122">
          <cell r="A122" t="str">
            <v>JPGSS</v>
          </cell>
          <cell r="B122" t="str">
            <v>GETTY</v>
          </cell>
          <cell r="C122" t="str">
            <v>Zsuzsanna Kovacs, Investment Officer</v>
          </cell>
          <cell r="D122" t="str">
            <v xml:space="preserve">Primary             </v>
          </cell>
          <cell r="E122" t="str">
            <v>ZKovacs@getty.edu</v>
          </cell>
          <cell r="F122" t="str">
            <v>310-440-6437</v>
          </cell>
          <cell r="G122" t="str">
            <v>1200 Getty Center Drive, Suite 300</v>
          </cell>
          <cell r="H122" t="str">
            <v/>
          </cell>
          <cell r="I122" t="str">
            <v>Los Angeles</v>
          </cell>
          <cell r="J122" t="str">
            <v xml:space="preserve">CA                                                                                                                                                                                                                                                             </v>
          </cell>
          <cell r="K122" t="str">
            <v xml:space="preserve">90049     </v>
          </cell>
          <cell r="L122">
            <v>1</v>
          </cell>
          <cell r="M122" t="str">
            <v>Luce, Maria</v>
          </cell>
          <cell r="N122" t="str">
            <v>mdluce@statestreet.com</v>
          </cell>
          <cell r="O122" t="str">
            <v>Erin Rodriguez</v>
          </cell>
          <cell r="P122" t="str">
            <v>eprodriguez@statestreet.com</v>
          </cell>
          <cell r="Q122" t="str">
            <v>Sana Ali</v>
          </cell>
          <cell r="R122" t="str">
            <v>smali@statestreet.com</v>
          </cell>
          <cell r="S122" t="str">
            <v>CT</v>
          </cell>
          <cell r="T122">
            <v>0</v>
          </cell>
          <cell r="U122" t="str">
            <v>Chi Tu</v>
          </cell>
        </row>
        <row r="123">
          <cell r="A123" t="str">
            <v>INTEL</v>
          </cell>
          <cell r="B123" t="str">
            <v>INTEL</v>
          </cell>
          <cell r="C123" t="str">
            <v>Will Chau, Sr. Mgr Retirement Investments</v>
          </cell>
          <cell r="D123" t="str">
            <v xml:space="preserve">Primary             </v>
          </cell>
          <cell r="E123" t="str">
            <v>william.c.chau@intel.com</v>
          </cell>
          <cell r="F123" t="str">
            <v>408-765-5366</v>
          </cell>
          <cell r="G123" t="str">
            <v>2200 Mission College Blvd., RN6-47</v>
          </cell>
          <cell r="H123" t="str">
            <v/>
          </cell>
          <cell r="I123" t="str">
            <v>Santa Clara</v>
          </cell>
          <cell r="J123" t="str">
            <v xml:space="preserve">CA                                                                                                                                                                                                                                                             </v>
          </cell>
          <cell r="K123" t="str">
            <v xml:space="preserve">95054     </v>
          </cell>
          <cell r="L123">
            <v>1</v>
          </cell>
          <cell r="M123" t="str">
            <v xml:space="preserve"> MacVarish, Kathy M </v>
          </cell>
          <cell r="N123" t="str">
            <v>kmacvarish@statestreet.com</v>
          </cell>
          <cell r="O123" t="str">
            <v>Kim Raposa</v>
          </cell>
          <cell r="P123" t="str">
            <v>karaposa@statestreet.com</v>
          </cell>
          <cell r="Q123" t="str">
            <v>Vu Nguyen</v>
          </cell>
          <cell r="R123" t="str">
            <v>vnguyen5@statestreet.com</v>
          </cell>
          <cell r="S123" t="str">
            <v>VN</v>
          </cell>
          <cell r="T123">
            <v>0</v>
          </cell>
          <cell r="U123" t="str">
            <v>Chi Tu</v>
          </cell>
        </row>
        <row r="124">
          <cell r="A124" t="str">
            <v>LACERA</v>
          </cell>
          <cell r="B124" t="str">
            <v>LACERA</v>
          </cell>
          <cell r="C124" t="str">
            <v>Esmeralda del Bosque</v>
          </cell>
          <cell r="D124" t="str">
            <v xml:space="preserve">Primary             </v>
          </cell>
          <cell r="E124" t="str">
            <v>edelbosque@lacera.com</v>
          </cell>
          <cell r="F124" t="str">
            <v>626-564-6000x3307</v>
          </cell>
          <cell r="G124" t="str">
            <v>300 N. LAKE AVENUE, STE. 650</v>
          </cell>
          <cell r="H124" t="str">
            <v/>
          </cell>
          <cell r="I124" t="str">
            <v>PASADENA</v>
          </cell>
          <cell r="J124" t="str">
            <v xml:space="preserve">CA                                                                                                                                                                                                                                                             </v>
          </cell>
          <cell r="K124" t="str">
            <v xml:space="preserve">91101     </v>
          </cell>
          <cell r="L124">
            <v>1</v>
          </cell>
          <cell r="M124" t="str">
            <v xml:space="preserve"> Gomez, Natalia </v>
          </cell>
          <cell r="N124" t="str">
            <v>Natalia.Gomez@statestreet.com</v>
          </cell>
          <cell r="O124" t="str">
            <v>Holler, Matthew</v>
          </cell>
          <cell r="P124" t="str">
            <v>Mholler@statestreet.com</v>
          </cell>
          <cell r="Q124" t="str">
            <v>Vu Nguyen</v>
          </cell>
          <cell r="R124" t="str">
            <v>vnguyen5@statestreet.com</v>
          </cell>
          <cell r="S124" t="str">
            <v>VN</v>
          </cell>
          <cell r="T124">
            <v>0</v>
          </cell>
          <cell r="U124" t="str">
            <v>Chi Tu</v>
          </cell>
        </row>
        <row r="125">
          <cell r="A125" t="str">
            <v>LORINGW</v>
          </cell>
          <cell r="B125" t="str">
            <v>LORING WARD INTERNATIONAL</v>
          </cell>
          <cell r="C125" t="str">
            <v>Sheldon McFarland</v>
          </cell>
          <cell r="D125" t="str">
            <v xml:space="preserve">Primary             </v>
          </cell>
          <cell r="E125" t="str">
            <v>smcfarland@loringward.com</v>
          </cell>
          <cell r="F125" t="str">
            <v>408-260-3100</v>
          </cell>
          <cell r="G125" t="str">
            <v>10 Almaden Boulevard, 15th Floor</v>
          </cell>
          <cell r="H125">
            <v>0</v>
          </cell>
          <cell r="I125" t="str">
            <v>San Jose</v>
          </cell>
          <cell r="J125" t="str">
            <v>CA</v>
          </cell>
          <cell r="K125" t="str">
            <v>95113</v>
          </cell>
          <cell r="L125">
            <v>0</v>
          </cell>
          <cell r="M125" t="str">
            <v>Danielle Lee</v>
          </cell>
          <cell r="N125" t="str">
            <v>DLee8@StateStreet.com</v>
          </cell>
          <cell r="O125" t="str">
            <v>Danielle Lee</v>
          </cell>
          <cell r="P125" t="str">
            <v>DLee8@StateStreet.com</v>
          </cell>
          <cell r="Q125" t="str">
            <v>Evan Smith</v>
          </cell>
          <cell r="R125" t="str">
            <v>esmith@statestreet.com</v>
          </cell>
          <cell r="S125" t="str">
            <v>CT</v>
          </cell>
          <cell r="T125">
            <v>0</v>
          </cell>
          <cell r="U125" t="str">
            <v>Chi Tu</v>
          </cell>
        </row>
        <row r="126">
          <cell r="A126" t="str">
            <v>NMER</v>
          </cell>
          <cell r="B126" t="str">
            <v>NEW MEXICO EDUCATIONAL RETIREMENT BOARD</v>
          </cell>
          <cell r="C126" t="str">
            <v>Bob Jacksha</v>
          </cell>
          <cell r="D126" t="str">
            <v xml:space="preserve">Primary             </v>
          </cell>
          <cell r="E126" t="str">
            <v>bob.jacksha@state.nm.us</v>
          </cell>
          <cell r="F126" t="str">
            <v>505-946-1984</v>
          </cell>
          <cell r="G126" t="str">
            <v>701 Camino de los Marquez</v>
          </cell>
          <cell r="H126" t="str">
            <v/>
          </cell>
          <cell r="I126" t="str">
            <v>Santa Fe</v>
          </cell>
          <cell r="J126" t="str">
            <v xml:space="preserve">NM                                                                                                                                                                                                                                                             </v>
          </cell>
          <cell r="K126" t="str">
            <v xml:space="preserve">87502     </v>
          </cell>
          <cell r="L126">
            <v>3</v>
          </cell>
          <cell r="M126" t="str">
            <v>Jacquelyn Lyons</v>
          </cell>
          <cell r="N126" t="str">
            <v>JLyons3@StateStreet.com</v>
          </cell>
          <cell r="O126" t="str">
            <v>Nick Katsikis</v>
          </cell>
          <cell r="P126" t="str">
            <v>NMKatsikis@StateStreet.com</v>
          </cell>
          <cell r="Q126" t="str">
            <v>Justin Rozek</v>
          </cell>
          <cell r="R126" t="str">
            <v>justin.rozek@statestreet.com</v>
          </cell>
          <cell r="S126" t="str">
            <v>JR</v>
          </cell>
          <cell r="T126">
            <v>0</v>
          </cell>
          <cell r="U126" t="str">
            <v>Chi Tu</v>
          </cell>
        </row>
        <row r="127">
          <cell r="A127" t="str">
            <v>OOHA</v>
          </cell>
          <cell r="B127" t="str">
            <v>OFFICE OF HAWAIIAN AFFAIRS</v>
          </cell>
          <cell r="C127" t="str">
            <v>Dylan Zheng</v>
          </cell>
          <cell r="D127" t="str">
            <v xml:space="preserve">Primary             </v>
          </cell>
          <cell r="E127" t="str">
            <v>dylanz@oha.org</v>
          </cell>
          <cell r="F127">
            <v>0</v>
          </cell>
          <cell r="G127" t="str">
            <v>737 Iwilei Road</v>
          </cell>
          <cell r="H127" t="str">
            <v/>
          </cell>
          <cell r="I127" t="str">
            <v>Honolulu</v>
          </cell>
          <cell r="J127" t="str">
            <v xml:space="preserve">HI                                                                                                                                                                                                                                                             </v>
          </cell>
          <cell r="K127" t="str">
            <v xml:space="preserve">96817     </v>
          </cell>
          <cell r="L127">
            <v>2</v>
          </cell>
          <cell r="M127" t="str">
            <v>Rohrich, Michael</v>
          </cell>
          <cell r="N127" t="str">
            <v>mtrohrich@statestreet.com</v>
          </cell>
          <cell r="O127" t="str">
            <v>Rohrich, Michael</v>
          </cell>
          <cell r="P127" t="str">
            <v>mtrohrich@statestreet.com</v>
          </cell>
          <cell r="Q127" t="str">
            <v>Evan Smith</v>
          </cell>
          <cell r="R127" t="str">
            <v>esmith@statestreet.com</v>
          </cell>
          <cell r="S127" t="str">
            <v>CT</v>
          </cell>
          <cell r="T127">
            <v>0</v>
          </cell>
          <cell r="U127" t="str">
            <v>Chi Tu</v>
          </cell>
        </row>
        <row r="128">
          <cell r="A128" t="str">
            <v>OCERS</v>
          </cell>
          <cell r="B128" t="str">
            <v>ORANGE COUNTY EMPLOYEES RETIREMENT</v>
          </cell>
          <cell r="C128" t="str">
            <v>Shanta Chary</v>
          </cell>
          <cell r="D128" t="str">
            <v xml:space="preserve">Primary             </v>
          </cell>
          <cell r="E128" t="str">
            <v>schary@ocers.org</v>
          </cell>
          <cell r="F128" t="str">
            <v>714-558-6226</v>
          </cell>
          <cell r="G128" t="str">
            <v>2223 Wellington Avenue</v>
          </cell>
          <cell r="H128" t="str">
            <v/>
          </cell>
          <cell r="I128" t="str">
            <v>Santa Ana</v>
          </cell>
          <cell r="J128" t="str">
            <v xml:space="preserve">CA                                                                                                                                                                                                                                                             </v>
          </cell>
          <cell r="K128" t="str">
            <v xml:space="preserve">92701     </v>
          </cell>
          <cell r="L128">
            <v>2</v>
          </cell>
          <cell r="M128" t="str">
            <v>Auer, Kris</v>
          </cell>
          <cell r="N128" t="str">
            <v>knauer@statestreet.com</v>
          </cell>
          <cell r="O128" t="str">
            <v>Frank, Julianna</v>
          </cell>
          <cell r="P128" t="str">
            <v>JMFrank@StateStreet.com</v>
          </cell>
          <cell r="Q128" t="str">
            <v>Evan Smith</v>
          </cell>
          <cell r="R128" t="str">
            <v>esmith@statestreet.com</v>
          </cell>
          <cell r="S128" t="str">
            <v>CT</v>
          </cell>
          <cell r="T128">
            <v>0</v>
          </cell>
          <cell r="U128" t="str">
            <v>Chi Tu</v>
          </cell>
        </row>
        <row r="129">
          <cell r="A129" t="str">
            <v>PWC</v>
          </cell>
          <cell r="B129" t="str">
            <v>PINNACLE WEST CAPITAL CORP</v>
          </cell>
          <cell r="C129" t="str">
            <v>Nathan Augustin, Financial Analyst</v>
          </cell>
          <cell r="D129" t="str">
            <v xml:space="preserve">Primary             </v>
          </cell>
          <cell r="E129" t="str">
            <v>Nathan.Augustin@pinnaclewest.com</v>
          </cell>
          <cell r="F129" t="str">
            <v>602-250-4216</v>
          </cell>
          <cell r="G129" t="str">
            <v>400 North 5th Street, Mail Station: 9996</v>
          </cell>
          <cell r="H129" t="str">
            <v/>
          </cell>
          <cell r="I129" t="str">
            <v>Phoenix</v>
          </cell>
          <cell r="J129" t="str">
            <v xml:space="preserve">AZ                                                                                                                                                                                                                                                             </v>
          </cell>
          <cell r="K129" t="str">
            <v xml:space="preserve">85004     </v>
          </cell>
          <cell r="L129">
            <v>2</v>
          </cell>
          <cell r="M129" t="str">
            <v>Sadler, Chris</v>
          </cell>
          <cell r="N129" t="str">
            <v>Chris.Sadler@statestreet.com</v>
          </cell>
          <cell r="O129" t="str">
            <v>Spada, Matt</v>
          </cell>
          <cell r="P129" t="str">
            <v>mspada@statestreet.com</v>
          </cell>
          <cell r="Q129" t="str">
            <v>Evan Smith</v>
          </cell>
          <cell r="R129" t="str">
            <v>esmith@statestreet.com</v>
          </cell>
          <cell r="S129" t="str">
            <v>CT</v>
          </cell>
          <cell r="T129">
            <v>0</v>
          </cell>
          <cell r="U129" t="str">
            <v>Chi Tu</v>
          </cell>
        </row>
        <row r="130">
          <cell r="A130" t="str">
            <v>SACSS</v>
          </cell>
          <cell r="B130" t="str">
            <v>SACRAMENTO COUNTY EMPLOYEES RETIREMENT</v>
          </cell>
          <cell r="C130" t="str">
            <v>Steve Davis</v>
          </cell>
          <cell r="D130" t="str">
            <v xml:space="preserve">Primary             </v>
          </cell>
          <cell r="E130" t="str">
            <v>daviss@saccounty.net</v>
          </cell>
          <cell r="F130">
            <v>0</v>
          </cell>
          <cell r="G130" t="str">
            <v>980 9th Street, Suite 1800</v>
          </cell>
          <cell r="H130" t="str">
            <v/>
          </cell>
          <cell r="I130" t="str">
            <v>Sacramento</v>
          </cell>
          <cell r="J130" t="str">
            <v xml:space="preserve">CA                                                                                                                                                                                                                                                             </v>
          </cell>
          <cell r="K130" t="str">
            <v xml:space="preserve">95814     </v>
          </cell>
          <cell r="L130">
            <v>2</v>
          </cell>
          <cell r="M130" t="str">
            <v>Auer, Kris</v>
          </cell>
          <cell r="N130" t="str">
            <v>knauer@statestreet.com</v>
          </cell>
          <cell r="O130" t="str">
            <v>Frank, Julianna</v>
          </cell>
          <cell r="P130" t="str">
            <v>JMFrank@StateStreet.com</v>
          </cell>
          <cell r="Q130" t="str">
            <v>Evan Smith</v>
          </cell>
          <cell r="R130" t="str">
            <v>esmith@statestreet.com</v>
          </cell>
          <cell r="S130" t="str">
            <v>CT</v>
          </cell>
          <cell r="T130">
            <v>0</v>
          </cell>
          <cell r="U130" t="str">
            <v>Chi Tu</v>
          </cell>
        </row>
        <row r="131">
          <cell r="A131" t="str">
            <v>TCW</v>
          </cell>
          <cell r="B131" t="str">
            <v>TCW</v>
          </cell>
          <cell r="C131" t="str">
            <v>Jeff Tsang</v>
          </cell>
          <cell r="D131" t="str">
            <v>Primary</v>
          </cell>
          <cell r="E131" t="str">
            <v>jeff.tsang@tcw.com</v>
          </cell>
          <cell r="F131">
            <v>0</v>
          </cell>
          <cell r="G131" t="str">
            <v>865 S. Figueroa Street</v>
          </cell>
          <cell r="H131" t="str">
            <v/>
          </cell>
          <cell r="I131" t="str">
            <v>Los Angeles</v>
          </cell>
          <cell r="J131" t="str">
            <v xml:space="preserve">CA                                                                                                                                                                                                                                                             </v>
          </cell>
          <cell r="K131" t="str">
            <v xml:space="preserve">90017     </v>
          </cell>
          <cell r="L131">
            <v>2</v>
          </cell>
          <cell r="M131" t="str">
            <v>Ella Melanson</v>
          </cell>
          <cell r="N131" t="str">
            <v>ella.melanson@statestreet.com</v>
          </cell>
          <cell r="O131" t="str">
            <v>Scott F. Shirrell</v>
          </cell>
          <cell r="P131" t="str">
            <v>Scott.Shirrell@statestreet.com</v>
          </cell>
          <cell r="Q131" t="str">
            <v>Chi Tu</v>
          </cell>
          <cell r="R131" t="str">
            <v>yagutsan@statestreet.com</v>
          </cell>
          <cell r="S131" t="str">
            <v>CT</v>
          </cell>
          <cell r="T131">
            <v>0</v>
          </cell>
          <cell r="U131" t="str">
            <v>Chi Tu</v>
          </cell>
        </row>
        <row r="132">
          <cell r="A132" t="str">
            <v>TCRS</v>
          </cell>
          <cell r="B132" t="str">
            <v>TENNESSEE CONSOLIDATED RETIREMENT SYSTEM</v>
          </cell>
          <cell r="C132" t="str">
            <v>Albert Chang, Sr. Analyst</v>
          </cell>
          <cell r="D132" t="str">
            <v xml:space="preserve">Primary             </v>
          </cell>
          <cell r="E132" t="str">
            <v>Albert.Chang@tn.gov</v>
          </cell>
          <cell r="F132" t="str">
            <v>615-532-3062</v>
          </cell>
          <cell r="G132" t="str">
            <v>502 Deaderick Street Flr 13</v>
          </cell>
          <cell r="H132" t="str">
            <v>1160 Andrew Jackson Bldg</v>
          </cell>
          <cell r="I132" t="str">
            <v>Nashville</v>
          </cell>
          <cell r="J132" t="str">
            <v>TN</v>
          </cell>
          <cell r="K132" t="str">
            <v>37243-0245</v>
          </cell>
          <cell r="L132">
            <v>1</v>
          </cell>
          <cell r="M132" t="str">
            <v>Gary Lane</v>
          </cell>
          <cell r="N132" t="str">
            <v>GLane2@StateStreet.com</v>
          </cell>
          <cell r="O132" t="str">
            <v>Lisa Doliner</v>
          </cell>
          <cell r="P132" t="str">
            <v>LDSellers@StateStreet.com</v>
          </cell>
          <cell r="Q132" t="str">
            <v>Chi Tu</v>
          </cell>
          <cell r="R132" t="str">
            <v>yagutsan@statestreet.com</v>
          </cell>
          <cell r="S132" t="str">
            <v>CT</v>
          </cell>
          <cell r="T132">
            <v>0</v>
          </cell>
          <cell r="U132" t="str">
            <v>Chi Tu</v>
          </cell>
        </row>
        <row r="133">
          <cell r="A133" t="str">
            <v>REGENTS</v>
          </cell>
          <cell r="B133" t="str">
            <v>UC REGENTS</v>
          </cell>
          <cell r="C133" t="str">
            <v>Albert Yong</v>
          </cell>
          <cell r="D133" t="str">
            <v xml:space="preserve">Primary             </v>
          </cell>
          <cell r="E133" t="str">
            <v>albert.yong@ucop.edu</v>
          </cell>
          <cell r="F133" t="str">
            <v>510-987-9641</v>
          </cell>
          <cell r="G133" t="str">
            <v>1111 Broadway, Suite 1400</v>
          </cell>
          <cell r="H133" t="str">
            <v/>
          </cell>
          <cell r="I133" t="str">
            <v>Oakland</v>
          </cell>
          <cell r="J133" t="str">
            <v xml:space="preserve">CA                                                                                                                                                                                                                                                             </v>
          </cell>
          <cell r="K133" t="str">
            <v xml:space="preserve">94607     </v>
          </cell>
          <cell r="L133">
            <v>1</v>
          </cell>
          <cell r="M133" t="str">
            <v xml:space="preserve"> Calabio, Travis </v>
          </cell>
          <cell r="N133" t="str">
            <v>tcalabio@statestreet.com</v>
          </cell>
          <cell r="O133" t="str">
            <v>Dorrance, William</v>
          </cell>
          <cell r="P133" t="str">
            <v>whdorrance@statestreet.com</v>
          </cell>
          <cell r="Q133" t="str">
            <v>Vu Nguyen</v>
          </cell>
          <cell r="R133" t="str">
            <v>vnguyen5@statestreet.com</v>
          </cell>
          <cell r="S133" t="str">
            <v>VN</v>
          </cell>
          <cell r="T133">
            <v>0</v>
          </cell>
          <cell r="U133" t="str">
            <v>Chi Tu</v>
          </cell>
        </row>
        <row r="134">
          <cell r="A134" t="str">
            <v>UAW</v>
          </cell>
          <cell r="B134" t="str">
            <v>UNITED AUTO WORKERS RETIREE MEDICAL BENEFITS TRUST</v>
          </cell>
          <cell r="C134" t="str">
            <v>Robert Mac Arthur</v>
          </cell>
          <cell r="D134" t="str">
            <v xml:space="preserve">Primary             </v>
          </cell>
          <cell r="E134" t="str">
            <v>rmacarthur@rhac.com</v>
          </cell>
          <cell r="F134" t="str">
            <v>734- 887-4610</v>
          </cell>
          <cell r="G134" t="str">
            <v xml:space="preserve">110 Miller Ave Suite 100 </v>
          </cell>
          <cell r="H134" t="str">
            <v/>
          </cell>
          <cell r="I134" t="str">
            <v>Ann Arbor</v>
          </cell>
          <cell r="J134" t="str">
            <v xml:space="preserve">MI                                                                                                                                                                                                                                                             </v>
          </cell>
          <cell r="K134" t="str">
            <v xml:space="preserve">48104     </v>
          </cell>
          <cell r="L134">
            <v>1</v>
          </cell>
          <cell r="M134" t="str">
            <v xml:space="preserve"> Hopwood, Jeffrey A </v>
          </cell>
          <cell r="N134" t="str">
            <v>jahopwood@statestreet.com</v>
          </cell>
          <cell r="O134" t="str">
            <v>boel, cameron</v>
          </cell>
          <cell r="P134" t="str">
            <v>cameron.boel@statestreet.com</v>
          </cell>
          <cell r="Q134" t="str">
            <v>Evan Smith</v>
          </cell>
          <cell r="R134" t="str">
            <v>esmith@statestreet.com</v>
          </cell>
          <cell r="S134" t="str">
            <v>CT</v>
          </cell>
          <cell r="T134">
            <v>0</v>
          </cell>
          <cell r="U134" t="str">
            <v>Chi Tu</v>
          </cell>
        </row>
        <row r="135">
          <cell r="A135" t="str">
            <v>USCFF</v>
          </cell>
          <cell r="B135" t="str">
            <v>UNIVERSITY OF CALIFORNIA, SAN FRANCISCO FOUNDATION</v>
          </cell>
          <cell r="C135" t="str">
            <v>Kaushal Shah</v>
          </cell>
          <cell r="D135" t="str">
            <v xml:space="preserve">Primary             </v>
          </cell>
          <cell r="E135" t="str">
            <v>Kaushal.Shah@ucsf.edu</v>
          </cell>
          <cell r="F135" t="str">
            <v>415-476-5386</v>
          </cell>
          <cell r="G135" t="str">
            <v>220 Montgomery Street, 5th Floor</v>
          </cell>
          <cell r="H135" t="str">
            <v/>
          </cell>
          <cell r="I135" t="str">
            <v>San Francisco</v>
          </cell>
          <cell r="J135" t="str">
            <v xml:space="preserve">CA                                                                                                                                                                                                                                                             </v>
          </cell>
          <cell r="K135" t="str">
            <v xml:space="preserve">94104     </v>
          </cell>
          <cell r="L135">
            <v>2</v>
          </cell>
          <cell r="M135" t="str">
            <v>Dorrance, William</v>
          </cell>
          <cell r="N135" t="str">
            <v>whdorrance@statestreet.com</v>
          </cell>
          <cell r="O135" t="str">
            <v>Boesdal-Erbe, Annika</v>
          </cell>
          <cell r="P135" t="str">
            <v>aboesdal-erbe@statestreet.com</v>
          </cell>
          <cell r="Q135" t="str">
            <v>Vu Nguyen</v>
          </cell>
          <cell r="R135" t="str">
            <v>vnguyen5@statestreet.com</v>
          </cell>
          <cell r="S135" t="str">
            <v>VN</v>
          </cell>
          <cell r="T135">
            <v>0</v>
          </cell>
          <cell r="U135" t="str">
            <v>Chi Tu</v>
          </cell>
        </row>
        <row r="136">
          <cell r="A136" t="str">
            <v>3M</v>
          </cell>
          <cell r="B136" t="str">
            <v>3M</v>
          </cell>
          <cell r="C136" t="str">
            <v>Heather Oberschmid, Manager</v>
          </cell>
          <cell r="D136" t="str">
            <v xml:space="preserve">Primary             </v>
          </cell>
          <cell r="E136" t="str">
            <v>hoberschmid@mmm.com</v>
          </cell>
          <cell r="F136" t="str">
            <v>651-736- 3317</v>
          </cell>
          <cell r="G136" t="str">
            <v>3M Center Building 224</v>
          </cell>
          <cell r="H136" t="str">
            <v/>
          </cell>
          <cell r="I136" t="str">
            <v>St. Paul</v>
          </cell>
          <cell r="J136" t="str">
            <v xml:space="preserve">MN                                                                                                                                                                                                                                                             </v>
          </cell>
          <cell r="K136" t="str">
            <v xml:space="preserve">55144     </v>
          </cell>
          <cell r="L136">
            <v>3</v>
          </cell>
          <cell r="M136" t="str">
            <v>Landry, Jason</v>
          </cell>
          <cell r="N136" t="str">
            <v>jjlandry@statestreet.com</v>
          </cell>
          <cell r="O136" t="str">
            <v>Denaro, Victoria</v>
          </cell>
          <cell r="P136" t="str">
            <v>vddenaro@statestreet.com</v>
          </cell>
          <cell r="Q136" t="str">
            <v>Joao Da-Cruz</v>
          </cell>
          <cell r="R136" t="str">
            <v>jjdacruz@statestreet.com</v>
          </cell>
          <cell r="S136" t="str">
            <v>JD</v>
          </cell>
          <cell r="T136">
            <v>0</v>
          </cell>
          <cell r="U136" t="str">
            <v>Erik Cady</v>
          </cell>
        </row>
        <row r="137">
          <cell r="A137" t="str">
            <v>ALBER</v>
          </cell>
          <cell r="B137" t="str">
            <v>AB Funds</v>
          </cell>
          <cell r="C137" t="str">
            <v>Stephanie Hill</v>
          </cell>
          <cell r="D137" t="str">
            <v xml:space="preserve">Primary             </v>
          </cell>
          <cell r="E137" t="str">
            <v>Stephanie.Hill@abglobal.com</v>
          </cell>
          <cell r="F137">
            <v>0</v>
          </cell>
          <cell r="G137" t="str">
            <v>1345 Ave of the Americas</v>
          </cell>
          <cell r="H137">
            <v>0</v>
          </cell>
          <cell r="I137" t="str">
            <v>New York</v>
          </cell>
          <cell r="J137" t="str">
            <v>NY</v>
          </cell>
          <cell r="K137" t="str">
            <v>10105</v>
          </cell>
          <cell r="L137">
            <v>1</v>
          </cell>
          <cell r="M137" t="str">
            <v>Steve Bagley</v>
          </cell>
          <cell r="N137" t="str">
            <v>sbagleyjr@statestreet.com</v>
          </cell>
          <cell r="O137">
            <v>0</v>
          </cell>
          <cell r="P137">
            <v>0</v>
          </cell>
          <cell r="Q137" t="str">
            <v>Joao Da-Cruz</v>
          </cell>
          <cell r="R137" t="str">
            <v>jjdacruz@statestreet.com</v>
          </cell>
          <cell r="S137" t="str">
            <v>JD</v>
          </cell>
          <cell r="T137">
            <v>0</v>
          </cell>
          <cell r="U137" t="str">
            <v>Erik Cady</v>
          </cell>
        </row>
        <row r="138">
          <cell r="A138" t="str">
            <v>AMRSS</v>
          </cell>
          <cell r="B138" t="str">
            <v>AMERICAN AIRLINES SAVINGS &amp; PENSION</v>
          </cell>
          <cell r="C138" t="str">
            <v>Terri McKinney, Vice President, Enterprise Services</v>
          </cell>
          <cell r="D138" t="str">
            <v xml:space="preserve">Primary             </v>
          </cell>
          <cell r="E138">
            <v>0</v>
          </cell>
          <cell r="F138" t="str">
            <v>817-391-6070</v>
          </cell>
          <cell r="G138" t="str">
            <v>220 East Las Colinas Blvd.
Suite 1200</v>
          </cell>
          <cell r="H138" t="str">
            <v/>
          </cell>
          <cell r="I138" t="str">
            <v>Irving</v>
          </cell>
          <cell r="J138" t="str">
            <v xml:space="preserve">TX                                                                                                                                                                                                                                                             </v>
          </cell>
          <cell r="K138">
            <v>75039</v>
          </cell>
          <cell r="L138">
            <v>2</v>
          </cell>
          <cell r="M138" t="str">
            <v>Rooney, Joseph B</v>
          </cell>
          <cell r="N138" t="str">
            <v>jbrooney@statestreet.com</v>
          </cell>
          <cell r="O138" t="str">
            <v>Mattia, Chris</v>
          </cell>
          <cell r="P138" t="str">
            <v>cmattia@statestreet.com</v>
          </cell>
          <cell r="Q138" t="str">
            <v>Michael Dean</v>
          </cell>
          <cell r="R138" t="str">
            <v>mdean@statestreet.com</v>
          </cell>
          <cell r="S138" t="str">
            <v>MD</v>
          </cell>
          <cell r="T138">
            <v>0</v>
          </cell>
          <cell r="U138" t="str">
            <v>Erik Cady</v>
          </cell>
        </row>
        <row r="139">
          <cell r="A139" t="str">
            <v>AMRMF</v>
          </cell>
          <cell r="B139" t="str">
            <v>AMERICAN BEACON</v>
          </cell>
          <cell r="C139" t="str">
            <v>Terri McKinney, Vice President, Enterprise Services</v>
          </cell>
          <cell r="D139" t="str">
            <v xml:space="preserve">Primary             </v>
          </cell>
          <cell r="E139" t="str">
            <v>Terri.McKinney@ambeacon.com</v>
          </cell>
          <cell r="F139" t="str">
            <v>817-391-6070</v>
          </cell>
          <cell r="G139" t="str">
            <v>220 East Las Colinas Blvd.
Suite 1200</v>
          </cell>
          <cell r="H139" t="str">
            <v/>
          </cell>
          <cell r="I139" t="str">
            <v>Irving</v>
          </cell>
          <cell r="J139" t="str">
            <v xml:space="preserve">TX                                                                                                                                                                                                                                                             </v>
          </cell>
          <cell r="K139">
            <v>75039</v>
          </cell>
          <cell r="L139">
            <v>1</v>
          </cell>
          <cell r="M139" t="str">
            <v>Lou Abruzzi</v>
          </cell>
          <cell r="N139" t="str">
            <v>LDABRUZZI@STATESTREET.COM</v>
          </cell>
          <cell r="O139" t="str">
            <v>Tricia Cormier</v>
          </cell>
          <cell r="P139" t="str">
            <v>tlcormier@statestreet.com</v>
          </cell>
          <cell r="Q139" t="str">
            <v>Michael Dean</v>
          </cell>
          <cell r="R139" t="str">
            <v>mdean@statestreet.com</v>
          </cell>
          <cell r="S139" t="str">
            <v>MD</v>
          </cell>
          <cell r="T139">
            <v>0</v>
          </cell>
          <cell r="U139" t="str">
            <v>Erik Cady</v>
          </cell>
        </row>
        <row r="140">
          <cell r="A140" t="str">
            <v>BDG</v>
          </cell>
          <cell r="B140" t="str">
            <v>BANCO DE GUATEMALA</v>
          </cell>
          <cell r="C140" t="str">
            <v>Dmaris Raquel Mejia Abrego</v>
          </cell>
          <cell r="D140" t="str">
            <v xml:space="preserve">Primary             </v>
          </cell>
          <cell r="E140" t="str">
            <v>DRMA@banguat.gob.gt.</v>
          </cell>
          <cell r="F140" t="str">
            <v># 011-502-22535986</v>
          </cell>
          <cell r="G140" t="str">
            <v>7th Avenue 22-01</v>
          </cell>
          <cell r="H140" t="str">
            <v/>
          </cell>
          <cell r="I140" t="str">
            <v>Guatemala City</v>
          </cell>
          <cell r="J140" t="str">
            <v xml:space="preserve">Guatemala                                                                                                                                                                                                                                                      </v>
          </cell>
          <cell r="K140" t="str">
            <v xml:space="preserve">          </v>
          </cell>
          <cell r="L140">
            <v>3</v>
          </cell>
          <cell r="M140" t="str">
            <v xml:space="preserve">Agredo, Karen </v>
          </cell>
          <cell r="N140" t="str">
            <v>KAgredo@StateStreet.com</v>
          </cell>
          <cell r="O140" t="str">
            <v>Castillo, Rocio</v>
          </cell>
          <cell r="P140" t="str">
            <v>rxcastillo@statestreet.com</v>
          </cell>
          <cell r="Q140" t="str">
            <v>Jared Sutton</v>
          </cell>
          <cell r="R140" t="str">
            <v>jared.sutton@statestreet.com</v>
          </cell>
          <cell r="S140">
            <v>0</v>
          </cell>
          <cell r="T140">
            <v>0</v>
          </cell>
          <cell r="U140" t="str">
            <v>Erik Cady</v>
          </cell>
        </row>
        <row r="141">
          <cell r="A141" t="str">
            <v>BAXALTA</v>
          </cell>
          <cell r="B141" t="str">
            <v>BAXALTA INCORPORATED</v>
          </cell>
          <cell r="C141" t="str">
            <v>Dan Nowak</v>
          </cell>
          <cell r="D141" t="str">
            <v xml:space="preserve">Primary             </v>
          </cell>
          <cell r="E141" t="str">
            <v>daniel.nowak@baxalta.com</v>
          </cell>
          <cell r="F141" t="str">
            <v>224-948-2251</v>
          </cell>
          <cell r="G141" t="str">
            <v>One Baxter Parkway</v>
          </cell>
          <cell r="H141">
            <v>0</v>
          </cell>
          <cell r="I141" t="str">
            <v>Deerfield</v>
          </cell>
          <cell r="J141" t="str">
            <v>IL</v>
          </cell>
          <cell r="K141" t="str">
            <v>60015-4625</v>
          </cell>
          <cell r="L141">
            <v>2</v>
          </cell>
          <cell r="M141" t="str">
            <v>Curran, Mark</v>
          </cell>
          <cell r="N141" t="str">
            <v>macurran@statestreet.com</v>
          </cell>
          <cell r="O141" t="str">
            <v>Kate Peck</v>
          </cell>
          <cell r="P141" t="str">
            <v>kpeck@statestreet.com</v>
          </cell>
          <cell r="Q141" t="str">
            <v>Bo Luong</v>
          </cell>
          <cell r="R141" t="str">
            <v>Jluong@statestreet.com</v>
          </cell>
          <cell r="S141">
            <v>0</v>
          </cell>
          <cell r="T141">
            <v>0</v>
          </cell>
          <cell r="U141" t="str">
            <v>Erik Cady</v>
          </cell>
        </row>
        <row r="142">
          <cell r="A142" t="str">
            <v>BPAM</v>
          </cell>
          <cell r="B142" t="str">
            <v>BRITISH PETROLEUM (BP)</v>
          </cell>
          <cell r="C142" t="str">
            <v>Candy Khan, Investment Manager</v>
          </cell>
          <cell r="D142" t="str">
            <v xml:space="preserve">Primary             </v>
          </cell>
          <cell r="E142" t="str">
            <v>Candy.Khan@bp.com</v>
          </cell>
          <cell r="F142" t="str">
            <v>312-594-3145</v>
          </cell>
          <cell r="G142" t="str">
            <v>30 South Wacker Drive, Suite 900</v>
          </cell>
          <cell r="H142" t="str">
            <v/>
          </cell>
          <cell r="I142" t="str">
            <v>Chicago</v>
          </cell>
          <cell r="J142" t="str">
            <v xml:space="preserve">IL                                                                                                                                                                                                                                                             </v>
          </cell>
          <cell r="K142">
            <v>60606</v>
          </cell>
          <cell r="L142">
            <v>3</v>
          </cell>
          <cell r="M142" t="str">
            <v>Curran, Mark</v>
          </cell>
          <cell r="N142" t="str">
            <v>macurran@statestreet.com</v>
          </cell>
          <cell r="O142" t="str">
            <v>Nelson, Dave</v>
          </cell>
          <cell r="P142" t="str">
            <v>danelson@statestreet.com</v>
          </cell>
          <cell r="Q142" t="str">
            <v>Jared Sutton</v>
          </cell>
          <cell r="R142" t="str">
            <v>jared.sutton@statestreet.com</v>
          </cell>
          <cell r="S142">
            <v>0</v>
          </cell>
          <cell r="T142">
            <v>0</v>
          </cell>
          <cell r="U142" t="str">
            <v>Erik Cady</v>
          </cell>
        </row>
        <row r="143">
          <cell r="A143" t="str">
            <v>CASEWRU</v>
          </cell>
          <cell r="B143" t="str">
            <v>CASE WESTERN RESERVE UNIVERSITY</v>
          </cell>
          <cell r="C143" t="str">
            <v>Anthony Fatica, Manager</v>
          </cell>
          <cell r="D143" t="str">
            <v xml:space="preserve">Primary             </v>
          </cell>
          <cell r="E143" t="str">
            <v>anthony.fatica@case.edu</v>
          </cell>
          <cell r="F143" t="str">
            <v>216-368-3253</v>
          </cell>
          <cell r="G143" t="str">
            <v xml:space="preserve">2040 Adelbert Road, </v>
          </cell>
          <cell r="H143" t="str">
            <v/>
          </cell>
          <cell r="I143" t="str">
            <v>Cleveland</v>
          </cell>
          <cell r="J143" t="str">
            <v xml:space="preserve">OH                                                                                                                                                                                                                                                             </v>
          </cell>
          <cell r="K143" t="str">
            <v xml:space="preserve">44106     </v>
          </cell>
          <cell r="L143">
            <v>2</v>
          </cell>
          <cell r="M143" t="str">
            <v>Victoria Aguiar</v>
          </cell>
          <cell r="N143" t="str">
            <v>vgaguiar@statestreet.com</v>
          </cell>
          <cell r="O143" t="str">
            <v>Victoria Aguiar</v>
          </cell>
          <cell r="P143" t="str">
            <v>vgaguiar@statestreet.com</v>
          </cell>
          <cell r="Q143" t="str">
            <v>Michael Dean</v>
          </cell>
          <cell r="R143" t="str">
            <v>mdean@statestreet.com</v>
          </cell>
          <cell r="S143" t="str">
            <v>MD</v>
          </cell>
          <cell r="T143">
            <v>0</v>
          </cell>
          <cell r="U143" t="str">
            <v>Erik Cady</v>
          </cell>
        </row>
        <row r="144">
          <cell r="A144" t="str">
            <v>CATHOLI</v>
          </cell>
          <cell r="B144" t="str">
            <v>CATHOLIC HEALTHCARE PARTNERS</v>
          </cell>
          <cell r="C144" t="str">
            <v>Ryan O'Connor</v>
          </cell>
          <cell r="D144" t="str">
            <v xml:space="preserve">Primary             </v>
          </cell>
          <cell r="E144" t="str">
            <v>rfoconnor@mercy.com</v>
          </cell>
          <cell r="F144" t="str">
            <v>513-952-5007</v>
          </cell>
          <cell r="G144" t="str">
            <v>1701 Mercy Health Place</v>
          </cell>
          <cell r="H144" t="str">
            <v/>
          </cell>
          <cell r="I144" t="str">
            <v>Cincinnati</v>
          </cell>
          <cell r="J144" t="str">
            <v xml:space="preserve">OH                                                                                                                                                                                                                                                             </v>
          </cell>
          <cell r="K144" t="str">
            <v>45237</v>
          </cell>
          <cell r="L144">
            <v>2</v>
          </cell>
          <cell r="M144" t="str">
            <v>Kidney, Christine</v>
          </cell>
          <cell r="N144" t="str">
            <v>cekidney@statestreet.com</v>
          </cell>
          <cell r="O144" t="str">
            <v>Kidney, Christine</v>
          </cell>
          <cell r="P144" t="str">
            <v>cekidney@statestreet.com</v>
          </cell>
          <cell r="Q144" t="str">
            <v>Joao Da-Cruz</v>
          </cell>
          <cell r="R144" t="str">
            <v>jjdacruz@statestreet.com</v>
          </cell>
          <cell r="S144" t="str">
            <v>JD</v>
          </cell>
          <cell r="T144">
            <v>0</v>
          </cell>
          <cell r="U144" t="str">
            <v>Erik Cady</v>
          </cell>
        </row>
        <row r="145">
          <cell r="A145" t="str">
            <v>PROV</v>
          </cell>
          <cell r="B145" t="str">
            <v>CITY OF PROVIDENCE</v>
          </cell>
          <cell r="C145" t="str">
            <v>Paul Perdagio, Consultant</v>
          </cell>
          <cell r="D145" t="str">
            <v xml:space="preserve">Primary             </v>
          </cell>
          <cell r="E145">
            <v>0</v>
          </cell>
          <cell r="F145" t="str">
            <v>617-531-3100</v>
          </cell>
          <cell r="G145" t="str">
            <v>1 Boston Place #20</v>
          </cell>
          <cell r="H145" t="str">
            <v/>
          </cell>
          <cell r="I145" t="str">
            <v>Boston</v>
          </cell>
          <cell r="J145" t="str">
            <v xml:space="preserve">MA                                                                                                                                                                                                                                                             </v>
          </cell>
          <cell r="K145" t="str">
            <v xml:space="preserve">02201     </v>
          </cell>
          <cell r="L145">
            <v>2</v>
          </cell>
          <cell r="M145" t="str">
            <v>Atkins, Lauren J</v>
          </cell>
          <cell r="N145" t="str">
            <v>ljatkins@statestreet.com</v>
          </cell>
          <cell r="O145" t="str">
            <v>Fisher, Edward R</v>
          </cell>
          <cell r="P145" t="str">
            <v>erfisher@statestreet.com</v>
          </cell>
          <cell r="Q145" t="str">
            <v>Bo Luong</v>
          </cell>
          <cell r="R145" t="str">
            <v>Jluong@statestreet.com</v>
          </cell>
          <cell r="S145">
            <v>0</v>
          </cell>
          <cell r="T145">
            <v>0</v>
          </cell>
          <cell r="U145" t="str">
            <v>Erik Cady</v>
          </cell>
        </row>
        <row r="146">
          <cell r="A146" t="str">
            <v>IFSCWR</v>
          </cell>
          <cell r="B146" t="str">
            <v>CITY OF WOBURN</v>
          </cell>
          <cell r="C146" t="str">
            <v>Paul Perdagio, Consultant</v>
          </cell>
          <cell r="D146" t="str">
            <v xml:space="preserve">Primary             </v>
          </cell>
          <cell r="E146" t="str">
            <v>pperdigao@winvcounsel.com</v>
          </cell>
          <cell r="F146" t="str">
            <v>617-531-3100</v>
          </cell>
          <cell r="G146" t="str">
            <v>1 Boston Place #20</v>
          </cell>
          <cell r="H146" t="str">
            <v/>
          </cell>
          <cell r="I146" t="str">
            <v>Boston</v>
          </cell>
          <cell r="J146" t="str">
            <v xml:space="preserve">MA                                                                                                                                                                                                                                                             </v>
          </cell>
          <cell r="K146" t="str">
            <v xml:space="preserve">02201     </v>
          </cell>
          <cell r="L146">
            <v>2</v>
          </cell>
          <cell r="M146" t="str">
            <v>Atkins, Lauren J</v>
          </cell>
          <cell r="N146" t="str">
            <v>ljatkins@statestreet.com</v>
          </cell>
          <cell r="O146" t="str">
            <v>Payne, Kaylee</v>
          </cell>
          <cell r="P146" t="str">
            <v>kpayne@statestreet.com</v>
          </cell>
          <cell r="Q146" t="str">
            <v>Bo Luong</v>
          </cell>
          <cell r="R146" t="str">
            <v>Jluong@statestreet.com</v>
          </cell>
          <cell r="S146">
            <v>0</v>
          </cell>
          <cell r="T146">
            <v>0</v>
          </cell>
          <cell r="U146" t="str">
            <v>Erik Cady</v>
          </cell>
        </row>
        <row r="147">
          <cell r="A147" t="str">
            <v>CRAVATH</v>
          </cell>
          <cell r="B147" t="str">
            <v>CRAVATH SWAINE &amp; MOORE</v>
          </cell>
          <cell r="C147" t="str">
            <v>Christopher Wooster, Investment Manager</v>
          </cell>
          <cell r="D147" t="str">
            <v xml:space="preserve">Primary             </v>
          </cell>
          <cell r="E147" t="str">
            <v>CWooster@cravath.com</v>
          </cell>
          <cell r="F147" t="str">
            <v>212-474-3053</v>
          </cell>
          <cell r="G147" t="str">
            <v>825 Eighth Avenue</v>
          </cell>
          <cell r="H147" t="str">
            <v/>
          </cell>
          <cell r="I147" t="str">
            <v>New York</v>
          </cell>
          <cell r="J147" t="str">
            <v xml:space="preserve">NY                                                                                                                                                                                                                                                             </v>
          </cell>
          <cell r="K147" t="str">
            <v xml:space="preserve">10019     </v>
          </cell>
          <cell r="L147">
            <v>3</v>
          </cell>
          <cell r="M147" t="str">
            <v>Hook, Matthew W</v>
          </cell>
          <cell r="N147" t="str">
            <v>mwhook@statestreet.com</v>
          </cell>
          <cell r="O147" t="str">
            <v>Hook, Matthew W</v>
          </cell>
          <cell r="P147" t="str">
            <v>mwhook@statestreet.com</v>
          </cell>
          <cell r="Q147" t="str">
            <v>Jared Sutton</v>
          </cell>
          <cell r="R147" t="str">
            <v>jared.sutton@statestreet.com</v>
          </cell>
          <cell r="S147">
            <v>0</v>
          </cell>
          <cell r="T147">
            <v>0</v>
          </cell>
          <cell r="U147" t="str">
            <v>Erik Cady</v>
          </cell>
        </row>
        <row r="148">
          <cell r="A148" t="str">
            <v>ECCBSS</v>
          </cell>
          <cell r="B148" t="str">
            <v>EASTERN CARIBBEAN CENTRAL BANK</v>
          </cell>
          <cell r="C148" t="str">
            <v xml:space="preserve">Nazinga Modeste </v>
          </cell>
          <cell r="D148" t="str">
            <v xml:space="preserve">Primary             </v>
          </cell>
          <cell r="E148" t="str">
            <v>Nazinga.Modeste@eccb-centralbank.org</v>
          </cell>
          <cell r="F148" t="str">
            <v xml:space="preserve">869-465-2537 </v>
          </cell>
          <cell r="G148" t="str">
            <v>PO Box 89</v>
          </cell>
          <cell r="H148" t="str">
            <v/>
          </cell>
          <cell r="I148" t="str">
            <v>Basseterre</v>
          </cell>
          <cell r="J148" t="str">
            <v xml:space="preserve">St Kitts                                                                                                                                                                                                                                                       </v>
          </cell>
          <cell r="K148" t="str">
            <v xml:space="preserve">          </v>
          </cell>
          <cell r="L148">
            <v>3</v>
          </cell>
          <cell r="M148" t="str">
            <v>Keith Maloney</v>
          </cell>
          <cell r="N148" t="str">
            <v>kgmaloney@statestreet.com</v>
          </cell>
          <cell r="O148" t="str">
            <v>Castillo, Rocio</v>
          </cell>
          <cell r="P148" t="str">
            <v>rxcastillo@statestreet.com</v>
          </cell>
          <cell r="Q148" t="str">
            <v>Joao Da-Cruz</v>
          </cell>
          <cell r="R148" t="str">
            <v>jjdacruz@statestreet.com</v>
          </cell>
          <cell r="S148" t="str">
            <v>JD</v>
          </cell>
          <cell r="T148">
            <v>0</v>
          </cell>
          <cell r="U148" t="str">
            <v>Erik Cady</v>
          </cell>
        </row>
        <row r="149">
          <cell r="A149" t="str">
            <v>GMIMCO</v>
          </cell>
          <cell r="B149" t="str">
            <v>GENERAL MOTORS (GMIMCO)</v>
          </cell>
          <cell r="C149" t="str">
            <v>Robert Harrison, Director Data Strategies</v>
          </cell>
          <cell r="D149" t="str">
            <v xml:space="preserve">Primary             </v>
          </cell>
          <cell r="E149" t="str">
            <v>robert.harrison@gm.com</v>
          </cell>
          <cell r="F149" t="str">
            <v>212-418-6321</v>
          </cell>
          <cell r="G149" t="str">
            <v>1345 Avenue of the Americas, 20th floor</v>
          </cell>
          <cell r="H149" t="str">
            <v/>
          </cell>
          <cell r="I149" t="str">
            <v>New York</v>
          </cell>
          <cell r="J149" t="str">
            <v xml:space="preserve">NY                                                                                                                                                                                                                                                             </v>
          </cell>
          <cell r="K149" t="str">
            <v xml:space="preserve">10105     </v>
          </cell>
          <cell r="L149">
            <v>1</v>
          </cell>
          <cell r="M149" t="str">
            <v>Griffin, Joel P</v>
          </cell>
          <cell r="N149" t="str">
            <v>jpgriffin@statestreet.com</v>
          </cell>
          <cell r="O149" t="str">
            <v>Poulin, Aaron J</v>
          </cell>
          <cell r="P149" t="str">
            <v>AJPoulin@StateStreet.com</v>
          </cell>
          <cell r="Q149" t="str">
            <v>Stephen Wall</v>
          </cell>
          <cell r="R149" t="str">
            <v>stephen.wall@statestreet.com</v>
          </cell>
          <cell r="S149" t="str">
            <v>EGC</v>
          </cell>
          <cell r="T149">
            <v>0</v>
          </cell>
          <cell r="U149" t="str">
            <v>Erik Cady</v>
          </cell>
        </row>
        <row r="150">
          <cell r="A150" t="str">
            <v>GERSVI</v>
          </cell>
          <cell r="B150" t="str">
            <v>GERS OF THE VIRGIN ISLAND</v>
          </cell>
          <cell r="C150" t="str">
            <v>Glenville S. Henderson, Investment Analyst</v>
          </cell>
          <cell r="D150" t="str">
            <v xml:space="preserve">Primary             </v>
          </cell>
          <cell r="E150" t="str">
            <v>GHENDERSON@usvigers.com</v>
          </cell>
          <cell r="F150" t="str">
            <v>340-776-7703 x4116</v>
          </cell>
          <cell r="G150" t="str">
            <v>Government ERS of the US Virgin Islands, 3438 Kronprindsens Gade - Suite 1, 3rd Floor</v>
          </cell>
          <cell r="H150" t="str">
            <v/>
          </cell>
          <cell r="I150" t="str">
            <v>Saint Thomas</v>
          </cell>
          <cell r="J150" t="str">
            <v xml:space="preserve">VI                                                                                                                                                                                                                                                             </v>
          </cell>
          <cell r="K150" t="str">
            <v xml:space="preserve">00802     </v>
          </cell>
          <cell r="L150">
            <v>3</v>
          </cell>
          <cell r="M150" t="str">
            <v>Donohoe, Patrick</v>
          </cell>
          <cell r="N150" t="str">
            <v>pmdonohoe@statestreet.com</v>
          </cell>
          <cell r="O150" t="str">
            <v>Michael Rohrich</v>
          </cell>
          <cell r="P150" t="str">
            <v>mtrohrich@statestreet.com</v>
          </cell>
          <cell r="Q150" t="str">
            <v>Joao Da-Cruz</v>
          </cell>
          <cell r="R150" t="str">
            <v>jjdacruz@statestreet.com</v>
          </cell>
          <cell r="S150" t="str">
            <v>JD</v>
          </cell>
          <cell r="T150">
            <v>0</v>
          </cell>
          <cell r="U150" t="str">
            <v>Erik Cady</v>
          </cell>
        </row>
        <row r="151">
          <cell r="A151" t="str">
            <v>GMCAN</v>
          </cell>
          <cell r="B151" t="str">
            <v>GM CANADA</v>
          </cell>
          <cell r="C151" t="str">
            <v>Robert Harrison, Director Data Strategies</v>
          </cell>
          <cell r="D151" t="str">
            <v xml:space="preserve">Primary             </v>
          </cell>
          <cell r="E151">
            <v>0</v>
          </cell>
          <cell r="F151" t="str">
            <v>212-418-6321</v>
          </cell>
          <cell r="G151" t="str">
            <v>1345 Avenue of the Americas, 20th floor</v>
          </cell>
          <cell r="H151" t="str">
            <v/>
          </cell>
          <cell r="I151" t="str">
            <v>New York</v>
          </cell>
          <cell r="J151" t="str">
            <v xml:space="preserve">NY                                                                                                                                                                                                                                                             </v>
          </cell>
          <cell r="K151" t="str">
            <v xml:space="preserve">10105     </v>
          </cell>
          <cell r="L151">
            <v>1</v>
          </cell>
          <cell r="M151" t="str">
            <v>Griffin, Joel P</v>
          </cell>
          <cell r="N151" t="str">
            <v>jpgriffin@statestreet.com</v>
          </cell>
          <cell r="O151" t="str">
            <v>Poulin, Aaron J</v>
          </cell>
          <cell r="P151" t="str">
            <v>AJPoulin@StateStreet.com</v>
          </cell>
          <cell r="Q151" t="str">
            <v>Stephen Wall</v>
          </cell>
          <cell r="R151" t="str">
            <v>stephen.wall@statestreet.com</v>
          </cell>
          <cell r="S151" t="str">
            <v>EGC</v>
          </cell>
          <cell r="T151">
            <v>0</v>
          </cell>
          <cell r="U151" t="str">
            <v>Erik Cady</v>
          </cell>
        </row>
        <row r="152">
          <cell r="A152" t="str">
            <v>HARTHC</v>
          </cell>
          <cell r="B152" t="str">
            <v>HARTFORD HEALTHCARE</v>
          </cell>
          <cell r="C152" t="str">
            <v>David Holmgren, Investment Director</v>
          </cell>
          <cell r="D152" t="str">
            <v xml:space="preserve">Primary             </v>
          </cell>
          <cell r="E152" t="str">
            <v>Dholmgren@harthosp.org</v>
          </cell>
          <cell r="F152" t="str">
            <v>860-545-0749</v>
          </cell>
          <cell r="G152" t="str">
            <v>80 Seymour Street</v>
          </cell>
          <cell r="H152" t="str">
            <v/>
          </cell>
          <cell r="I152" t="str">
            <v>Hartford</v>
          </cell>
          <cell r="J152" t="str">
            <v xml:space="preserve">CT                                                                                                                                                                                                                                                             </v>
          </cell>
          <cell r="K152" t="str">
            <v xml:space="preserve">06106     </v>
          </cell>
          <cell r="L152">
            <v>2</v>
          </cell>
          <cell r="M152" t="str">
            <v>Gayton, Ron</v>
          </cell>
          <cell r="N152" t="str">
            <v>RFGayton@StateStreet.com</v>
          </cell>
          <cell r="O152">
            <v>0</v>
          </cell>
          <cell r="P152">
            <v>0</v>
          </cell>
          <cell r="Q152" t="str">
            <v>Jared Sutton</v>
          </cell>
          <cell r="R152" t="str">
            <v>jared.sutton@statestreet.com</v>
          </cell>
          <cell r="S152">
            <v>0</v>
          </cell>
          <cell r="T152">
            <v>0</v>
          </cell>
          <cell r="U152" t="str">
            <v>Erik Cady</v>
          </cell>
        </row>
        <row r="153">
          <cell r="A153" t="str">
            <v>HNKLUSA</v>
          </cell>
          <cell r="B153" t="str">
            <v>HENKEL</v>
          </cell>
          <cell r="C153" t="str">
            <v>Michael Mann</v>
          </cell>
          <cell r="D153" t="str">
            <v xml:space="preserve">Primary             </v>
          </cell>
          <cell r="E153" t="str">
            <v>michael.mann@henkel.com</v>
          </cell>
          <cell r="F153" t="str">
            <v>1 860-571-2684</v>
          </cell>
          <cell r="G153" t="str">
            <v>One Henkel Way</v>
          </cell>
          <cell r="H153" t="str">
            <v/>
          </cell>
          <cell r="I153" t="str">
            <v>Rocky Hill</v>
          </cell>
          <cell r="J153" t="str">
            <v xml:space="preserve">CT                                                                                                                                                                                                                                                             </v>
          </cell>
          <cell r="K153" t="str">
            <v xml:space="preserve">06067     </v>
          </cell>
          <cell r="L153">
            <v>3</v>
          </cell>
          <cell r="M153" t="str">
            <v>John Folk</v>
          </cell>
          <cell r="N153" t="str">
            <v>jfolk@staetstreet.com</v>
          </cell>
          <cell r="O153" t="str">
            <v>Kevin Knight</v>
          </cell>
          <cell r="P153" t="str">
            <v>kknight@statestreet.com</v>
          </cell>
          <cell r="Q153" t="str">
            <v>Joao Da-Cruz</v>
          </cell>
          <cell r="R153" t="str">
            <v>jjdacruz@statestreet.com</v>
          </cell>
          <cell r="S153" t="str">
            <v>MD</v>
          </cell>
          <cell r="T153">
            <v>0</v>
          </cell>
          <cell r="U153" t="str">
            <v>Erik Cady</v>
          </cell>
        </row>
        <row r="154">
          <cell r="A154" t="str">
            <v>IPCSS</v>
          </cell>
          <cell r="B154" t="str">
            <v>INTERNATIONAL PAPER COMPANY</v>
          </cell>
          <cell r="C154" t="str">
            <v>MacPherson Carroll</v>
          </cell>
          <cell r="D154" t="str">
            <v xml:space="preserve">Primary             </v>
          </cell>
          <cell r="E154" t="str">
            <v>Macpherson.Carroll@ipaper.com</v>
          </cell>
          <cell r="F154" t="str">
            <v xml:space="preserve">203-541-8606 </v>
          </cell>
          <cell r="G154" t="str">
            <v xml:space="preserve">2 Stamford Plaza
281 Tresser Blvd. </v>
          </cell>
          <cell r="H154" t="str">
            <v/>
          </cell>
          <cell r="I154" t="str">
            <v>Stamford</v>
          </cell>
          <cell r="J154" t="str">
            <v xml:space="preserve">CT                                                                                                                                                                                                                                                             </v>
          </cell>
          <cell r="K154" t="str">
            <v xml:space="preserve">06901     </v>
          </cell>
          <cell r="L154">
            <v>2</v>
          </cell>
          <cell r="M154" t="str">
            <v>Rooney, Joseph B</v>
          </cell>
          <cell r="N154" t="str">
            <v>jbrooney@statestreet.com</v>
          </cell>
          <cell r="O154" t="str">
            <v>Penh, Chanteari</v>
          </cell>
          <cell r="P154" t="str">
            <v>c.penh@statestreet.com</v>
          </cell>
          <cell r="Q154" t="str">
            <v>Joao Da-Cruz</v>
          </cell>
          <cell r="R154" t="str">
            <v>jjdacruz@statestreet.com</v>
          </cell>
          <cell r="S154" t="str">
            <v>JD</v>
          </cell>
          <cell r="T154">
            <v>0</v>
          </cell>
          <cell r="U154" t="str">
            <v>Erik Cady</v>
          </cell>
        </row>
        <row r="155">
          <cell r="A155" t="str">
            <v>JCPENNEY</v>
          </cell>
          <cell r="B155" t="str">
            <v>J.C.PENNEY COMPANY</v>
          </cell>
          <cell r="C155" t="str">
            <v>Hani Eideh</v>
          </cell>
          <cell r="D155" t="str">
            <v xml:space="preserve">Primary             </v>
          </cell>
          <cell r="E155" t="str">
            <v>hmeideh@jcp.com</v>
          </cell>
          <cell r="F155" t="str">
            <v>972) 431-5503</v>
          </cell>
          <cell r="G155" t="str">
            <v>6501 Legacy Drive</v>
          </cell>
          <cell r="H155" t="str">
            <v/>
          </cell>
          <cell r="I155" t="str">
            <v>Plano</v>
          </cell>
          <cell r="J155" t="str">
            <v xml:space="preserve">TX                                                                                                                                                                                                                                                             </v>
          </cell>
          <cell r="K155" t="str">
            <v>75024-3698</v>
          </cell>
          <cell r="L155">
            <v>3</v>
          </cell>
          <cell r="M155" t="str">
            <v>Sadler, Chris</v>
          </cell>
          <cell r="N155" t="str">
            <v>Chris.Sadler@statestreet.com</v>
          </cell>
          <cell r="O155" t="str">
            <v>Charbonneau, Glenn</v>
          </cell>
          <cell r="P155" t="str">
            <v>gcCharbonneau@statestreet.com</v>
          </cell>
          <cell r="Q155" t="str">
            <v>Joao Da-Cruz</v>
          </cell>
          <cell r="R155" t="str">
            <v>jjdacruz@statestreet.com</v>
          </cell>
          <cell r="S155" t="str">
            <v>MD</v>
          </cell>
          <cell r="T155">
            <v>0</v>
          </cell>
          <cell r="U155" t="str">
            <v>Erik Cady</v>
          </cell>
        </row>
        <row r="156">
          <cell r="A156" t="str">
            <v>LEHIGH</v>
          </cell>
          <cell r="B156" t="str">
            <v>LEHIGH UNIVERSITY</v>
          </cell>
          <cell r="C156" t="str">
            <v>Matt Mongon, Analyst</v>
          </cell>
          <cell r="D156" t="str">
            <v xml:space="preserve">Primary             </v>
          </cell>
          <cell r="E156" t="str">
            <v>mamb11@Lehigh.EDU</v>
          </cell>
          <cell r="F156" t="str">
            <v>610-758-4063</v>
          </cell>
          <cell r="G156" t="str">
            <v>Alumni Memorial Bulding, 27 Memorial Drive West</v>
          </cell>
          <cell r="H156" t="str">
            <v/>
          </cell>
          <cell r="I156" t="str">
            <v>Lehigh</v>
          </cell>
          <cell r="J156" t="str">
            <v xml:space="preserve">PA                                                                                                                                                                                                                                                             </v>
          </cell>
          <cell r="K156" t="str">
            <v>18015-3088</v>
          </cell>
          <cell r="L156">
            <v>2</v>
          </cell>
          <cell r="M156" t="str">
            <v>Aguiar, Victoria</v>
          </cell>
          <cell r="N156" t="str">
            <v>vgaguiar@statestreet.com</v>
          </cell>
          <cell r="O156" t="str">
            <v>Phillps, Cheryl</v>
          </cell>
          <cell r="P156" t="str">
            <v>clphillips@statestreet.com</v>
          </cell>
          <cell r="Q156" t="str">
            <v>Adam Sweeney</v>
          </cell>
          <cell r="R156" t="str">
            <v>asweeney@statestreet.com</v>
          </cell>
          <cell r="S156">
            <v>0</v>
          </cell>
          <cell r="T156">
            <v>0</v>
          </cell>
          <cell r="U156" t="str">
            <v>Erik Cady</v>
          </cell>
        </row>
        <row r="157">
          <cell r="A157" t="str">
            <v>YADD</v>
          </cell>
          <cell r="B157" t="str">
            <v>LISSOM INVESTMENT MANAGEMENT</v>
          </cell>
          <cell r="C157" t="str">
            <v>Benjamin Watsa</v>
          </cell>
          <cell r="D157" t="str">
            <v xml:space="preserve">Primary             </v>
          </cell>
          <cell r="E157" t="str">
            <v>bwatsa@lissom.ca</v>
          </cell>
          <cell r="F157" t="str">
            <v>(416) 304-4040</v>
          </cell>
          <cell r="G157" t="str">
            <v>Royal Trust Tower, 77 King Street West</v>
          </cell>
          <cell r="H157" t="str">
            <v/>
          </cell>
          <cell r="I157" t="str">
            <v>Toronto</v>
          </cell>
          <cell r="J157" t="str">
            <v xml:space="preserve">Ontario                                                                                                                                                                                                                                                        </v>
          </cell>
          <cell r="K157" t="str">
            <v xml:space="preserve">M5K 1K2   </v>
          </cell>
          <cell r="L157">
            <v>3</v>
          </cell>
          <cell r="M157" t="str">
            <v>Andre Frigon</v>
          </cell>
          <cell r="N157" t="str">
            <v>afrigon@statestreet.com</v>
          </cell>
          <cell r="O157" t="str">
            <v>Andre Frigon</v>
          </cell>
          <cell r="P157" t="str">
            <v>afrigon@statestreet.com</v>
          </cell>
          <cell r="Q157" t="str">
            <v>Michael Dean</v>
          </cell>
          <cell r="R157" t="str">
            <v>mdean@statestreet.com</v>
          </cell>
          <cell r="S157">
            <v>0</v>
          </cell>
          <cell r="T157">
            <v>0</v>
          </cell>
          <cell r="U157" t="str">
            <v>Erik Cady</v>
          </cell>
        </row>
        <row r="158">
          <cell r="A158" t="str">
            <v>MBTA</v>
          </cell>
          <cell r="B158" t="str">
            <v>MBTA</v>
          </cell>
          <cell r="C158" t="str">
            <v>Catherine McGahan, Manager</v>
          </cell>
          <cell r="D158" t="str">
            <v xml:space="preserve">Primary             </v>
          </cell>
          <cell r="E158" t="str">
            <v>cmcgahan@mbtarf.com</v>
          </cell>
          <cell r="F158" t="str">
            <v>617-316-3813</v>
          </cell>
          <cell r="G158" t="str">
            <v>1 Washington Mall, 4th Floor</v>
          </cell>
          <cell r="H158" t="str">
            <v/>
          </cell>
          <cell r="I158" t="str">
            <v>Boston</v>
          </cell>
          <cell r="J158" t="str">
            <v xml:space="preserve">MA                                                                                                                                                                                                                                                             </v>
          </cell>
          <cell r="K158" t="str">
            <v xml:space="preserve">02108     </v>
          </cell>
          <cell r="L158">
            <v>3</v>
          </cell>
          <cell r="M158" t="str">
            <v>TRACI WRIGHT</v>
          </cell>
          <cell r="N158" t="str">
            <v>tlwright@statestreet.com</v>
          </cell>
          <cell r="O158" t="str">
            <v>STEVE DAVIES</v>
          </cell>
          <cell r="P158" t="str">
            <v>smdavies@statestreet.com</v>
          </cell>
          <cell r="Q158" t="str">
            <v>Joao Da-Cruz</v>
          </cell>
          <cell r="R158" t="str">
            <v>jjdacruz@statestreet.com</v>
          </cell>
          <cell r="S158" t="str">
            <v>JD</v>
          </cell>
          <cell r="T158">
            <v>0</v>
          </cell>
          <cell r="U158" t="str">
            <v>Erik Cady</v>
          </cell>
        </row>
        <row r="159">
          <cell r="A159" t="str">
            <v>NORF</v>
          </cell>
          <cell r="B159" t="str">
            <v>NORFOLK COUNTY</v>
          </cell>
          <cell r="C159" t="str">
            <v>Paul Perdagio, Consultant</v>
          </cell>
          <cell r="D159" t="str">
            <v xml:space="preserve">Primary             </v>
          </cell>
          <cell r="E159">
            <v>0</v>
          </cell>
          <cell r="F159" t="str">
            <v>617-531-3100</v>
          </cell>
          <cell r="G159" t="str">
            <v>1 Boston Place #20</v>
          </cell>
          <cell r="H159" t="str">
            <v/>
          </cell>
          <cell r="I159" t="str">
            <v>Boston</v>
          </cell>
          <cell r="J159" t="str">
            <v xml:space="preserve">MA                                                                                                                                                                                                                                                             </v>
          </cell>
          <cell r="K159" t="str">
            <v xml:space="preserve">02201     </v>
          </cell>
          <cell r="L159">
            <v>2</v>
          </cell>
          <cell r="M159" t="str">
            <v>Atkins, Lauren J</v>
          </cell>
          <cell r="N159" t="str">
            <v>ljatkins@statestreet.com</v>
          </cell>
          <cell r="O159" t="str">
            <v>Fisher, Edward R</v>
          </cell>
          <cell r="P159" t="str">
            <v>erfisher@statestreet.com</v>
          </cell>
          <cell r="Q159" t="str">
            <v>Bo Luong</v>
          </cell>
          <cell r="R159" t="str">
            <v>Jluong@statestreet.com</v>
          </cell>
          <cell r="S159">
            <v>0</v>
          </cell>
          <cell r="T159">
            <v>0</v>
          </cell>
          <cell r="U159" t="str">
            <v>Erik Cady</v>
          </cell>
        </row>
        <row r="160">
          <cell r="A160" t="str">
            <v>NOVARGSS</v>
          </cell>
          <cell r="B160" t="str">
            <v>NOVARTIS</v>
          </cell>
          <cell r="C160" t="str">
            <v>Peter Yuen</v>
          </cell>
          <cell r="D160" t="str">
            <v xml:space="preserve">Primary             </v>
          </cell>
          <cell r="E160" t="str">
            <v>peter.yuen@novartis.com</v>
          </cell>
          <cell r="F160" t="str">
            <v>212-830-2462</v>
          </cell>
          <cell r="G160" t="str">
            <v>230 Park Avenue, 21st FL</v>
          </cell>
          <cell r="H160" t="str">
            <v/>
          </cell>
          <cell r="I160" t="str">
            <v>New York</v>
          </cell>
          <cell r="J160" t="str">
            <v xml:space="preserve">NY                                                                                                                                                                                                                                                             </v>
          </cell>
          <cell r="K160" t="str">
            <v>10169</v>
          </cell>
          <cell r="L160">
            <v>3</v>
          </cell>
          <cell r="M160" t="str">
            <v>Aguiar, Victoria</v>
          </cell>
          <cell r="N160" t="str">
            <v>vgaguiar@statestreet.com</v>
          </cell>
          <cell r="O160" t="str">
            <v>Aguiar, Victoria</v>
          </cell>
          <cell r="P160" t="str">
            <v>vgaguiar@statestreet.com</v>
          </cell>
          <cell r="Q160" t="str">
            <v>Joao Da-Cruz</v>
          </cell>
          <cell r="R160" t="str">
            <v>jjdacruz@statestreet.com</v>
          </cell>
          <cell r="S160" t="str">
            <v>JD</v>
          </cell>
          <cell r="T160">
            <v>0</v>
          </cell>
          <cell r="U160" t="str">
            <v>Erik Cady</v>
          </cell>
        </row>
        <row r="161">
          <cell r="A161" t="str">
            <v>PERM</v>
          </cell>
          <cell r="B161" t="str">
            <v>PERMANENT PORTFOLIO FAMILY OF FUNDS</v>
          </cell>
          <cell r="C161" t="str">
            <v>Susan K. Freund - Compliance Officer</v>
          </cell>
          <cell r="D161" t="str">
            <v xml:space="preserve">Primary             </v>
          </cell>
          <cell r="E161" t="str">
            <v>susan@permportfunds.com</v>
          </cell>
          <cell r="F161" t="str">
            <v>415-398-8097</v>
          </cell>
          <cell r="G161" t="str">
            <v>600 Montgomery St. Suite 4100</v>
          </cell>
          <cell r="H161" t="str">
            <v/>
          </cell>
          <cell r="I161" t="str">
            <v>San Francisco</v>
          </cell>
          <cell r="J161" t="str">
            <v xml:space="preserve">CA                                                                                                                                                                                                                                                             </v>
          </cell>
          <cell r="K161" t="str">
            <v xml:space="preserve">94111     </v>
          </cell>
          <cell r="L161">
            <v>3</v>
          </cell>
          <cell r="M161" t="str">
            <v>shawn Alarie</v>
          </cell>
          <cell r="N161" t="str">
            <v>smalarie@statestreet.com</v>
          </cell>
          <cell r="O161" t="str">
            <v>shawn Alarie</v>
          </cell>
          <cell r="P161" t="str">
            <v>smalarie@statestreet.com</v>
          </cell>
          <cell r="Q161" t="str">
            <v>Joao Da-Cruz</v>
          </cell>
          <cell r="R161" t="str">
            <v>jjdacruz@statestreet.com</v>
          </cell>
          <cell r="S161" t="str">
            <v>EGC</v>
          </cell>
          <cell r="T161">
            <v>0</v>
          </cell>
          <cell r="U161" t="str">
            <v>Erik Cady</v>
          </cell>
        </row>
        <row r="162">
          <cell r="A162" t="str">
            <v>PENAC</v>
          </cell>
          <cell r="B162" t="str">
            <v>PHILIPS ELECTRONICS NORTH AMERICA</v>
          </cell>
          <cell r="C162" t="str">
            <v>Kristine Fortin, Pension Finance Manager</v>
          </cell>
          <cell r="D162" t="str">
            <v xml:space="preserve">Primary             </v>
          </cell>
          <cell r="E162" t="str">
            <v>Kristine.Fortin@philips.com</v>
          </cell>
          <cell r="F162" t="str">
            <v/>
          </cell>
          <cell r="G162" t="str">
            <v>3000 Minuteman Road, M/S 5301</v>
          </cell>
          <cell r="H162" t="str">
            <v/>
          </cell>
          <cell r="I162" t="str">
            <v>Andover</v>
          </cell>
          <cell r="J162" t="str">
            <v xml:space="preserve">MA                                                                                                                                                                                                                                                             </v>
          </cell>
          <cell r="K162" t="str">
            <v xml:space="preserve">01810     </v>
          </cell>
          <cell r="L162">
            <v>3</v>
          </cell>
          <cell r="M162" t="str">
            <v>Quigley, Sean</v>
          </cell>
          <cell r="N162" t="str">
            <v>sequigley@statestreet.com</v>
          </cell>
          <cell r="O162">
            <v>0</v>
          </cell>
          <cell r="P162">
            <v>0</v>
          </cell>
          <cell r="Q162" t="str">
            <v>Joao Da-Cruz</v>
          </cell>
          <cell r="R162" t="str">
            <v>jjdacruz@statestreet.com</v>
          </cell>
          <cell r="S162" t="str">
            <v>JD</v>
          </cell>
          <cell r="T162">
            <v>0</v>
          </cell>
          <cell r="U162" t="str">
            <v>Erik Cady</v>
          </cell>
        </row>
        <row r="163">
          <cell r="A163" t="str">
            <v>PCRA</v>
          </cell>
          <cell r="B163" t="str">
            <v>PLYMOUTH COUNTY RETIREMENT ASSOCIATION</v>
          </cell>
          <cell r="C163" t="str">
            <v xml:space="preserve">Peter Manning </v>
          </cell>
          <cell r="D163" t="str">
            <v xml:space="preserve">Primary             </v>
          </cell>
          <cell r="E163" t="str">
            <v>PManning@pcr-ma.org</v>
          </cell>
          <cell r="F163" t="str">
            <v>508 237-1575</v>
          </cell>
          <cell r="G163" t="str">
            <v xml:space="preserve">10 Cordage Park # 234 </v>
          </cell>
          <cell r="H163" t="str">
            <v/>
          </cell>
          <cell r="I163" t="str">
            <v>Plymouth</v>
          </cell>
          <cell r="J163" t="str">
            <v xml:space="preserve">MA                                                                                                                                                                                                                                                             </v>
          </cell>
          <cell r="K163">
            <v>2360</v>
          </cell>
          <cell r="L163">
            <v>2</v>
          </cell>
          <cell r="M163" t="str">
            <v>Atkins, Lauren J</v>
          </cell>
          <cell r="N163" t="str">
            <v>ljatkins@statestreet.com</v>
          </cell>
          <cell r="O163" t="str">
            <v>Fisher, Edward R</v>
          </cell>
          <cell r="P163" t="str">
            <v>erfisher@statestreet.com</v>
          </cell>
          <cell r="Q163" t="str">
            <v>Bo Luong</v>
          </cell>
          <cell r="R163" t="str">
            <v>Jluong@statestreet.com</v>
          </cell>
          <cell r="S163">
            <v>0</v>
          </cell>
          <cell r="T163">
            <v>0</v>
          </cell>
          <cell r="U163" t="str">
            <v>Erik Cady</v>
          </cell>
        </row>
        <row r="164">
          <cell r="A164" t="str">
            <v>CDPRES</v>
          </cell>
          <cell r="B164" t="str">
            <v>PRESIMA INC</v>
          </cell>
          <cell r="C164" t="str">
            <v>Celine Sayegh </v>
          </cell>
          <cell r="D164" t="str">
            <v xml:space="preserve">Primary             </v>
          </cell>
          <cell r="E164" t="str">
            <v>CSayegh@presima.com</v>
          </cell>
          <cell r="F164" t="str">
            <v>+1 514 673 1383 </v>
          </cell>
          <cell r="G164" t="str">
            <v>1000, place Jean-Paul-Riopelle, Bureau A-300</v>
          </cell>
          <cell r="H164" t="str">
            <v/>
          </cell>
          <cell r="I164" t="str">
            <v>Montreal</v>
          </cell>
          <cell r="J164" t="str">
            <v xml:space="preserve">Quebec                                                                                                                                                                                                                                                         </v>
          </cell>
          <cell r="K164" t="str">
            <v xml:space="preserve">H2Y 3X4   </v>
          </cell>
          <cell r="L164">
            <v>3</v>
          </cell>
          <cell r="M164" t="str">
            <v>Andre Frigon</v>
          </cell>
          <cell r="N164" t="str">
            <v>AFrigon@StateStreet.com</v>
          </cell>
          <cell r="O164" t="str">
            <v>Fernarndo Rodrigues</v>
          </cell>
          <cell r="P164" t="str">
            <v>frodrigues@statestreet.com</v>
          </cell>
          <cell r="Q164" t="str">
            <v>Joao Da-Cruz</v>
          </cell>
          <cell r="R164" t="str">
            <v>jjdacruz@statestreet.com</v>
          </cell>
          <cell r="S164" t="str">
            <v>JD</v>
          </cell>
          <cell r="T164">
            <v>0</v>
          </cell>
          <cell r="U164" t="str">
            <v>Erik Cady</v>
          </cell>
        </row>
        <row r="165">
          <cell r="A165" t="str">
            <v>RILABOR</v>
          </cell>
          <cell r="B165" t="str">
            <v>RHODE ISLAND LABORERS</v>
          </cell>
          <cell r="C165" t="str">
            <v>David S. Bessette</v>
          </cell>
          <cell r="D165" t="str">
            <v xml:space="preserve">Primary             </v>
          </cell>
          <cell r="E165" t="str">
            <v>dbessette@admin-services.com</v>
          </cell>
          <cell r="F165" t="str">
            <v>401-942-8690</v>
          </cell>
          <cell r="G165" t="str">
            <v>200 Midway Rd, Suite 169</v>
          </cell>
          <cell r="H165">
            <v>0</v>
          </cell>
          <cell r="I165" t="str">
            <v>Cranston</v>
          </cell>
          <cell r="J165" t="str">
            <v>RI</v>
          </cell>
          <cell r="K165" t="str">
            <v>02920</v>
          </cell>
          <cell r="L165">
            <v>3</v>
          </cell>
          <cell r="M165" t="str">
            <v>TRACI WRIGHT</v>
          </cell>
          <cell r="N165" t="str">
            <v>tlwright@statestreet.com</v>
          </cell>
          <cell r="O165" t="str">
            <v>JAMES GASDIA</v>
          </cell>
          <cell r="P165" t="str">
            <v>jjgasdia@statestreet.com</v>
          </cell>
          <cell r="Q165" t="str">
            <v>Jared Sutton</v>
          </cell>
          <cell r="R165" t="str">
            <v>jared.sutton@statestreet.com</v>
          </cell>
          <cell r="S165">
            <v>0</v>
          </cell>
          <cell r="T165">
            <v>0</v>
          </cell>
          <cell r="U165" t="str">
            <v>Erik Cady</v>
          </cell>
        </row>
        <row r="166">
          <cell r="A166" t="str">
            <v>ROCKCRK</v>
          </cell>
          <cell r="B166" t="str">
            <v>Rock Creek Group LLC</v>
          </cell>
          <cell r="C166" t="str">
            <v>Insuk Choe</v>
          </cell>
          <cell r="D166" t="str">
            <v xml:space="preserve">Primary             </v>
          </cell>
          <cell r="E166" t="str">
            <v>Insuk.Choe@therockcreekgroup.com</v>
          </cell>
          <cell r="F166">
            <v>0</v>
          </cell>
          <cell r="G166" t="str">
            <v>1133 Connecticut Avenue NW</v>
          </cell>
          <cell r="H166">
            <v>0</v>
          </cell>
          <cell r="I166" t="str">
            <v>Washington</v>
          </cell>
          <cell r="J166" t="str">
            <v>DC</v>
          </cell>
          <cell r="K166" t="str">
            <v>20036</v>
          </cell>
          <cell r="L166">
            <v>2</v>
          </cell>
          <cell r="M166" t="str">
            <v>Palleria, Meghan &lt;MPalleria@StateStreet.com&gt;</v>
          </cell>
          <cell r="N166" t="str">
            <v>MPalleria@StateStreet.com</v>
          </cell>
          <cell r="O166" t="str">
            <v xml:space="preserve">Ross, Michelle </v>
          </cell>
          <cell r="P166" t="str">
            <v>MRoss@StateStreet.com</v>
          </cell>
          <cell r="Q166" t="str">
            <v>Joao Da-Cruz</v>
          </cell>
          <cell r="R166" t="str">
            <v>jjdacruz@statestreet.com</v>
          </cell>
          <cell r="S166" t="str">
            <v>JD</v>
          </cell>
          <cell r="T166">
            <v>0</v>
          </cell>
          <cell r="U166" t="str">
            <v>Erik Cady</v>
          </cell>
        </row>
        <row r="167">
          <cell r="A167" t="str">
            <v>STGOBAIN</v>
          </cell>
          <cell r="B167" t="str">
            <v>SAINT GOBAIN</v>
          </cell>
          <cell r="C167" t="str">
            <v>Joanne Aramento</v>
          </cell>
          <cell r="D167" t="str">
            <v xml:space="preserve">Primary             </v>
          </cell>
          <cell r="E167" t="str">
            <v>Joanne.L.Aramento@saint-gobain.com </v>
          </cell>
          <cell r="F167" t="str">
            <v>508-852-2619</v>
          </cell>
          <cell r="G167" t="str">
            <v>1 New Bond Street</v>
          </cell>
          <cell r="H167" t="str">
            <v/>
          </cell>
          <cell r="I167" t="str">
            <v>Worcester</v>
          </cell>
          <cell r="J167" t="str">
            <v>MA</v>
          </cell>
          <cell r="K167">
            <v>1615</v>
          </cell>
          <cell r="L167">
            <v>3</v>
          </cell>
          <cell r="M167" t="str">
            <v>Gayton, Ron</v>
          </cell>
          <cell r="N167" t="str">
            <v>RFGayton@StateStreet.com</v>
          </cell>
          <cell r="O167" t="str">
            <v>Aguiar, Victoria</v>
          </cell>
          <cell r="P167" t="str">
            <v>vgaguiar@statestreet.com</v>
          </cell>
          <cell r="Q167" t="str">
            <v>Bo Luong</v>
          </cell>
          <cell r="R167" t="str">
            <v>Jluong@statestreet.com</v>
          </cell>
          <cell r="S167">
            <v>0</v>
          </cell>
          <cell r="T167">
            <v>0</v>
          </cell>
          <cell r="U167" t="str">
            <v>Erik Cady</v>
          </cell>
        </row>
        <row r="168">
          <cell r="A168" t="str">
            <v>SIMC</v>
          </cell>
          <cell r="B168" t="str">
            <v>SIONNA INVESTMENT PARTNERS</v>
          </cell>
          <cell r="C168" t="str">
            <v>Ian Ligertwood</v>
          </cell>
          <cell r="D168" t="str">
            <v xml:space="preserve">Primary             </v>
          </cell>
          <cell r="E168" t="str">
            <v>Ian.Ligertwood@sionna.ca</v>
          </cell>
          <cell r="F168">
            <v>0</v>
          </cell>
          <cell r="G168" t="str">
            <v>8 King Street East, Suite 1600</v>
          </cell>
          <cell r="H168" t="str">
            <v/>
          </cell>
          <cell r="I168" t="str">
            <v>Toronto</v>
          </cell>
          <cell r="J168" t="str">
            <v xml:space="preserve">Ontario                                                                                                                                                                                                                                                        </v>
          </cell>
          <cell r="K168" t="str">
            <v xml:space="preserve">M5C 1B5   </v>
          </cell>
          <cell r="L168">
            <v>3</v>
          </cell>
          <cell r="M168" t="str">
            <v>John Folk</v>
          </cell>
          <cell r="N168" t="str">
            <v>jfolk@staetstreet.com</v>
          </cell>
          <cell r="O168" t="str">
            <v>Mary Sorbara</v>
          </cell>
          <cell r="P168" t="str">
            <v>msorbara@statestreet.com</v>
          </cell>
          <cell r="Q168" t="str">
            <v>Joao Da-Cruz</v>
          </cell>
          <cell r="R168" t="str">
            <v>jjdacruz@statestreet.com</v>
          </cell>
          <cell r="S168" t="str">
            <v>JD</v>
          </cell>
          <cell r="T168">
            <v>0</v>
          </cell>
          <cell r="U168" t="str">
            <v>Erik Cady</v>
          </cell>
        </row>
        <row r="169">
          <cell r="A169" t="str">
            <v>SAM</v>
          </cell>
          <cell r="B169" t="str">
            <v>SUNAMERICA</v>
          </cell>
          <cell r="C169" t="str">
            <v>Julie Cowart, Vice President</v>
          </cell>
          <cell r="D169" t="str">
            <v xml:space="preserve">Primary             </v>
          </cell>
          <cell r="E169" t="str">
            <v>Julie.Cowart@aig.com</v>
          </cell>
          <cell r="F169" t="str">
            <v>713-831-5016</v>
          </cell>
          <cell r="G169" t="str">
            <v>2929 Allen Parkway</v>
          </cell>
          <cell r="H169" t="str">
            <v/>
          </cell>
          <cell r="I169" t="str">
            <v>Houston</v>
          </cell>
          <cell r="J169" t="str">
            <v xml:space="preserve">TX                                                                                                                                                                                                                                                             </v>
          </cell>
          <cell r="K169" t="str">
            <v xml:space="preserve">77019     </v>
          </cell>
          <cell r="L169">
            <v>2</v>
          </cell>
          <cell r="M169" t="str">
            <v>Louis Abruzzi</v>
          </cell>
          <cell r="N169" t="str">
            <v>ldabruzzi@statestreet.com</v>
          </cell>
          <cell r="O169" t="str">
            <v>Michael Salmon</v>
          </cell>
          <cell r="P169" t="str">
            <v>MSalmon@StateStreet.com</v>
          </cell>
          <cell r="Q169" t="str">
            <v>Jared Sutton</v>
          </cell>
          <cell r="R169" t="str">
            <v>jared.sutton@statestreet.com</v>
          </cell>
          <cell r="S169" t="str">
            <v>EGC</v>
          </cell>
          <cell r="T169">
            <v>0</v>
          </cell>
          <cell r="U169" t="str">
            <v>Erik Cady</v>
          </cell>
        </row>
        <row r="170">
          <cell r="A170" t="str">
            <v>SYNGSS</v>
          </cell>
          <cell r="B170" t="str">
            <v>SYNGENTA</v>
          </cell>
          <cell r="C170" t="str">
            <v>Matthew (Matt) Viereck, Chairman</v>
          </cell>
          <cell r="D170" t="str">
            <v xml:space="preserve">Primary             </v>
          </cell>
          <cell r="E170" t="str">
            <v>matt.viereck@syngenta.com</v>
          </cell>
          <cell r="F170" t="str">
            <v>302-425-2257</v>
          </cell>
          <cell r="G170" t="str">
            <v>3411 Silverside Road, Suite 100</v>
          </cell>
          <cell r="H170" t="str">
            <v/>
          </cell>
          <cell r="I170" t="str">
            <v>Wilmington</v>
          </cell>
          <cell r="J170" t="str">
            <v xml:space="preserve">DE                                                                                                                                                                                                                                                             </v>
          </cell>
          <cell r="K170" t="str">
            <v>19810</v>
          </cell>
          <cell r="L170">
            <v>3</v>
          </cell>
          <cell r="M170" t="str">
            <v>Vokolek, Christopher</v>
          </cell>
          <cell r="N170" t="str">
            <v>ctvokolek@statestreet.com</v>
          </cell>
          <cell r="O170" t="str">
            <v>Lopez, Gina</v>
          </cell>
          <cell r="P170" t="str">
            <v>gslopez@statestreet.com</v>
          </cell>
          <cell r="Q170" t="str">
            <v>Michael Dean</v>
          </cell>
          <cell r="R170" t="str">
            <v>mdean@statestreet.com</v>
          </cell>
          <cell r="S170" t="str">
            <v>MD</v>
          </cell>
          <cell r="T170">
            <v>0</v>
          </cell>
          <cell r="U170" t="str">
            <v>Erik Cady</v>
          </cell>
        </row>
        <row r="171">
          <cell r="A171" t="str">
            <v>IFSWEB</v>
          </cell>
          <cell r="B171" t="str">
            <v>TOWN OF WEBSTER</v>
          </cell>
          <cell r="C171" t="str">
            <v>Paul Perdagio, Consultant</v>
          </cell>
          <cell r="D171" t="str">
            <v xml:space="preserve">Primary             </v>
          </cell>
          <cell r="E171">
            <v>0</v>
          </cell>
          <cell r="F171" t="str">
            <v>617-531-3100</v>
          </cell>
          <cell r="G171" t="str">
            <v>1 Boston Place #20</v>
          </cell>
          <cell r="H171" t="str">
            <v/>
          </cell>
          <cell r="I171" t="str">
            <v>Boston</v>
          </cell>
          <cell r="J171" t="str">
            <v xml:space="preserve">MA                                                                                                                                                                                                                                                             </v>
          </cell>
          <cell r="K171" t="str">
            <v xml:space="preserve">02201     </v>
          </cell>
          <cell r="L171">
            <v>2</v>
          </cell>
          <cell r="M171" t="str">
            <v>Atkins, Lauren J</v>
          </cell>
          <cell r="N171" t="str">
            <v>ljatkins@statestreet.com</v>
          </cell>
          <cell r="O171" t="str">
            <v>Payne, Kaylee</v>
          </cell>
          <cell r="P171" t="str">
            <v>kpayne@statestreet.com</v>
          </cell>
          <cell r="Q171" t="str">
            <v>Bo Luong</v>
          </cell>
          <cell r="R171" t="str">
            <v>Jluong@statestreet.com</v>
          </cell>
          <cell r="S171">
            <v>0</v>
          </cell>
          <cell r="T171">
            <v>0</v>
          </cell>
          <cell r="U171" t="str">
            <v>Erik Cady</v>
          </cell>
        </row>
        <row r="172">
          <cell r="A172" t="str">
            <v>TULANESS</v>
          </cell>
          <cell r="B172" t="str">
            <v>TULANE UNIVERSITY</v>
          </cell>
          <cell r="C172" t="str">
            <v>Paul Weaver, Director, Investment Accounting</v>
          </cell>
          <cell r="D172" t="str">
            <v xml:space="preserve">Primary             </v>
          </cell>
          <cell r="E172" t="str">
            <v>pweaver@tulane.edu</v>
          </cell>
          <cell r="F172" t="str">
            <v>203-716-8491</v>
          </cell>
          <cell r="G172" t="str">
            <v>9 Old Kings Highway</v>
          </cell>
          <cell r="H172" t="str">
            <v/>
          </cell>
          <cell r="I172" t="str">
            <v>Darien</v>
          </cell>
          <cell r="J172" t="str">
            <v xml:space="preserve">CT                                                                                                                                                                                                                                                             </v>
          </cell>
          <cell r="K172" t="str">
            <v xml:space="preserve">06820     </v>
          </cell>
          <cell r="L172">
            <v>2</v>
          </cell>
          <cell r="M172" t="str">
            <v>Aguiar, Victoria</v>
          </cell>
          <cell r="N172" t="str">
            <v>vgaguiar@statestreet.com</v>
          </cell>
          <cell r="O172" t="str">
            <v>stephen sparks</v>
          </cell>
          <cell r="P172" t="str">
            <v>sdsparks@statestreet.com</v>
          </cell>
          <cell r="Q172" t="str">
            <v>Joao Da-Cruz</v>
          </cell>
          <cell r="R172" t="str">
            <v>jjdacruz@statestreet.com</v>
          </cell>
          <cell r="S172" t="str">
            <v>JD</v>
          </cell>
          <cell r="T172">
            <v>0</v>
          </cell>
          <cell r="U172" t="str">
            <v>Erik Cady</v>
          </cell>
        </row>
        <row r="173">
          <cell r="A173" t="str">
            <v>WFARGO</v>
          </cell>
          <cell r="B173" t="str">
            <v>WELLS FARGO</v>
          </cell>
          <cell r="C173" t="str">
            <v>Jay H. Cha, Sr. Investment Analytics Specialist</v>
          </cell>
          <cell r="D173" t="str">
            <v xml:space="preserve">Primary             </v>
          </cell>
          <cell r="E173" t="str">
            <v>jay.h.cha@wellsfargo.com</v>
          </cell>
          <cell r="F173" t="str">
            <v xml:space="preserve">612-667-4050 </v>
          </cell>
          <cell r="G173" t="str">
            <v xml:space="preserve">550 South 4th Street, 8th Floor </v>
          </cell>
          <cell r="H173">
            <v>0</v>
          </cell>
          <cell r="I173" t="str">
            <v>Minneapolis</v>
          </cell>
          <cell r="J173" t="str">
            <v>MN</v>
          </cell>
          <cell r="K173">
            <v>55415</v>
          </cell>
          <cell r="L173">
            <v>3</v>
          </cell>
          <cell r="M173" t="str">
            <v>minasian, douglas</v>
          </cell>
          <cell r="N173" t="str">
            <v>douglas.minasian@statestreet.com</v>
          </cell>
          <cell r="O173" t="str">
            <v>Chris Bartee</v>
          </cell>
          <cell r="P173" t="str">
            <v>CJBartee@StateStreet.com</v>
          </cell>
          <cell r="Q173" t="str">
            <v>Jared Sutton</v>
          </cell>
          <cell r="R173" t="str">
            <v>jared.sutton@statestreet.com</v>
          </cell>
          <cell r="S173" t="str">
            <v>JD</v>
          </cell>
          <cell r="T173">
            <v>0</v>
          </cell>
          <cell r="U173" t="str">
            <v>Erik Cady</v>
          </cell>
        </row>
        <row r="174">
          <cell r="A174" t="str">
            <v>YMCASL</v>
          </cell>
          <cell r="B174" t="str">
            <v>YMCA OF GREATER ST. LOUIS</v>
          </cell>
          <cell r="C174" t="str">
            <v>Frank Ward, Senior Vice President - Chief Financial Officer</v>
          </cell>
          <cell r="D174" t="str">
            <v xml:space="preserve">Primary             </v>
          </cell>
          <cell r="E174" t="str">
            <v>frank.ward@gwrymca.org</v>
          </cell>
          <cell r="F174" t="str">
            <v>314-436-1177</v>
          </cell>
          <cell r="G174" t="str">
            <v>326 S. 21st Street, Suite 400</v>
          </cell>
          <cell r="H174" t="str">
            <v/>
          </cell>
          <cell r="I174" t="str">
            <v>St. Louis</v>
          </cell>
          <cell r="J174" t="str">
            <v xml:space="preserve">MO                                                                                                                                                                                                                                                             </v>
          </cell>
          <cell r="K174" t="str">
            <v xml:space="preserve">63103     </v>
          </cell>
          <cell r="L174">
            <v>3</v>
          </cell>
          <cell r="M174" t="str">
            <v>Lenig, Aaron</v>
          </cell>
          <cell r="N174" t="str">
            <v>alenig@statestreet.com</v>
          </cell>
          <cell r="O174" t="str">
            <v>Seeley, Sarah</v>
          </cell>
          <cell r="P174" t="str">
            <v>smreed@statestreet.com</v>
          </cell>
          <cell r="Q174" t="str">
            <v>Jared Sutton</v>
          </cell>
          <cell r="R174" t="str">
            <v>jared.sutton@statestreet.com</v>
          </cell>
          <cell r="S174">
            <v>0</v>
          </cell>
          <cell r="T174">
            <v>0</v>
          </cell>
          <cell r="U174" t="str">
            <v>Erik Cady</v>
          </cell>
        </row>
        <row r="175">
          <cell r="A175" t="str">
            <v>ACLU</v>
          </cell>
          <cell r="B175" t="str">
            <v>ACLU</v>
          </cell>
          <cell r="C175" t="str">
            <v>Robert Franzino, Director of Finance</v>
          </cell>
          <cell r="D175" t="str">
            <v xml:space="preserve">Primary             </v>
          </cell>
          <cell r="E175" t="str">
            <v>rfranzino@aclu.org</v>
          </cell>
          <cell r="F175" t="str">
            <v>212-549-2547</v>
          </cell>
          <cell r="G175" t="str">
            <v>125 Broad Street</v>
          </cell>
          <cell r="H175" t="str">
            <v/>
          </cell>
          <cell r="I175" t="str">
            <v>New York</v>
          </cell>
          <cell r="J175" t="str">
            <v xml:space="preserve">NY                                                                                                                                                                                                                                                             </v>
          </cell>
          <cell r="K175" t="str">
            <v xml:space="preserve">10004     </v>
          </cell>
          <cell r="L175">
            <v>3</v>
          </cell>
          <cell r="M175" t="str">
            <v>Andre Frigon</v>
          </cell>
          <cell r="N175" t="str">
            <v>afrigon@statestreet.com</v>
          </cell>
          <cell r="O175" t="str">
            <v>Andre Frigon</v>
          </cell>
          <cell r="P175" t="str">
            <v>afrigon@statestreet.com</v>
          </cell>
          <cell r="Q175" t="str">
            <v>Dan Michaud</v>
          </cell>
          <cell r="R175" t="str">
            <v>dmichaud@statestreet.com</v>
          </cell>
          <cell r="S175">
            <v>0</v>
          </cell>
          <cell r="T175">
            <v>0</v>
          </cell>
          <cell r="U175" t="str">
            <v>Erik Pulsifer</v>
          </cell>
        </row>
        <row r="176">
          <cell r="A176" t="str">
            <v>ALBERTA</v>
          </cell>
          <cell r="B176" t="str">
            <v>ALBERTA TREASURY BRANCHES</v>
          </cell>
          <cell r="C176" t="str">
            <v>Gene Hochachka, Portfolio Strategist</v>
          </cell>
          <cell r="D176" t="str">
            <v xml:space="preserve">Primary             </v>
          </cell>
          <cell r="E176" t="str">
            <v>GHochachka@atb.com</v>
          </cell>
          <cell r="F176" t="str">
            <v>780-408-7882</v>
          </cell>
          <cell r="G176" t="str">
            <v>239-8 Ave SW, 2nd Floor</v>
          </cell>
          <cell r="H176" t="str">
            <v/>
          </cell>
          <cell r="I176" t="str">
            <v>Calgary</v>
          </cell>
          <cell r="J176" t="str">
            <v xml:space="preserve">Alberta                                                                                                                                                                                                                                                        </v>
          </cell>
          <cell r="K176" t="str">
            <v xml:space="preserve">T2P 1B9   </v>
          </cell>
          <cell r="L176">
            <v>3</v>
          </cell>
          <cell r="M176" t="str">
            <v>Chris Finlay</v>
          </cell>
          <cell r="N176" t="str">
            <v>CFinlay2@StateStreet.com</v>
          </cell>
          <cell r="O176" t="str">
            <v>Chris Finlay</v>
          </cell>
          <cell r="P176" t="str">
            <v>CFinlay2@StateStreet.com</v>
          </cell>
          <cell r="Q176" t="str">
            <v>Dan Michaud</v>
          </cell>
          <cell r="R176" t="str">
            <v>dmichaud@statestreet.com</v>
          </cell>
          <cell r="S176">
            <v>0</v>
          </cell>
          <cell r="T176">
            <v>0</v>
          </cell>
          <cell r="U176" t="str">
            <v>Erik Pulsifer</v>
          </cell>
        </row>
        <row r="177">
          <cell r="A177" t="str">
            <v>ARC</v>
          </cell>
          <cell r="B177" t="str">
            <v>AMERICAN RED CROSS</v>
          </cell>
          <cell r="C177" t="str">
            <v>Candy Lindsey, Director</v>
          </cell>
          <cell r="D177" t="str">
            <v xml:space="preserve">Primary             </v>
          </cell>
          <cell r="E177" t="str">
            <v>candy.lindsey2@redcross.org</v>
          </cell>
          <cell r="F177" t="str">
            <v>202-303-1576</v>
          </cell>
          <cell r="G177" t="str">
            <v>2025 E Street NW</v>
          </cell>
          <cell r="H177" t="str">
            <v/>
          </cell>
          <cell r="I177" t="str">
            <v>Washington</v>
          </cell>
          <cell r="J177" t="str">
            <v xml:space="preserve">DC                                                                                                                                                                                                                                                             </v>
          </cell>
          <cell r="K177" t="str">
            <v xml:space="preserve">20006     </v>
          </cell>
          <cell r="L177">
            <v>1</v>
          </cell>
          <cell r="M177" t="str">
            <v>Sadler, Chris</v>
          </cell>
          <cell r="N177" t="str">
            <v>Chris.Sadler@statestreet.com</v>
          </cell>
          <cell r="O177" t="str">
            <v>Mattia, Chris</v>
          </cell>
          <cell r="P177" t="str">
            <v>cmattia@statestreet.com</v>
          </cell>
          <cell r="Q177" t="str">
            <v>Lalitha Davuluri</v>
          </cell>
          <cell r="R177" t="str">
            <v>ldavuluri@statestreet.com</v>
          </cell>
          <cell r="S177">
            <v>0</v>
          </cell>
          <cell r="T177">
            <v>0</v>
          </cell>
          <cell r="U177" t="str">
            <v>Erik Pulsifer</v>
          </cell>
        </row>
        <row r="178">
          <cell r="A178" t="str">
            <v>ANTOFAGASTA</v>
          </cell>
          <cell r="B178" t="str">
            <v>ANTOFAGASTA</v>
          </cell>
          <cell r="C178" t="str">
            <v>Francisco Lepeley, Investment Manager</v>
          </cell>
          <cell r="D178" t="str">
            <v xml:space="preserve">Primary             </v>
          </cell>
          <cell r="E178" t="str">
            <v>flepeley@aminerals.cl</v>
          </cell>
          <cell r="F178" t="str">
            <v>56-2-377-6000</v>
          </cell>
          <cell r="G178" t="str">
            <v>Ahumada 11, piso 6</v>
          </cell>
          <cell r="H178" t="str">
            <v/>
          </cell>
          <cell r="I178" t="str">
            <v>Santiago</v>
          </cell>
          <cell r="J178" t="str">
            <v xml:space="preserve">Chile                                                                                                                                                                                                                                                          </v>
          </cell>
          <cell r="K178" t="str">
            <v xml:space="preserve">          </v>
          </cell>
          <cell r="L178">
            <v>3</v>
          </cell>
          <cell r="M178" t="str">
            <v>Agredo, Karen</v>
          </cell>
          <cell r="N178" t="str">
            <v>kagredo@statestreet.com</v>
          </cell>
          <cell r="O178" t="str">
            <v>Castillo, Rocio</v>
          </cell>
          <cell r="P178" t="str">
            <v>rxcastillo@statestreet.com</v>
          </cell>
          <cell r="Q178" t="str">
            <v>Dan Michaud</v>
          </cell>
          <cell r="R178" t="str">
            <v>dmichaud@statestreet.com</v>
          </cell>
          <cell r="S178">
            <v>0</v>
          </cell>
          <cell r="T178">
            <v>0</v>
          </cell>
          <cell r="U178" t="str">
            <v>Erik Pulsifer</v>
          </cell>
        </row>
        <row r="179">
          <cell r="A179" t="str">
            <v>I5XX</v>
          </cell>
          <cell r="B179" t="str">
            <v>ASTRAZENECA</v>
          </cell>
          <cell r="C179" t="str">
            <v>Allan Daigneault, Manager</v>
          </cell>
          <cell r="D179" t="str">
            <v xml:space="preserve">Primary             </v>
          </cell>
          <cell r="E179" t="str">
            <v>Allan.Daigneault@astrazeneca.com</v>
          </cell>
          <cell r="F179" t="str">
            <v xml:space="preserve">302-886-8646 </v>
          </cell>
          <cell r="G179" t="str">
            <v xml:space="preserve">1800 Concord Pike </v>
          </cell>
          <cell r="H179" t="str">
            <v/>
          </cell>
          <cell r="I179" t="str">
            <v>Wilmington</v>
          </cell>
          <cell r="J179" t="str">
            <v xml:space="preserve">DE                                                                                                                                                                                                                                                             </v>
          </cell>
          <cell r="K179" t="str">
            <v xml:space="preserve">19803     </v>
          </cell>
          <cell r="L179">
            <v>3</v>
          </cell>
          <cell r="M179" t="str">
            <v>Kidney, Christine</v>
          </cell>
          <cell r="N179" t="str">
            <v>cekidney@statestreet.com</v>
          </cell>
          <cell r="O179" t="str">
            <v>Chris Vokolek</v>
          </cell>
          <cell r="P179" t="str">
            <v>ctvokolek@statestreet.com</v>
          </cell>
          <cell r="Q179" t="str">
            <v>Scott Swanson</v>
          </cell>
          <cell r="R179" t="str">
            <v>sswanson@statestreet.com</v>
          </cell>
          <cell r="S179">
            <v>0</v>
          </cell>
          <cell r="T179">
            <v>0</v>
          </cell>
          <cell r="U179" t="str">
            <v>Erik Pulsifer</v>
          </cell>
        </row>
        <row r="180">
          <cell r="A180" t="str">
            <v>BECHGSS</v>
          </cell>
          <cell r="B180" t="str">
            <v>BECHTEL CORPORATION</v>
          </cell>
          <cell r="C180" t="str">
            <v>Mehta Lavina</v>
          </cell>
          <cell r="D180" t="str">
            <v xml:space="preserve">Primary             </v>
          </cell>
          <cell r="E180" t="str">
            <v>lmehta@bechtel.com</v>
          </cell>
          <cell r="F180" t="str">
            <v>415-768-4252</v>
          </cell>
          <cell r="G180" t="str">
            <v>50 Beale Street</v>
          </cell>
          <cell r="H180" t="str">
            <v/>
          </cell>
          <cell r="I180" t="str">
            <v>San Francisco</v>
          </cell>
          <cell r="J180" t="str">
            <v xml:space="preserve">CA                                                                                                                                                                                                                                                             </v>
          </cell>
          <cell r="K180" t="str">
            <v xml:space="preserve">94105     </v>
          </cell>
          <cell r="L180">
            <v>3</v>
          </cell>
          <cell r="M180" t="str">
            <v>Hawko, Brian</v>
          </cell>
          <cell r="N180" t="str">
            <v>BCHawko@StateStreet.com</v>
          </cell>
          <cell r="O180" t="str">
            <v>Spada, Matt</v>
          </cell>
          <cell r="P180" t="str">
            <v>mspada@statestreet.com</v>
          </cell>
          <cell r="Q180" t="str">
            <v>Dan Michaud</v>
          </cell>
          <cell r="R180" t="str">
            <v>dmichaud@statestreet.com</v>
          </cell>
          <cell r="S180">
            <v>0</v>
          </cell>
          <cell r="T180">
            <v>0</v>
          </cell>
          <cell r="U180" t="str">
            <v>Erik Pulsifer</v>
          </cell>
        </row>
        <row r="181">
          <cell r="A181" t="str">
            <v>BURRWF</v>
          </cell>
          <cell r="B181" t="str">
            <v>BURROUGHS WELLCOME</v>
          </cell>
          <cell r="C181" t="str">
            <v>Scott Schoedler, VP</v>
          </cell>
          <cell r="D181" t="str">
            <v xml:space="preserve">Primary             </v>
          </cell>
          <cell r="E181" t="str">
            <v>sschoedler@bwfund.org</v>
          </cell>
          <cell r="F181" t="str">
            <v>919-991-5106</v>
          </cell>
          <cell r="G181" t="str">
            <v>21 T. W. Alexander Dr</v>
          </cell>
          <cell r="H181" t="str">
            <v/>
          </cell>
          <cell r="I181" t="str">
            <v>Research Triangle Park</v>
          </cell>
          <cell r="J181" t="str">
            <v xml:space="preserve">NC                                                                                                                                                                                                                                                             </v>
          </cell>
          <cell r="K181" t="str">
            <v xml:space="preserve">27709     </v>
          </cell>
          <cell r="L181">
            <v>3</v>
          </cell>
          <cell r="M181" t="str">
            <v>Connolly, Daniel J</v>
          </cell>
          <cell r="N181" t="str">
            <v>dconnolly2@statestreet.com</v>
          </cell>
          <cell r="O181" t="str">
            <v>Connolly, Daniel J</v>
          </cell>
          <cell r="P181" t="str">
            <v>dconnolly2@statestreet.com</v>
          </cell>
          <cell r="Q181" t="str">
            <v>Jon Frewald</v>
          </cell>
          <cell r="R181" t="str">
            <v>jfrewald@statestreet.com</v>
          </cell>
          <cell r="S181">
            <v>0</v>
          </cell>
          <cell r="T181">
            <v>0</v>
          </cell>
          <cell r="U181" t="str">
            <v>Erik Pulsifer</v>
          </cell>
        </row>
        <row r="182">
          <cell r="A182" t="str">
            <v>CHRYS</v>
          </cell>
          <cell r="B182" t="str">
            <v>Chrysler Master Retirement Trust</v>
          </cell>
          <cell r="C182" t="str">
            <v>Craig Stroup</v>
          </cell>
          <cell r="D182" t="str">
            <v xml:space="preserve">Primary             </v>
          </cell>
          <cell r="E182" t="str">
            <v>craig.stroup@fcagroup.com</v>
          </cell>
          <cell r="F182" t="str">
            <v>248-512-4555</v>
          </cell>
          <cell r="G182" t="str">
            <v>555 Chrysler Drive</v>
          </cell>
          <cell r="H182">
            <v>0</v>
          </cell>
          <cell r="I182" t="str">
            <v>Auburn Hills</v>
          </cell>
          <cell r="J182" t="str">
            <v>MI</v>
          </cell>
          <cell r="K182" t="str">
            <v>48326</v>
          </cell>
          <cell r="L182">
            <v>1</v>
          </cell>
          <cell r="M182" t="str">
            <v xml:space="preserve"> MacVarish, Kathy M </v>
          </cell>
          <cell r="N182" t="str">
            <v>kmacvarish@statestreet.com</v>
          </cell>
          <cell r="O182" t="str">
            <v>Charbonneau, Glenn</v>
          </cell>
          <cell r="P182" t="str">
            <v>gcCharbonneau@statestreet.com</v>
          </cell>
          <cell r="Q182" t="str">
            <v>Matt Landry</v>
          </cell>
          <cell r="R182" t="str">
            <v>mlandry@statestreet.com</v>
          </cell>
          <cell r="S182">
            <v>0</v>
          </cell>
          <cell r="T182">
            <v>0</v>
          </cell>
          <cell r="U182" t="str">
            <v>Erik Pulsifer</v>
          </cell>
        </row>
        <row r="183">
          <cell r="A183" t="str">
            <v>CHOPE</v>
          </cell>
          <cell r="B183" t="str">
            <v>CITY OF HOPE</v>
          </cell>
          <cell r="C183" t="str">
            <v>Merna Akrabian</v>
          </cell>
          <cell r="D183" t="str">
            <v xml:space="preserve">Primary             </v>
          </cell>
          <cell r="E183" t="str">
            <v xml:space="preserve">makrabian@coh.org </v>
          </cell>
          <cell r="F183" t="str">
            <v>626-218-0103</v>
          </cell>
          <cell r="G183" t="str">
            <v>1500 East Duarte Road</v>
          </cell>
          <cell r="H183" t="str">
            <v/>
          </cell>
          <cell r="I183" t="str">
            <v>Duarte</v>
          </cell>
          <cell r="J183" t="str">
            <v xml:space="preserve">CA                                                                                                                                                                                                                                                             </v>
          </cell>
          <cell r="K183" t="str">
            <v xml:space="preserve">91010     </v>
          </cell>
          <cell r="L183">
            <v>2</v>
          </cell>
          <cell r="M183" t="str">
            <v>Victoria Aguiar</v>
          </cell>
          <cell r="N183" t="str">
            <v>vgaguiar@statestreet.com</v>
          </cell>
          <cell r="O183" t="str">
            <v>Hubbard, Kate</v>
          </cell>
          <cell r="P183" t="str">
            <v>kzhubbard@statestreet.com</v>
          </cell>
          <cell r="Q183" t="str">
            <v>Matt Landry</v>
          </cell>
          <cell r="R183" t="str">
            <v>mlandry@statestreet.com</v>
          </cell>
          <cell r="S183">
            <v>0</v>
          </cell>
          <cell r="T183">
            <v>0</v>
          </cell>
          <cell r="U183" t="str">
            <v>Erik Pulsifer</v>
          </cell>
        </row>
        <row r="184">
          <cell r="A184" t="str">
            <v>RICH</v>
          </cell>
          <cell r="B184" t="str">
            <v>CITY OF RICHMOND</v>
          </cell>
          <cell r="C184" t="str">
            <v>Kevin Leonard</v>
          </cell>
          <cell r="D184" t="str">
            <v xml:space="preserve">Primary             </v>
          </cell>
          <cell r="E184" t="str">
            <v>kleonard@nepc.com</v>
          </cell>
          <cell r="F184" t="str">
            <v>617-374-1300</v>
          </cell>
          <cell r="G184" t="str">
            <v>255 State Street</v>
          </cell>
          <cell r="H184" t="str">
            <v/>
          </cell>
          <cell r="I184" t="str">
            <v>Boston</v>
          </cell>
          <cell r="J184" t="str">
            <v>MA</v>
          </cell>
          <cell r="K184" t="str">
            <v>02109</v>
          </cell>
          <cell r="L184">
            <v>3</v>
          </cell>
          <cell r="M184" t="str">
            <v>Auer, Kris</v>
          </cell>
          <cell r="N184" t="str">
            <v>knauer@statestreet.com</v>
          </cell>
          <cell r="O184" t="str">
            <v>Widner, Logan</v>
          </cell>
          <cell r="P184" t="str">
            <v>lrwidner@statestreet.com</v>
          </cell>
          <cell r="Q184" t="str">
            <v>Dan Michaud</v>
          </cell>
          <cell r="R184" t="str">
            <v>dmichaud@statestreet.com</v>
          </cell>
          <cell r="S184">
            <v>0</v>
          </cell>
          <cell r="T184">
            <v>0</v>
          </cell>
          <cell r="U184" t="str">
            <v>Erik Pulsifer</v>
          </cell>
        </row>
        <row r="185">
          <cell r="A185" t="str">
            <v>DIOW</v>
          </cell>
          <cell r="B185" t="str">
            <v>DIOCESE OF WILMINGTON</v>
          </cell>
          <cell r="C185" t="str">
            <v>'Joseph Corsini' &lt;jcorsini@cdow.org&gt;</v>
          </cell>
          <cell r="D185" t="str">
            <v xml:space="preserve">Primary             </v>
          </cell>
          <cell r="E185" t="str">
            <v>jcorsini@cdow.org</v>
          </cell>
          <cell r="F185" t="str">
            <v/>
          </cell>
          <cell r="G185" t="str">
            <v>1925 Delaware Avenue</v>
          </cell>
          <cell r="H185" t="str">
            <v/>
          </cell>
          <cell r="I185" t="str">
            <v>Wilmington</v>
          </cell>
          <cell r="J185" t="str">
            <v xml:space="preserve">DE                                                                                                                                                                                                                                                             </v>
          </cell>
          <cell r="K185" t="str">
            <v xml:space="preserve">19806     </v>
          </cell>
          <cell r="L185">
            <v>3</v>
          </cell>
          <cell r="M185" t="str">
            <v>Rooney, Joseph B</v>
          </cell>
          <cell r="N185" t="str">
            <v>jbrooney@statestreet.com</v>
          </cell>
          <cell r="O185" t="str">
            <v>Ott, Aaron</v>
          </cell>
          <cell r="P185" t="str">
            <v>awott@statestreet.com</v>
          </cell>
          <cell r="Q185" t="str">
            <v>Scott Swanson</v>
          </cell>
          <cell r="R185" t="str">
            <v>sswanson@statestreet.com</v>
          </cell>
          <cell r="S185">
            <v>0</v>
          </cell>
          <cell r="T185">
            <v>0</v>
          </cell>
          <cell r="U185" t="str">
            <v>Erik Pulsifer</v>
          </cell>
        </row>
        <row r="186">
          <cell r="A186" t="str">
            <v>DUPONTSV</v>
          </cell>
          <cell r="B186" t="str">
            <v>DUPONT STABLE VALUE</v>
          </cell>
          <cell r="C186" t="str">
            <v>Chris Otto, Analyst</v>
          </cell>
          <cell r="D186" t="str">
            <v xml:space="preserve">Primary             </v>
          </cell>
          <cell r="E186" t="str">
            <v>Christopher.A.Otto@usa.dupont.com</v>
          </cell>
          <cell r="F186" t="str">
            <v>302-477-6082</v>
          </cell>
          <cell r="G186" t="str">
            <v xml:space="preserve">One Righter Parkway Suite 3200 </v>
          </cell>
          <cell r="H186" t="str">
            <v/>
          </cell>
          <cell r="I186" t="str">
            <v>Wilmington</v>
          </cell>
          <cell r="J186" t="str">
            <v xml:space="preserve">DE                                                                                                                                                                                                                                                             </v>
          </cell>
          <cell r="K186" t="str">
            <v xml:space="preserve">19803     </v>
          </cell>
          <cell r="L186">
            <v>3</v>
          </cell>
          <cell r="M186" t="str">
            <v>Frasu, Dennis</v>
          </cell>
          <cell r="N186" t="str">
            <v>dmfrasu@statestreet.com</v>
          </cell>
          <cell r="O186" t="str">
            <v>Bonner, Paul</v>
          </cell>
          <cell r="P186" t="str">
            <v>pe.bonner@statestreet.com</v>
          </cell>
          <cell r="Q186" t="str">
            <v>Jon Frewald</v>
          </cell>
          <cell r="R186" t="str">
            <v>jfrewald@statestreet.com</v>
          </cell>
          <cell r="S186">
            <v>0</v>
          </cell>
          <cell r="T186">
            <v>0</v>
          </cell>
          <cell r="U186" t="str">
            <v>Erik Pulsifer</v>
          </cell>
        </row>
        <row r="187">
          <cell r="A187" t="str">
            <v>DIOCATL</v>
          </cell>
          <cell r="B187" t="str">
            <v>EPISCOPAL DIOCESE OF ATLANTA</v>
          </cell>
          <cell r="C187" t="str">
            <v>Slabaugh, Jonathan &lt;JSlabaugh@StateStreet.com&gt;</v>
          </cell>
          <cell r="D187" t="str">
            <v xml:space="preserve">Primary             </v>
          </cell>
          <cell r="E187" t="str">
            <v>JSlabaugh@StateStreet.com</v>
          </cell>
          <cell r="F187" t="str">
            <v/>
          </cell>
          <cell r="G187" t="str">
            <v>2744 Peachtree Road</v>
          </cell>
          <cell r="H187" t="str">
            <v/>
          </cell>
          <cell r="I187" t="str">
            <v>Atlanta</v>
          </cell>
          <cell r="J187" t="str">
            <v xml:space="preserve">GA                                                                                                                                                                                                                                                             </v>
          </cell>
          <cell r="K187" t="str">
            <v xml:space="preserve">30305     </v>
          </cell>
          <cell r="L187">
            <v>3</v>
          </cell>
          <cell r="M187" t="str">
            <v>Ramirez, Pamela</v>
          </cell>
          <cell r="N187" t="str">
            <v>prramirez@statestreet.com</v>
          </cell>
          <cell r="O187" t="str">
            <v>Parra, Valerie</v>
          </cell>
          <cell r="P187" t="str">
            <v>vlparra@statestreet.com</v>
          </cell>
          <cell r="Q187" t="str">
            <v>Scott Swanson</v>
          </cell>
          <cell r="R187" t="str">
            <v>sswanson@statestreet.com</v>
          </cell>
          <cell r="S187">
            <v>0</v>
          </cell>
          <cell r="T187">
            <v>0</v>
          </cell>
          <cell r="U187" t="str">
            <v>Erik Pulsifer</v>
          </cell>
        </row>
        <row r="188">
          <cell r="A188" t="str">
            <v>FSTENGY</v>
          </cell>
          <cell r="B188" t="str">
            <v>FIRST ENERGY SAVINGS PLAN</v>
          </cell>
          <cell r="C188" t="str">
            <v>Jennifer Buchanan</v>
          </cell>
          <cell r="D188" t="str">
            <v xml:space="preserve">Primary             </v>
          </cell>
          <cell r="E188" t="str">
            <v>jbuchana@firstenergycorp.com</v>
          </cell>
          <cell r="F188" t="str">
            <v/>
          </cell>
          <cell r="G188" t="str">
            <v>76 South Main St</v>
          </cell>
          <cell r="H188" t="str">
            <v/>
          </cell>
          <cell r="I188" t="str">
            <v>Akron</v>
          </cell>
          <cell r="J188" t="str">
            <v>OH</v>
          </cell>
          <cell r="K188" t="str">
            <v>44308</v>
          </cell>
          <cell r="L188">
            <v>3</v>
          </cell>
          <cell r="M188" t="str">
            <v>Gayton, Ron</v>
          </cell>
          <cell r="N188" t="str">
            <v>RFGayton@StateStreet.com</v>
          </cell>
          <cell r="O188" t="str">
            <v>Bregoli, Chris</v>
          </cell>
          <cell r="P188" t="str">
            <v>cjbregoli@statestreet.com</v>
          </cell>
          <cell r="Q188" t="str">
            <v>Jon Frewald</v>
          </cell>
          <cell r="R188" t="str">
            <v>jfrewald@statestreet.com</v>
          </cell>
          <cell r="S188">
            <v>0</v>
          </cell>
          <cell r="T188">
            <v>0</v>
          </cell>
          <cell r="U188" t="str">
            <v>Erik Pulsifer</v>
          </cell>
        </row>
        <row r="189">
          <cell r="A189" t="str">
            <v>GESS</v>
          </cell>
          <cell r="B189" t="str">
            <v>GENERAL ELECTRIC</v>
          </cell>
          <cell r="C189" t="str">
            <v>Katina DeSantis, Senior Ops Specialist</v>
          </cell>
          <cell r="D189" t="str">
            <v xml:space="preserve">Primary             </v>
          </cell>
          <cell r="E189" t="str">
            <v>Katina.DeSantis@ge.com</v>
          </cell>
          <cell r="F189" t="str">
            <v>203-708-2876</v>
          </cell>
          <cell r="G189" t="str">
            <v>1600 Summer Street</v>
          </cell>
          <cell r="H189" t="str">
            <v/>
          </cell>
          <cell r="I189" t="str">
            <v>Stamford</v>
          </cell>
          <cell r="J189" t="str">
            <v xml:space="preserve">CT                                                                                                                                                                                                                                                             </v>
          </cell>
          <cell r="K189" t="str">
            <v>06905-4317</v>
          </cell>
          <cell r="L189">
            <v>1</v>
          </cell>
          <cell r="M189" t="str">
            <v xml:space="preserve"> Saraf, Jack </v>
          </cell>
          <cell r="N189" t="str">
            <v>JSaraf@statestreet.com</v>
          </cell>
          <cell r="O189" t="str">
            <v>Medeiros, Steve</v>
          </cell>
          <cell r="P189" t="str">
            <v>smmedeiros@statestreet.com</v>
          </cell>
          <cell r="Q189" t="str">
            <v>Jon Frewald</v>
          </cell>
          <cell r="R189" t="str">
            <v>jfrewald@statestreet.com</v>
          </cell>
          <cell r="S189">
            <v>0</v>
          </cell>
          <cell r="T189">
            <v>0</v>
          </cell>
          <cell r="U189" t="str">
            <v>Erik Pulsifer</v>
          </cell>
        </row>
        <row r="190">
          <cell r="A190" t="str">
            <v>GOLDSS</v>
          </cell>
          <cell r="B190" t="str">
            <v>GOLDMAN SACHS</v>
          </cell>
          <cell r="C190" t="str">
            <v>Christopher Ceder</v>
          </cell>
          <cell r="D190" t="str">
            <v xml:space="preserve">Primary             </v>
          </cell>
          <cell r="E190" t="str">
            <v>Christopher.Ceder@gs.com</v>
          </cell>
          <cell r="F190" t="str">
            <v>917-343-5122</v>
          </cell>
          <cell r="G190" t="str">
            <v>200 West St</v>
          </cell>
          <cell r="H190" t="str">
            <v/>
          </cell>
          <cell r="I190" t="str">
            <v>New York</v>
          </cell>
          <cell r="J190" t="str">
            <v xml:space="preserve">NY                                                                                                                                                                                                                                                             </v>
          </cell>
          <cell r="K190">
            <v>10282</v>
          </cell>
          <cell r="L190">
            <v>3</v>
          </cell>
          <cell r="M190" t="str">
            <v>McInnis, Karen</v>
          </cell>
          <cell r="N190" t="str">
            <v>kmcinnis@statestreet.com</v>
          </cell>
          <cell r="O190" t="str">
            <v>McInnis, Karen</v>
          </cell>
          <cell r="P190" t="str">
            <v>kmcinnis@statestreet.com</v>
          </cell>
          <cell r="Q190" t="str">
            <v>Scott Swanson</v>
          </cell>
          <cell r="R190" t="str">
            <v>sswanson@statestreet.com</v>
          </cell>
          <cell r="S190">
            <v>0</v>
          </cell>
          <cell r="T190">
            <v>0</v>
          </cell>
          <cell r="U190" t="str">
            <v>Erik Pulsifer</v>
          </cell>
        </row>
        <row r="191">
          <cell r="A191" t="str">
            <v>GUIDEDOG</v>
          </cell>
          <cell r="B191" t="str">
            <v>GUIDE DOGS FOR THE BLIND</v>
          </cell>
          <cell r="C191" t="str">
            <v>Joelle Hoover</v>
          </cell>
          <cell r="D191" t="str">
            <v xml:space="preserve">Primary             </v>
          </cell>
          <cell r="E191" t="str">
            <v>jhoover@guidedogs.com</v>
          </cell>
          <cell r="F191" t="str">
            <v>415-499-4031</v>
          </cell>
          <cell r="G191" t="str">
            <v>350 Los Ranchitos Road</v>
          </cell>
          <cell r="H191" t="str">
            <v/>
          </cell>
          <cell r="I191" t="str">
            <v>San Rafael</v>
          </cell>
          <cell r="J191" t="str">
            <v xml:space="preserve">CA                                                                                                                                                                                                                                                             </v>
          </cell>
          <cell r="K191" t="str">
            <v xml:space="preserve">94903     </v>
          </cell>
          <cell r="L191">
            <v>3</v>
          </cell>
          <cell r="M191" t="str">
            <v>Moppin, Duane</v>
          </cell>
          <cell r="N191" t="str">
            <v>x - not found</v>
          </cell>
          <cell r="O191" t="str">
            <v>Moppin, Duane</v>
          </cell>
          <cell r="P191" t="str">
            <v>x - not found</v>
          </cell>
          <cell r="Q191" t="str">
            <v>Crystal Ho</v>
          </cell>
          <cell r="R191" t="str">
            <v>cho2@statestreet.com</v>
          </cell>
          <cell r="S191">
            <v>0</v>
          </cell>
          <cell r="T191">
            <v>0</v>
          </cell>
          <cell r="U191" t="str">
            <v>Erik Pulsifer</v>
          </cell>
        </row>
        <row r="192">
          <cell r="A192" t="str">
            <v>Hanes</v>
          </cell>
          <cell r="B192" t="str">
            <v>Hanes Brand Inc. Retirement Savings Plan</v>
          </cell>
          <cell r="C192" t="str">
            <v>Donald Cook</v>
          </cell>
          <cell r="D192" t="str">
            <v xml:space="preserve">Primary             </v>
          </cell>
          <cell r="E192" t="str">
            <v>Donald.Cook@hanes.com</v>
          </cell>
          <cell r="F192">
            <v>0</v>
          </cell>
          <cell r="G192" t="str">
            <v>1000 East Hanes Mill road</v>
          </cell>
          <cell r="H192">
            <v>0</v>
          </cell>
          <cell r="I192" t="str">
            <v>Winston Salem</v>
          </cell>
          <cell r="J192" t="str">
            <v>NC</v>
          </cell>
          <cell r="K192" t="str">
            <v>27105</v>
          </cell>
          <cell r="L192">
            <v>3</v>
          </cell>
          <cell r="M192" t="str">
            <v>Rooney, Joseph B</v>
          </cell>
          <cell r="N192" t="str">
            <v>jbrooney@statestreet.com</v>
          </cell>
          <cell r="O192" t="str">
            <v>Kuster, John William</v>
          </cell>
          <cell r="P192" t="str">
            <v>jwkuster@statestreet.com</v>
          </cell>
          <cell r="Q192" t="str">
            <v>Crystal Ho</v>
          </cell>
          <cell r="R192" t="str">
            <v>cho2@statestreet.com</v>
          </cell>
          <cell r="S192">
            <v>0</v>
          </cell>
          <cell r="T192">
            <v>0</v>
          </cell>
          <cell r="U192" t="str">
            <v>Erik Pulsifer</v>
          </cell>
        </row>
        <row r="193">
          <cell r="A193" t="str">
            <v>HARCHGSS</v>
          </cell>
          <cell r="B193" t="str">
            <v>HARRIS COUNTY HOSPITAL</v>
          </cell>
          <cell r="C193" t="str">
            <v>Gwen Husky, Controller</v>
          </cell>
          <cell r="D193" t="str">
            <v xml:space="preserve">Primary             </v>
          </cell>
          <cell r="E193" t="str">
            <v>gwendolyn.huskey@harrishealth.org</v>
          </cell>
          <cell r="F193" t="str">
            <v>713-566-6745</v>
          </cell>
          <cell r="G193" t="str">
            <v>2525 Holly Hall</v>
          </cell>
          <cell r="H193" t="str">
            <v/>
          </cell>
          <cell r="I193" t="str">
            <v>Houston</v>
          </cell>
          <cell r="J193" t="str">
            <v xml:space="preserve">TX                                                                                                                                                                                                                                                             </v>
          </cell>
          <cell r="K193" t="str">
            <v xml:space="preserve">77054     </v>
          </cell>
          <cell r="L193">
            <v>3</v>
          </cell>
          <cell r="M193" t="str">
            <v>Herrington, Cynthia</v>
          </cell>
          <cell r="N193" t="str">
            <v>cyherrington@staetstreet.com</v>
          </cell>
          <cell r="O193" t="str">
            <v>Herrington, Cynthia</v>
          </cell>
          <cell r="P193" t="str">
            <v>cyherrington@staetstreet.com</v>
          </cell>
          <cell r="Q193" t="str">
            <v>Crystal Ho</v>
          </cell>
          <cell r="R193" t="str">
            <v>cho2@statestreet.com</v>
          </cell>
          <cell r="S193">
            <v>0</v>
          </cell>
          <cell r="T193">
            <v>0</v>
          </cell>
          <cell r="U193" t="str">
            <v>Erik Pulsifer</v>
          </cell>
        </row>
        <row r="194">
          <cell r="A194" t="str">
            <v>HEBSRP</v>
          </cell>
          <cell r="B194" t="str">
            <v>HEB BRAND SAVINGS AND RETIREMENT</v>
          </cell>
          <cell r="C194" t="str">
            <v>Gregory Johnsen</v>
          </cell>
          <cell r="D194" t="str">
            <v xml:space="preserve">Primary             </v>
          </cell>
          <cell r="E194" t="str">
            <v xml:space="preserve">Johnsen.Gregory@heb.com </v>
          </cell>
          <cell r="F194" t="str">
            <v>210-938-9502</v>
          </cell>
          <cell r="G194" t="str">
            <v>1222 North Main Avenue</v>
          </cell>
          <cell r="H194" t="str">
            <v/>
          </cell>
          <cell r="I194" t="str">
            <v xml:space="preserve">San Antonio </v>
          </cell>
          <cell r="J194" t="str">
            <v xml:space="preserve">TX                                                                                                                                                                                                                                                             </v>
          </cell>
          <cell r="K194" t="str">
            <v>78283</v>
          </cell>
          <cell r="L194">
            <v>2</v>
          </cell>
          <cell r="M194" t="str">
            <v>Hawko, Brian</v>
          </cell>
          <cell r="N194" t="str">
            <v>BCHawko@StateStreet.com</v>
          </cell>
          <cell r="O194" t="str">
            <v>Spada, Matt</v>
          </cell>
          <cell r="P194" t="str">
            <v>mspada@statestreet.com</v>
          </cell>
          <cell r="Q194" t="str">
            <v>Dan Michaud</v>
          </cell>
          <cell r="R194" t="str">
            <v>dmichaud@statestreet.com</v>
          </cell>
          <cell r="S194">
            <v>0</v>
          </cell>
          <cell r="T194">
            <v>0</v>
          </cell>
          <cell r="U194" t="str">
            <v>Erik Pulsifer</v>
          </cell>
        </row>
        <row r="195">
          <cell r="A195" t="str">
            <v>IMF</v>
          </cell>
          <cell r="B195" t="str">
            <v>INTERNATIONAL MONETARY FUND</v>
          </cell>
          <cell r="C195" t="str">
            <v>Aditya Kumtakar</v>
          </cell>
          <cell r="D195" t="str">
            <v xml:space="preserve">Primary             </v>
          </cell>
          <cell r="E195" t="str">
            <v>akumtakar@imf.org</v>
          </cell>
          <cell r="F195" t="str">
            <v>202-623-6373</v>
          </cell>
          <cell r="G195" t="str">
            <v>700 19th St, NW</v>
          </cell>
          <cell r="H195" t="str">
            <v/>
          </cell>
          <cell r="I195" t="str">
            <v>Washington</v>
          </cell>
          <cell r="J195" t="str">
            <v xml:space="preserve">DC                                                                                                                                                                                                                                                             </v>
          </cell>
          <cell r="K195" t="str">
            <v xml:space="preserve">20433     </v>
          </cell>
          <cell r="L195">
            <v>1</v>
          </cell>
          <cell r="M195" t="str">
            <v>Frasu, Dennis</v>
          </cell>
          <cell r="N195" t="str">
            <v>dmfrasu@statestreet.com</v>
          </cell>
          <cell r="O195" t="str">
            <v>Bonner, Paul</v>
          </cell>
          <cell r="P195" t="str">
            <v>pe.bonner@statestreet.com</v>
          </cell>
          <cell r="Q195" t="str">
            <v>Matt Landry</v>
          </cell>
          <cell r="R195" t="str">
            <v>mlandry@statestreet.com</v>
          </cell>
          <cell r="S195">
            <v>0</v>
          </cell>
          <cell r="T195">
            <v>0</v>
          </cell>
          <cell r="U195" t="str">
            <v>Erik Pulsifer</v>
          </cell>
        </row>
        <row r="196">
          <cell r="A196" t="str">
            <v>LDCC</v>
          </cell>
          <cell r="B196" t="str">
            <v>LABORERS DISTRICT COUNCIL OF OHIO (LDCC)</v>
          </cell>
          <cell r="C196" t="str">
            <v>Stephanie Sorg</v>
          </cell>
          <cell r="D196" t="str">
            <v xml:space="preserve">Primary             </v>
          </cell>
          <cell r="E196" t="str">
            <v>ssorg@meketagroup.com</v>
          </cell>
          <cell r="F196" t="str">
            <v xml:space="preserve">760-795-3450 </v>
          </cell>
          <cell r="G196" t="str">
            <v>5796 Armada Dr. Suite 110</v>
          </cell>
          <cell r="H196" t="str">
            <v/>
          </cell>
          <cell r="I196" t="str">
            <v>Carlsbad</v>
          </cell>
          <cell r="J196" t="str">
            <v xml:space="preserve">CA                                                                                                                                                                                                                                                             </v>
          </cell>
          <cell r="K196" t="str">
            <v xml:space="preserve">92008     </v>
          </cell>
          <cell r="L196">
            <v>3</v>
          </cell>
          <cell r="M196" t="str">
            <v>TRACI WRIGHT</v>
          </cell>
          <cell r="N196" t="str">
            <v>tlwright@statestreet.com</v>
          </cell>
          <cell r="O196" t="str">
            <v>MAT WALLICK</v>
          </cell>
          <cell r="P196" t="str">
            <v>mwallick@statestreet.com</v>
          </cell>
          <cell r="Q196" t="str">
            <v>Matt Landry</v>
          </cell>
          <cell r="R196" t="str">
            <v>mlandry@statestreet.com</v>
          </cell>
          <cell r="S196">
            <v>0</v>
          </cell>
          <cell r="T196">
            <v>0</v>
          </cell>
          <cell r="U196" t="str">
            <v>Erik Pulsifer</v>
          </cell>
        </row>
        <row r="197">
          <cell r="A197" t="str">
            <v>MARTSS</v>
          </cell>
          <cell r="B197" t="str">
            <v>LOCKHEED MARTIN</v>
          </cell>
          <cell r="C197" t="str">
            <v>Diane Bellora</v>
          </cell>
          <cell r="D197" t="str">
            <v xml:space="preserve">Primary             </v>
          </cell>
          <cell r="E197" t="str">
            <v>diane.bellora@lmco.com</v>
          </cell>
          <cell r="F197" t="str">
            <v>301-571-7138</v>
          </cell>
          <cell r="G197" t="str">
            <v>6901 Rockledge Drive</v>
          </cell>
          <cell r="H197" t="str">
            <v/>
          </cell>
          <cell r="I197" t="str">
            <v>Bethesda</v>
          </cell>
          <cell r="J197" t="str">
            <v xml:space="preserve">MD                                                                                                                                                                                                                                                             </v>
          </cell>
          <cell r="K197" t="str">
            <v xml:space="preserve">20817     </v>
          </cell>
          <cell r="L197">
            <v>1</v>
          </cell>
          <cell r="M197" t="str">
            <v xml:space="preserve"> MacVarish, Kathy M </v>
          </cell>
          <cell r="N197" t="str">
            <v>kmacvarish@statestreet.com</v>
          </cell>
          <cell r="O197" t="str">
            <v>Bowles, Bill</v>
          </cell>
          <cell r="P197" t="str">
            <v>wjbowles@statestreet.com</v>
          </cell>
          <cell r="Q197" t="str">
            <v>Matt Landry</v>
          </cell>
          <cell r="R197" t="str">
            <v>mlandry@statestreet.com</v>
          </cell>
          <cell r="S197">
            <v>0</v>
          </cell>
          <cell r="T197">
            <v>0</v>
          </cell>
          <cell r="U197" t="str">
            <v>Erik Pulsifer</v>
          </cell>
        </row>
        <row r="198">
          <cell r="A198" t="str">
            <v>MLABSS</v>
          </cell>
          <cell r="B198" t="str">
            <v>MASS LABORERS</v>
          </cell>
          <cell r="C198" t="str">
            <v>Natalee Sohn</v>
          </cell>
          <cell r="D198" t="str">
            <v xml:space="preserve">Primary             </v>
          </cell>
          <cell r="E198">
            <v>0</v>
          </cell>
          <cell r="F198" t="str">
            <v>781-471-3500</v>
          </cell>
          <cell r="G198" t="str">
            <v>100 Lowder Brook Drive, Suite 1100</v>
          </cell>
          <cell r="H198" t="str">
            <v/>
          </cell>
          <cell r="I198" t="str">
            <v>Westwood</v>
          </cell>
          <cell r="J198" t="str">
            <v xml:space="preserve">MA                                                                                                                                                                                                                                                             </v>
          </cell>
          <cell r="K198" t="str">
            <v xml:space="preserve">02090     </v>
          </cell>
          <cell r="L198">
            <v>2</v>
          </cell>
          <cell r="M198" t="str">
            <v>TRACI WRIGHT</v>
          </cell>
          <cell r="N198" t="str">
            <v>tlwright@statestreet.com</v>
          </cell>
          <cell r="O198" t="str">
            <v>MAT WALLICK</v>
          </cell>
          <cell r="P198" t="str">
            <v>mwallick@statestreet.com</v>
          </cell>
          <cell r="Q198" t="str">
            <v>Matt Landry</v>
          </cell>
          <cell r="R198" t="str">
            <v>mlandry@statestreet.com</v>
          </cell>
          <cell r="S198">
            <v>0</v>
          </cell>
          <cell r="T198">
            <v>0</v>
          </cell>
          <cell r="U198" t="str">
            <v>Erik Pulsifer</v>
          </cell>
        </row>
        <row r="199">
          <cell r="A199" t="str">
            <v>NECARPSS</v>
          </cell>
          <cell r="B199" t="str">
            <v>NEW ENGLAND CARPENTERS (FORMERLY MASS CARPENTERS)</v>
          </cell>
          <cell r="C199" t="str">
            <v>Nikolas Goldberg</v>
          </cell>
          <cell r="D199" t="str">
            <v xml:space="preserve">Primary             </v>
          </cell>
          <cell r="E199" t="str">
            <v>ngoldberg@meketagroup.com</v>
          </cell>
          <cell r="F199" t="str">
            <v>781-471-3500</v>
          </cell>
          <cell r="G199" t="str">
            <v>100 Lowder Brook Drive, Suite 1100</v>
          </cell>
          <cell r="H199" t="str">
            <v/>
          </cell>
          <cell r="I199" t="str">
            <v>Westwood</v>
          </cell>
          <cell r="J199" t="str">
            <v xml:space="preserve">MA                                                                                                                                                                                                                                                             </v>
          </cell>
          <cell r="K199" t="str">
            <v xml:space="preserve">02090     </v>
          </cell>
          <cell r="L199">
            <v>2</v>
          </cell>
          <cell r="M199" t="str">
            <v>Collins, Bill</v>
          </cell>
          <cell r="N199" t="str">
            <v>wccollins@statestreet.com</v>
          </cell>
          <cell r="O199" t="str">
            <v>KURT ROBOHM</v>
          </cell>
          <cell r="P199" t="str">
            <v>krobohm@statestreet.com</v>
          </cell>
          <cell r="Q199" t="str">
            <v>Matt Landry</v>
          </cell>
          <cell r="R199" t="str">
            <v>mlandry@statestreet.com</v>
          </cell>
          <cell r="S199">
            <v>0</v>
          </cell>
          <cell r="T199">
            <v>0</v>
          </cell>
          <cell r="U199" t="str">
            <v>Erik Pulsifer</v>
          </cell>
        </row>
        <row r="200">
          <cell r="A200" t="str">
            <v>NYSTHW</v>
          </cell>
          <cell r="B200" t="str">
            <v>NEW YORK STATE TEAMSTERS</v>
          </cell>
          <cell r="C200" t="str">
            <v>Natalee Sohn</v>
          </cell>
          <cell r="D200" t="str">
            <v xml:space="preserve">Primary             </v>
          </cell>
          <cell r="E200" t="str">
            <v>nsohn@meketagroup.com</v>
          </cell>
          <cell r="F200" t="str">
            <v>781-471-3500</v>
          </cell>
          <cell r="G200" t="str">
            <v>100 Lowder Brook Drive, Suite 1100</v>
          </cell>
          <cell r="H200" t="str">
            <v/>
          </cell>
          <cell r="I200" t="str">
            <v>Westwood</v>
          </cell>
          <cell r="J200" t="str">
            <v xml:space="preserve">MA                                                                                                                                                                                                                                                             </v>
          </cell>
          <cell r="K200" t="str">
            <v xml:space="preserve">02090     </v>
          </cell>
          <cell r="L200">
            <v>2</v>
          </cell>
          <cell r="M200" t="str">
            <v>TRACI WRIGHT</v>
          </cell>
          <cell r="N200" t="str">
            <v>tlwright@statestreet.com</v>
          </cell>
          <cell r="O200" t="str">
            <v>MAT WALLICK</v>
          </cell>
          <cell r="P200" t="str">
            <v>mwallick@statestreet.com</v>
          </cell>
          <cell r="Q200" t="str">
            <v>Matt Landry</v>
          </cell>
          <cell r="R200" t="str">
            <v>mlandry@statestreet.com</v>
          </cell>
          <cell r="S200">
            <v>0</v>
          </cell>
          <cell r="T200">
            <v>0</v>
          </cell>
          <cell r="U200" t="str">
            <v>Erik Pulsifer</v>
          </cell>
        </row>
        <row r="201">
          <cell r="A201" t="str">
            <v>PACDC</v>
          </cell>
          <cell r="B201" t="str">
            <v>PACIFICORP DC</v>
          </cell>
          <cell r="C201" t="str">
            <v>Mahendra Shah</v>
          </cell>
          <cell r="D201" t="str">
            <v xml:space="preserve">Primary             </v>
          </cell>
          <cell r="E201" t="str">
            <v>Mahendra.Shah@pacificorp.com</v>
          </cell>
          <cell r="F201" t="str">
            <v>503-813-5040</v>
          </cell>
          <cell r="G201" t="str">
            <v>825 N.E. Multnomah St, 18th Floor</v>
          </cell>
          <cell r="H201" t="str">
            <v/>
          </cell>
          <cell r="I201" t="str">
            <v>Portland</v>
          </cell>
          <cell r="J201" t="str">
            <v xml:space="preserve">OR                                                                                                                                                                                                                                                             </v>
          </cell>
          <cell r="K201" t="str">
            <v xml:space="preserve">97232     </v>
          </cell>
          <cell r="L201">
            <v>3</v>
          </cell>
          <cell r="M201" t="str">
            <v>Curran, Mark</v>
          </cell>
          <cell r="N201" t="str">
            <v>macurran@statestreet.com</v>
          </cell>
          <cell r="O201" t="str">
            <v>Belo, Luis</v>
          </cell>
          <cell r="P201" t="str">
            <v>lmbelo@statestreet.com</v>
          </cell>
          <cell r="Q201" t="str">
            <v>Crystal Ho</v>
          </cell>
          <cell r="R201" t="str">
            <v>cho2@statestreet.com</v>
          </cell>
          <cell r="S201">
            <v>0</v>
          </cell>
          <cell r="T201">
            <v>0</v>
          </cell>
          <cell r="U201" t="str">
            <v>Erik Pulsifer</v>
          </cell>
        </row>
        <row r="202">
          <cell r="A202" t="str">
            <v>PERD</v>
          </cell>
          <cell r="B202" t="str">
            <v>PERDUE FARMS INC</v>
          </cell>
          <cell r="C202" t="str">
            <v>Don Mcentaffer</v>
          </cell>
          <cell r="D202" t="str">
            <v xml:space="preserve">Primary             </v>
          </cell>
          <cell r="E202" t="str">
            <v>Don.mcentaffer@perdue.com</v>
          </cell>
          <cell r="F202">
            <v>0</v>
          </cell>
          <cell r="G202" t="str">
            <v>31149 Old Ocean City Road</v>
          </cell>
          <cell r="H202" t="str">
            <v/>
          </cell>
          <cell r="I202" t="str">
            <v>Salisbury</v>
          </cell>
          <cell r="J202" t="str">
            <v xml:space="preserve">MD                                                                                                                                                                                                                                                             </v>
          </cell>
          <cell r="K202" t="str">
            <v xml:space="preserve">21804     </v>
          </cell>
          <cell r="L202">
            <v>3</v>
          </cell>
          <cell r="M202" t="str">
            <v>Buonocore, Rita</v>
          </cell>
          <cell r="N202" t="str">
            <v>rbuonocore@statestreet.com</v>
          </cell>
          <cell r="O202" t="str">
            <v>Buonocore, Rita</v>
          </cell>
          <cell r="P202" t="str">
            <v>rbuonocore@statestreet.com</v>
          </cell>
          <cell r="Q202" t="str">
            <v>Luke Liang</v>
          </cell>
          <cell r="R202" t="str">
            <v>cliang@statestreet.com</v>
          </cell>
          <cell r="S202">
            <v>0</v>
          </cell>
          <cell r="T202">
            <v>0</v>
          </cell>
          <cell r="U202" t="str">
            <v>Erik Pulsifer</v>
          </cell>
        </row>
        <row r="203">
          <cell r="A203" t="str">
            <v>RSA</v>
          </cell>
          <cell r="B203" t="str">
            <v>RETIREMENT SYSTEMS OF ALABAMA</v>
          </cell>
          <cell r="C203" t="str">
            <v>David Adams</v>
          </cell>
          <cell r="D203" t="str">
            <v xml:space="preserve">Primary             </v>
          </cell>
          <cell r="E203" t="str">
            <v>David.Adams@rsa-al.gov</v>
          </cell>
          <cell r="F203" t="str">
            <v>334-517-7303</v>
          </cell>
          <cell r="G203" t="str">
            <v>201 South Union Street</v>
          </cell>
          <cell r="H203" t="str">
            <v/>
          </cell>
          <cell r="I203" t="str">
            <v>Montgomery</v>
          </cell>
          <cell r="J203" t="str">
            <v xml:space="preserve">AL                                                                                                                                                                                                                                                             </v>
          </cell>
          <cell r="K203" t="str">
            <v xml:space="preserve">36130     </v>
          </cell>
          <cell r="L203">
            <v>2</v>
          </cell>
          <cell r="M203" t="str">
            <v>Jackson, JoAnne</v>
          </cell>
          <cell r="N203" t="str">
            <v>jmjackson@statestreet.com</v>
          </cell>
          <cell r="O203" t="str">
            <v>MARYELLEN MACDONALD</v>
          </cell>
          <cell r="P203" t="str">
            <v>mmacdonald@statestreet.com</v>
          </cell>
          <cell r="Q203" t="str">
            <v>Lalitha Davuluri</v>
          </cell>
          <cell r="R203" t="str">
            <v>ldavuluri@statestreet.com</v>
          </cell>
          <cell r="S203">
            <v>0</v>
          </cell>
          <cell r="T203">
            <v>0</v>
          </cell>
          <cell r="U203" t="str">
            <v>Erik Pulsifer</v>
          </cell>
        </row>
        <row r="204">
          <cell r="A204" t="str">
            <v>SETNHLTH</v>
          </cell>
          <cell r="B204" t="str">
            <v>SETON HEALTH PLAN</v>
          </cell>
          <cell r="C204" t="str">
            <v>Freddy Morales</v>
          </cell>
          <cell r="D204" t="str">
            <v xml:space="preserve">Primary             </v>
          </cell>
          <cell r="E204" t="str">
            <v>FoMorales@ascension.org</v>
          </cell>
          <cell r="F204" t="str">
            <v/>
          </cell>
          <cell r="G204" t="str">
            <v>16855 Northchase Drive</v>
          </cell>
          <cell r="H204" t="str">
            <v/>
          </cell>
          <cell r="I204" t="str">
            <v>Houston</v>
          </cell>
          <cell r="J204" t="str">
            <v xml:space="preserve">TX                                                                                                                                                                                                                                                             </v>
          </cell>
          <cell r="K204" t="str">
            <v xml:space="preserve">77060     </v>
          </cell>
          <cell r="L204">
            <v>3</v>
          </cell>
          <cell r="M204" t="str">
            <v>Sadler, Chris</v>
          </cell>
          <cell r="N204" t="str">
            <v>Chris.Sadler@statestreet.com</v>
          </cell>
          <cell r="O204" t="str">
            <v>Colitti, Karen</v>
          </cell>
          <cell r="P204" t="str">
            <v>kecolitti@statestreet.com</v>
          </cell>
          <cell r="Q204" t="str">
            <v>Cheryl Coughlin</v>
          </cell>
          <cell r="R204" t="str">
            <v>cacoughlin@statestreet.com</v>
          </cell>
          <cell r="S204">
            <v>0</v>
          </cell>
          <cell r="T204">
            <v>0</v>
          </cell>
          <cell r="U204" t="str">
            <v>Erik Pulsifer</v>
          </cell>
        </row>
        <row r="205">
          <cell r="A205" t="str">
            <v>SPHSGSS</v>
          </cell>
          <cell r="B205" t="str">
            <v>SHEPPARD PRATT HEALTH SYSTEM</v>
          </cell>
          <cell r="C205" t="str">
            <v>Tim Greiner</v>
          </cell>
          <cell r="D205" t="str">
            <v xml:space="preserve">Primary             </v>
          </cell>
          <cell r="E205" t="str">
            <v>TGreiner@sheppardpratt.org</v>
          </cell>
          <cell r="F205" t="str">
            <v xml:space="preserve">410.938.3327  </v>
          </cell>
          <cell r="G205" t="str">
            <v>6501 North Charles St</v>
          </cell>
          <cell r="H205" t="str">
            <v/>
          </cell>
          <cell r="I205" t="str">
            <v>Baltimore</v>
          </cell>
          <cell r="J205" t="str">
            <v xml:space="preserve">MD                                                                                                                                                                                                                                                             </v>
          </cell>
          <cell r="K205" t="str">
            <v xml:space="preserve">21212     </v>
          </cell>
          <cell r="L205">
            <v>3</v>
          </cell>
          <cell r="M205" t="str">
            <v>Buonocore, Rita</v>
          </cell>
          <cell r="N205" t="str">
            <v>rbuonocore@statestreet.com</v>
          </cell>
          <cell r="O205" t="str">
            <v>Buonocore, Rita</v>
          </cell>
          <cell r="P205" t="str">
            <v>rbuonocore@statestreet.com</v>
          </cell>
          <cell r="Q205" t="str">
            <v>Luke Liang</v>
          </cell>
          <cell r="R205" t="str">
            <v>cliang@statestreet.com</v>
          </cell>
          <cell r="S205">
            <v>0</v>
          </cell>
          <cell r="T205">
            <v>0</v>
          </cell>
          <cell r="U205" t="str">
            <v>Erik Pulsifer</v>
          </cell>
        </row>
        <row r="206">
          <cell r="A206" t="str">
            <v>SPIRAX</v>
          </cell>
          <cell r="B206" t="str">
            <v>SPIRAX SARCO</v>
          </cell>
          <cell r="C206" t="str">
            <v>Charles C. Ferguson</v>
          </cell>
          <cell r="D206" t="str">
            <v xml:space="preserve">Primary             </v>
          </cell>
          <cell r="E206" t="str">
            <v>cferguson@hirtlecallaghan.com</v>
          </cell>
          <cell r="F206" t="str">
            <v>(610) 943-4230</v>
          </cell>
          <cell r="G206" t="str">
            <v>300 Barr Harbor Drive, 5th Floor</v>
          </cell>
          <cell r="H206" t="str">
            <v/>
          </cell>
          <cell r="I206" t="str">
            <v>West Conshohocken</v>
          </cell>
          <cell r="J206" t="str">
            <v xml:space="preserve">PA                                                                                                                                                                                                                                                             </v>
          </cell>
          <cell r="K206">
            <v>19428</v>
          </cell>
          <cell r="L206">
            <v>3</v>
          </cell>
          <cell r="M206" t="str">
            <v>Buonocore, Rita</v>
          </cell>
          <cell r="N206" t="str">
            <v>rbuonocore@statestreet.com</v>
          </cell>
          <cell r="O206" t="str">
            <v>Buonocore, Rita</v>
          </cell>
          <cell r="P206" t="str">
            <v>rbuonocore@statestreet.com</v>
          </cell>
          <cell r="Q206" t="str">
            <v>Luke Liang</v>
          </cell>
          <cell r="R206" t="str">
            <v>cliang@statestreet.com</v>
          </cell>
          <cell r="S206">
            <v>0</v>
          </cell>
          <cell r="T206">
            <v>0</v>
          </cell>
          <cell r="U206" t="str">
            <v>Erik Pulsifer</v>
          </cell>
        </row>
        <row r="207">
          <cell r="A207" t="str">
            <v>UNTECGSS</v>
          </cell>
          <cell r="B207" t="str">
            <v>UNITED TECHNOLOGIES CORP (UTC)</v>
          </cell>
          <cell r="C207" t="str">
            <v xml:space="preserve">Kevin Hanney, Director, Non-US Pensions &amp; Savings Plans </v>
          </cell>
          <cell r="D207" t="str">
            <v xml:space="preserve">Primary             </v>
          </cell>
          <cell r="E207" t="str">
            <v>kevin.Hanney@UTC.COM</v>
          </cell>
          <cell r="F207" t="str">
            <v>860-728-7689</v>
          </cell>
          <cell r="G207" t="str">
            <v>Eight Farm Springs Road, 3rd Floor</v>
          </cell>
          <cell r="H207" t="str">
            <v/>
          </cell>
          <cell r="I207" t="str">
            <v>Farmington</v>
          </cell>
          <cell r="J207" t="str">
            <v xml:space="preserve">CT                                                                                                                                                                                                                                                             </v>
          </cell>
          <cell r="K207" t="str">
            <v>06032</v>
          </cell>
          <cell r="L207">
            <v>3</v>
          </cell>
          <cell r="M207" t="str">
            <v xml:space="preserve"> MacVarish, Kathy M </v>
          </cell>
          <cell r="N207" t="str">
            <v>kmacvarish@statestreet.com</v>
          </cell>
          <cell r="O207" t="str">
            <v>Charbonneau, Glenn</v>
          </cell>
          <cell r="P207" t="str">
            <v>gcCharbonneau@statestreet.com</v>
          </cell>
          <cell r="Q207" t="str">
            <v>Dan Michaud</v>
          </cell>
          <cell r="R207" t="str">
            <v>dmichaud@statestreet.com</v>
          </cell>
          <cell r="S207">
            <v>0</v>
          </cell>
          <cell r="T207">
            <v>0</v>
          </cell>
          <cell r="U207" t="str">
            <v>Erik Pulsifer</v>
          </cell>
        </row>
        <row r="208">
          <cell r="A208" t="str">
            <v>XER</v>
          </cell>
          <cell r="B208" t="str">
            <v>XEROX CORPORATION</v>
          </cell>
          <cell r="C208" t="str">
            <v>Rick Heffernan, Manager, Trust Operations</v>
          </cell>
          <cell r="D208" t="str">
            <v xml:space="preserve">Primary             </v>
          </cell>
          <cell r="E208" t="str">
            <v>Rick.Heffernan@xerox.com</v>
          </cell>
          <cell r="F208" t="str">
            <v>203-849-5344</v>
          </cell>
          <cell r="G208" t="str">
            <v>201 Merritt 7</v>
          </cell>
          <cell r="H208" t="str">
            <v/>
          </cell>
          <cell r="I208" t="str">
            <v>Norwalk</v>
          </cell>
          <cell r="J208" t="str">
            <v xml:space="preserve">CT                                                                                                                                                                                                                                                             </v>
          </cell>
          <cell r="K208" t="str">
            <v>06851</v>
          </cell>
          <cell r="L208">
            <v>1</v>
          </cell>
          <cell r="M208" t="str">
            <v xml:space="preserve"> MacVarish, Kathy M </v>
          </cell>
          <cell r="N208" t="str">
            <v>kmacvarish@statestreet.com</v>
          </cell>
          <cell r="O208" t="str">
            <v>Kate Peck</v>
          </cell>
          <cell r="P208" t="str">
            <v>kpeck@statestreet.com</v>
          </cell>
          <cell r="Q208" t="str">
            <v>Matt Landry</v>
          </cell>
          <cell r="R208" t="str">
            <v>mlandry@statestreet.com</v>
          </cell>
          <cell r="S208">
            <v>0</v>
          </cell>
          <cell r="T208">
            <v>0</v>
          </cell>
          <cell r="U208" t="str">
            <v>Erik Pulsifer</v>
          </cell>
        </row>
        <row r="209">
          <cell r="A209" t="str">
            <v>ARES</v>
          </cell>
          <cell r="B209" t="str">
            <v>ARES CAPITAL MANAGEMENT</v>
          </cell>
          <cell r="C209" t="str">
            <v>Brian Sampey, Investment Manager</v>
          </cell>
          <cell r="D209" t="str">
            <v xml:space="preserve">Primary             </v>
          </cell>
          <cell r="E209" t="str">
            <v>sampey@aresmgmt.com</v>
          </cell>
          <cell r="F209" t="str">
            <v/>
          </cell>
          <cell r="G209" t="str">
            <v>2000 Avenue of the Stars, 12th Floor</v>
          </cell>
          <cell r="H209" t="str">
            <v/>
          </cell>
          <cell r="I209" t="str">
            <v>Los Angeles</v>
          </cell>
          <cell r="J209" t="str">
            <v xml:space="preserve">CA                                                                                                                                                                                                                                                             </v>
          </cell>
          <cell r="K209" t="str">
            <v xml:space="preserve">90067     </v>
          </cell>
          <cell r="L209">
            <v>3</v>
          </cell>
          <cell r="M209" t="str">
            <v>Michael Foutes</v>
          </cell>
          <cell r="N209" t="str">
            <v>michael.foutes@statestreet.com</v>
          </cell>
          <cell r="O209" t="str">
            <v>Ella Melanson</v>
          </cell>
          <cell r="P209" t="str">
            <v>ell.melanson@statestreet.com</v>
          </cell>
          <cell r="Q209" t="str">
            <v>Jen Negoshian</v>
          </cell>
          <cell r="R209" t="str">
            <v>jennifer.negoshian@statestreet.com</v>
          </cell>
          <cell r="S209" t="str">
            <v>LR</v>
          </cell>
          <cell r="T209">
            <v>0</v>
          </cell>
          <cell r="U209" t="str">
            <v>Len Robinson</v>
          </cell>
        </row>
        <row r="210">
          <cell r="A210" t="str">
            <v>CGINCSS</v>
          </cell>
          <cell r="B210" t="str">
            <v>CAREGROUP</v>
          </cell>
          <cell r="C210" t="str">
            <v>Mike Gioacchini, Director of Investment Operations</v>
          </cell>
          <cell r="D210" t="str">
            <v xml:space="preserve">Primary             </v>
          </cell>
          <cell r="E210" t="str">
            <v>mgioacch@bidmc.harvard.edu</v>
          </cell>
          <cell r="F210" t="str">
            <v>617-278-8202</v>
          </cell>
          <cell r="G210" t="str">
            <v>30 Federal Street, 6th Floor</v>
          </cell>
          <cell r="H210" t="str">
            <v/>
          </cell>
          <cell r="I210" t="str">
            <v>Boston</v>
          </cell>
          <cell r="J210" t="str">
            <v xml:space="preserve">MA                                                                                                                                                                                                                                                             </v>
          </cell>
          <cell r="K210" t="str">
            <v xml:space="preserve">02110     </v>
          </cell>
          <cell r="L210">
            <v>2</v>
          </cell>
          <cell r="M210" t="str">
            <v>Victoria Aguiar</v>
          </cell>
          <cell r="N210" t="str">
            <v>vgaguiar@statestreet.com</v>
          </cell>
          <cell r="O210" t="str">
            <v>Victoria Aguiar</v>
          </cell>
          <cell r="P210" t="str">
            <v>vgaguiar@statestreet.com</v>
          </cell>
          <cell r="Q210" t="str">
            <v>Miles Cobb</v>
          </cell>
          <cell r="R210" t="str">
            <v>mcobb@statestreet.com</v>
          </cell>
          <cell r="S210" t="str">
            <v>LR</v>
          </cell>
          <cell r="T210">
            <v>0</v>
          </cell>
          <cell r="U210" t="str">
            <v>Len Robinson</v>
          </cell>
        </row>
        <row r="211">
          <cell r="A211" t="str">
            <v>KALA</v>
          </cell>
          <cell r="B211" t="str">
            <v>CITY OF KALAMAZOO</v>
          </cell>
          <cell r="C211" t="str">
            <v>Chris Ruppel, Senior Consultant</v>
          </cell>
          <cell r="D211" t="str">
            <v xml:space="preserve">Primary             </v>
          </cell>
          <cell r="E211">
            <v>0</v>
          </cell>
          <cell r="F211" t="str">
            <v>269-381-9635</v>
          </cell>
          <cell r="G211" t="str">
            <v>3020 Brandywine Road</v>
          </cell>
          <cell r="H211" t="str">
            <v/>
          </cell>
          <cell r="I211" t="str">
            <v>Kalamazoo</v>
          </cell>
          <cell r="J211" t="str">
            <v xml:space="preserve">MI                                                                                                                                                                                                                                                             </v>
          </cell>
          <cell r="K211" t="str">
            <v xml:space="preserve">49008     </v>
          </cell>
          <cell r="L211">
            <v>3</v>
          </cell>
          <cell r="M211" t="str">
            <v>Atkins, Lauren J</v>
          </cell>
          <cell r="N211" t="str">
            <v>ljatkins@statestreet.com</v>
          </cell>
          <cell r="O211" t="str">
            <v>Rohrich, Michael</v>
          </cell>
          <cell r="P211" t="str">
            <v>vgaguiar@statestreet.com</v>
          </cell>
          <cell r="Q211" t="str">
            <v>Pietro Panza</v>
          </cell>
          <cell r="R211" t="str">
            <v>ppanza@statestreet.com</v>
          </cell>
          <cell r="S211" t="str">
            <v>LR</v>
          </cell>
          <cell r="T211">
            <v>0</v>
          </cell>
          <cell r="U211" t="str">
            <v>Len Robinson</v>
          </cell>
        </row>
        <row r="212">
          <cell r="A212" t="str">
            <v xml:space="preserve">KAL </v>
          </cell>
          <cell r="B212" t="str">
            <v>COUNTY OF KALAMAZOO</v>
          </cell>
          <cell r="C212" t="str">
            <v>Chris Ruppel, Senior Consultant</v>
          </cell>
          <cell r="D212" t="str">
            <v xml:space="preserve">Primary             </v>
          </cell>
          <cell r="E212" t="str">
            <v>ccruppel@merioncapital.com</v>
          </cell>
          <cell r="F212" t="str">
            <v>269-381-9635</v>
          </cell>
          <cell r="G212" t="str">
            <v>3020 Brandywine Road</v>
          </cell>
          <cell r="H212" t="str">
            <v/>
          </cell>
          <cell r="I212" t="str">
            <v>Kalamazoo</v>
          </cell>
          <cell r="J212" t="str">
            <v xml:space="preserve">MI                                                                                                                                                                                                                                                             </v>
          </cell>
          <cell r="K212" t="str">
            <v xml:space="preserve">49008     </v>
          </cell>
          <cell r="L212">
            <v>3</v>
          </cell>
          <cell r="M212" t="str">
            <v>Atkins, Lauren J</v>
          </cell>
          <cell r="N212" t="str">
            <v>ljatkins@statestreet.com</v>
          </cell>
          <cell r="O212" t="str">
            <v>Rohrich, Michael</v>
          </cell>
          <cell r="P212" t="str">
            <v>mtrohrich@statestreet.com</v>
          </cell>
          <cell r="Q212" t="str">
            <v>Pietro Panza</v>
          </cell>
          <cell r="R212" t="str">
            <v>ppanza@statestreet.com</v>
          </cell>
          <cell r="S212" t="str">
            <v>LR</v>
          </cell>
          <cell r="T212">
            <v>0</v>
          </cell>
          <cell r="U212" t="str">
            <v>Len Robinson</v>
          </cell>
        </row>
        <row r="213">
          <cell r="A213" t="str">
            <v>FORDDC</v>
          </cell>
          <cell r="B213" t="str">
            <v>FORD DC</v>
          </cell>
          <cell r="C213" t="str">
            <v>Robin Wood</v>
          </cell>
          <cell r="D213" t="str">
            <v xml:space="preserve">Primary             </v>
          </cell>
          <cell r="E213" t="str">
            <v>rwood2@ford.com</v>
          </cell>
          <cell r="F213">
            <v>0</v>
          </cell>
          <cell r="G213" t="str">
            <v>1 American Road</v>
          </cell>
          <cell r="H213" t="str">
            <v/>
          </cell>
          <cell r="I213" t="str">
            <v>Dearborn</v>
          </cell>
          <cell r="J213" t="str">
            <v xml:space="preserve">MI                                                                                                                                                                                                                                                             </v>
          </cell>
          <cell r="K213" t="str">
            <v xml:space="preserve">48126     </v>
          </cell>
          <cell r="L213">
            <v>2</v>
          </cell>
          <cell r="M213" t="str">
            <v>Frasu, Dennis</v>
          </cell>
          <cell r="N213" t="str">
            <v>|dmfrasu@statestreet.com</v>
          </cell>
          <cell r="O213" t="str">
            <v>Peck, Kate</v>
          </cell>
          <cell r="P213" t="str">
            <v>kpeck@statestreet.com</v>
          </cell>
          <cell r="Q213" t="str">
            <v>Jennifer Negoshian</v>
          </cell>
          <cell r="R213" t="str">
            <v>jennifer.negoshian@statestreet.com</v>
          </cell>
          <cell r="S213" t="str">
            <v>LR</v>
          </cell>
          <cell r="T213">
            <v>0</v>
          </cell>
          <cell r="U213" t="str">
            <v>Len Robinson</v>
          </cell>
        </row>
        <row r="214">
          <cell r="A214" t="str">
            <v>FORDINS</v>
          </cell>
          <cell r="B214" t="str">
            <v>FORD MOTOR CREDIT COMPANY INSURANCE</v>
          </cell>
          <cell r="C214" t="str">
            <v>Brent Pfeiffer, Assoc. Director Trading</v>
          </cell>
          <cell r="D214" t="str">
            <v xml:space="preserve">Primary             </v>
          </cell>
          <cell r="E214" t="str">
            <v>bpfeiff1@ford.com</v>
          </cell>
          <cell r="F214" t="str">
            <v>313-322-5610</v>
          </cell>
          <cell r="G214" t="str">
            <v>1 American Road</v>
          </cell>
          <cell r="H214" t="str">
            <v/>
          </cell>
          <cell r="I214" t="str">
            <v>Dearborn</v>
          </cell>
          <cell r="J214" t="str">
            <v xml:space="preserve">MI                                                                                                                                                                                                                                                             </v>
          </cell>
          <cell r="K214" t="str">
            <v xml:space="preserve">48126     </v>
          </cell>
          <cell r="L214">
            <v>2</v>
          </cell>
          <cell r="M214" t="str">
            <v>Frasu, Dennis</v>
          </cell>
          <cell r="N214" t="str">
            <v>|dmfrasu@statestreet.com</v>
          </cell>
          <cell r="O214" t="str">
            <v>Igo, Chris</v>
          </cell>
          <cell r="P214" t="str">
            <v>cjigo@statestreet.com</v>
          </cell>
          <cell r="Q214" t="str">
            <v>Jennifer Negoshian</v>
          </cell>
          <cell r="R214" t="str">
            <v>jennifer.negoshian@statestreet.com</v>
          </cell>
          <cell r="S214" t="str">
            <v>LR</v>
          </cell>
          <cell r="T214">
            <v>0</v>
          </cell>
          <cell r="U214" t="str">
            <v>Len Robinson</v>
          </cell>
        </row>
        <row r="215">
          <cell r="A215" t="str">
            <v>JHDB</v>
          </cell>
          <cell r="B215" t="str">
            <v>JOHN HANCOCK DB</v>
          </cell>
          <cell r="C215" t="str">
            <v>Eric Menzer, Global Head of Pension &amp; Risk Management Solutions</v>
          </cell>
          <cell r="D215" t="str">
            <v xml:space="preserve">Primary             </v>
          </cell>
          <cell r="E215" t="str">
            <v>emenzer@manulifeam.com</v>
          </cell>
          <cell r="F215" t="str">
            <v>617-663-3481</v>
          </cell>
          <cell r="G215" t="str">
            <v>601 Congress Street</v>
          </cell>
          <cell r="H215" t="str">
            <v/>
          </cell>
          <cell r="I215" t="str">
            <v>Boston</v>
          </cell>
          <cell r="J215" t="str">
            <v xml:space="preserve">MA                                                                                                                                                                                                                                                             </v>
          </cell>
          <cell r="K215" t="str">
            <v xml:space="preserve">02210     </v>
          </cell>
          <cell r="L215">
            <v>2</v>
          </cell>
          <cell r="M215" t="str">
            <v>Curran, Mark</v>
          </cell>
          <cell r="N215" t="str">
            <v>macurran@statestreet.com</v>
          </cell>
          <cell r="O215" t="str">
            <v>Morse, Daniel Joseph</v>
          </cell>
          <cell r="P215" t="str">
            <v>Djmorse2@statestreet.com</v>
          </cell>
          <cell r="Q215" t="str">
            <v>Pietro Panza</v>
          </cell>
          <cell r="R215" t="str">
            <v>ppanza@statestreet.com</v>
          </cell>
          <cell r="S215" t="str">
            <v>LR</v>
          </cell>
          <cell r="T215">
            <v>0</v>
          </cell>
          <cell r="U215" t="str">
            <v>Len Robinson</v>
          </cell>
        </row>
        <row r="216">
          <cell r="A216" t="str">
            <v>LONZAAMSS</v>
          </cell>
          <cell r="B216" t="str">
            <v>LONZA AMERICAS</v>
          </cell>
          <cell r="C216" t="str">
            <v>Christopher A. Mattern, consultant</v>
          </cell>
          <cell r="D216" t="str">
            <v xml:space="preserve">Primary             </v>
          </cell>
          <cell r="E216" t="str">
            <v>cmattern@rcladvisors.com</v>
          </cell>
          <cell r="F216" t="str">
            <v/>
          </cell>
          <cell r="G216" t="str">
            <v>60 East 42nd Street</v>
          </cell>
          <cell r="H216" t="str">
            <v/>
          </cell>
          <cell r="I216" t="str">
            <v>New York</v>
          </cell>
          <cell r="J216" t="str">
            <v>NY</v>
          </cell>
          <cell r="K216">
            <v>10165</v>
          </cell>
          <cell r="L216">
            <v>3</v>
          </cell>
          <cell r="M216" t="str">
            <v>Hook, Matthew W</v>
          </cell>
          <cell r="N216" t="str">
            <v>mwhook@statestreet.com</v>
          </cell>
          <cell r="O216" t="str">
            <v>Saxton, Casey</v>
          </cell>
          <cell r="P216" t="str">
            <v>csaxton@statestreet.com</v>
          </cell>
          <cell r="Q216" t="str">
            <v>Paul Mackey</v>
          </cell>
          <cell r="R216" t="str">
            <v>pjmackey@statestreet.com</v>
          </cell>
          <cell r="S216" t="str">
            <v>LR</v>
          </cell>
          <cell r="T216">
            <v>0</v>
          </cell>
          <cell r="U216" t="str">
            <v>Len Robinson</v>
          </cell>
        </row>
        <row r="217">
          <cell r="A217" t="str">
            <v>LCFF</v>
          </cell>
          <cell r="B217" t="str">
            <v>LUTHER C FISHER FOUNDATION</v>
          </cell>
          <cell r="C217" t="str">
            <v>Jimmy Hatcher</v>
          </cell>
          <cell r="D217" t="str">
            <v xml:space="preserve">Primary             </v>
          </cell>
          <cell r="E217" t="str">
            <v>jimmy.hatcher@emoryhealthcare.org</v>
          </cell>
          <cell r="F217">
            <v>0</v>
          </cell>
          <cell r="G217" t="str">
            <v>3445 Peachtree Rd NE, Suite 675</v>
          </cell>
          <cell r="H217" t="str">
            <v/>
          </cell>
          <cell r="I217" t="str">
            <v>Atlanta</v>
          </cell>
          <cell r="J217" t="str">
            <v xml:space="preserve">GA                                                                                                                                                                                                                                                             </v>
          </cell>
          <cell r="K217" t="str">
            <v xml:space="preserve">30326     </v>
          </cell>
          <cell r="L217">
            <v>3</v>
          </cell>
          <cell r="M217" t="str">
            <v xml:space="preserve"> MacVarish, Kathy M </v>
          </cell>
          <cell r="N217" t="str">
            <v>kmacvarish@statestreet.com</v>
          </cell>
          <cell r="O217" t="str">
            <v>Rask, Sarah</v>
          </cell>
          <cell r="P217" t="str">
            <v>SJRask@StateStreet.com</v>
          </cell>
          <cell r="Q217" t="str">
            <v>Jennifer Negoshian</v>
          </cell>
          <cell r="R217" t="str">
            <v>jennifer.negoshian@statestreet.com</v>
          </cell>
          <cell r="S217" t="str">
            <v>LR</v>
          </cell>
          <cell r="T217">
            <v>0</v>
          </cell>
          <cell r="U217" t="str">
            <v>Len Robinson</v>
          </cell>
        </row>
        <row r="218">
          <cell r="A218" t="str">
            <v>MLBSS</v>
          </cell>
          <cell r="B218" t="str">
            <v>MAJOR LEAGUE BASEBALL PLAYERS (MLBPA)</v>
          </cell>
          <cell r="C218" t="str">
            <v>Andrew Clark, Arthur J. Gallagher &amp; Co. (consultant)</v>
          </cell>
          <cell r="D218" t="str">
            <v xml:space="preserve">Primary             </v>
          </cell>
          <cell r="E218" t="str">
            <v>Andrew_Clark1@ajg.com</v>
          </cell>
          <cell r="F218" t="str">
            <v xml:space="preserve">202.312.5423 </v>
          </cell>
          <cell r="G218" t="str">
            <v xml:space="preserve">1667 K Street NW, Suite 1270 </v>
          </cell>
          <cell r="H218">
            <v>0</v>
          </cell>
          <cell r="I218" t="str">
            <v xml:space="preserve">Washington, DC </v>
          </cell>
          <cell r="J218">
            <v>0</v>
          </cell>
          <cell r="K218">
            <v>20006</v>
          </cell>
          <cell r="L218">
            <v>3</v>
          </cell>
          <cell r="M218" t="str">
            <v>Collins, Bill</v>
          </cell>
          <cell r="N218" t="str">
            <v>wccollins@statestreet.com</v>
          </cell>
          <cell r="O218" t="str">
            <v>JAMES GASDIA</v>
          </cell>
          <cell r="P218" t="str">
            <v>jjgasdia@statestreet.com</v>
          </cell>
          <cell r="Q218" t="str">
            <v>Paul Mackey</v>
          </cell>
          <cell r="R218" t="str">
            <v>pjmackey@statestreet.com</v>
          </cell>
          <cell r="S218" t="str">
            <v>LR</v>
          </cell>
          <cell r="T218">
            <v>0</v>
          </cell>
          <cell r="U218" t="str">
            <v>Len Robinson</v>
          </cell>
        </row>
        <row r="219">
          <cell r="A219" t="str">
            <v>MNSBI</v>
          </cell>
          <cell r="B219" t="str">
            <v>MINNESOTA SBI</v>
          </cell>
          <cell r="C219" t="str">
            <v>Mansco Perry, Executive Director</v>
          </cell>
          <cell r="D219" t="str">
            <v xml:space="preserve">Primary             </v>
          </cell>
          <cell r="E219" t="str">
            <v>mansco.perry@state.mn.us</v>
          </cell>
          <cell r="F219">
            <v>0</v>
          </cell>
          <cell r="G219" t="str">
            <v>60 Empire Drive, Suite 355</v>
          </cell>
          <cell r="H219" t="str">
            <v/>
          </cell>
          <cell r="I219" t="str">
            <v>St. Paul</v>
          </cell>
          <cell r="J219" t="str">
            <v xml:space="preserve">MN                                                                                                                                                                                                                                                             </v>
          </cell>
          <cell r="K219" t="str">
            <v xml:space="preserve">55103     </v>
          </cell>
          <cell r="L219">
            <v>1</v>
          </cell>
          <cell r="M219" t="str">
            <v>Donohoe, Patrick</v>
          </cell>
          <cell r="N219" t="str">
            <v>pmdonohoe@statestreet.com</v>
          </cell>
          <cell r="O219" t="str">
            <v>MATT TERLAJE</v>
          </cell>
          <cell r="P219" t="str">
            <v>msterlaje@statestreet.com</v>
          </cell>
          <cell r="Q219" t="str">
            <v>Miles Cobb</v>
          </cell>
          <cell r="R219" t="str">
            <v>mcobb@statestreet.com</v>
          </cell>
          <cell r="S219" t="str">
            <v>LR</v>
          </cell>
          <cell r="T219">
            <v>0</v>
          </cell>
          <cell r="U219" t="str">
            <v>Len Robinson</v>
          </cell>
        </row>
        <row r="220">
          <cell r="A220" t="str">
            <v>NYC</v>
          </cell>
          <cell r="B220" t="str">
            <v>NEW YORK CITY</v>
          </cell>
          <cell r="C220" t="str">
            <v>Steve Veloric, Director of Trading</v>
          </cell>
          <cell r="D220" t="str">
            <v xml:space="preserve">Primary             </v>
          </cell>
          <cell r="E220" t="str">
            <v>svelori@comptroller.nyc.gov</v>
          </cell>
          <cell r="F220">
            <v>0</v>
          </cell>
          <cell r="G220" t="str">
            <v>1 Centre Street, Rm. 722</v>
          </cell>
          <cell r="H220" t="str">
            <v/>
          </cell>
          <cell r="I220" t="str">
            <v>New York</v>
          </cell>
          <cell r="J220" t="str">
            <v xml:space="preserve">NY                                                                                                                                                                                                                                                             </v>
          </cell>
          <cell r="K220" t="str">
            <v xml:space="preserve">10007     </v>
          </cell>
          <cell r="L220">
            <v>1</v>
          </cell>
          <cell r="M220" t="str">
            <v>Donohoe, Patrick</v>
          </cell>
          <cell r="N220" t="str">
            <v>pmdonohoe@statestreet.com</v>
          </cell>
          <cell r="O220" t="str">
            <v>ANNE- MARIE POLITO</v>
          </cell>
          <cell r="P220" t="str">
            <v>ampolito@statestreet.com</v>
          </cell>
          <cell r="Q220" t="str">
            <v>Pietro Panza</v>
          </cell>
          <cell r="R220" t="str">
            <v>ppanza@statestreet.com</v>
          </cell>
          <cell r="S220" t="str">
            <v>LR</v>
          </cell>
          <cell r="T220">
            <v>0</v>
          </cell>
          <cell r="U220" t="str">
            <v>Len Robinson</v>
          </cell>
        </row>
        <row r="221">
          <cell r="A221" t="str">
            <v>NYSTRS</v>
          </cell>
          <cell r="B221" t="str">
            <v>NEW YORK STATE TEACHERS RETIREMENT (NYSTRS)</v>
          </cell>
          <cell r="C221" t="str">
            <v>Tedd Johnson</v>
          </cell>
          <cell r="D221" t="str">
            <v xml:space="preserve">Primary             </v>
          </cell>
          <cell r="E221" t="str">
            <v>tjohnson@nystrs.state.ny.us</v>
          </cell>
          <cell r="F221" t="str">
            <v>518-447-2690  </v>
          </cell>
          <cell r="G221" t="str">
            <v>10 Corporate Woods Drive</v>
          </cell>
          <cell r="H221">
            <v>0</v>
          </cell>
          <cell r="I221" t="str">
            <v>Albany</v>
          </cell>
          <cell r="J221" t="str">
            <v>NY</v>
          </cell>
          <cell r="K221" t="str">
            <v>12211-2395</v>
          </cell>
          <cell r="L221">
            <v>1</v>
          </cell>
          <cell r="M221" t="str">
            <v>Jackson, JoAnne</v>
          </cell>
          <cell r="N221" t="str">
            <v>jmjackson@statestreet.com</v>
          </cell>
          <cell r="O221" t="str">
            <v>ROBERT BELMORE</v>
          </cell>
          <cell r="P221" t="str">
            <v>rdbelmore@statestreet.com</v>
          </cell>
          <cell r="Q221" t="str">
            <v>Paul Mackey</v>
          </cell>
          <cell r="R221" t="str">
            <v>pjmackey@statestreet.com</v>
          </cell>
          <cell r="S221" t="str">
            <v>LR</v>
          </cell>
          <cell r="T221">
            <v>0</v>
          </cell>
          <cell r="U221" t="str">
            <v>Len Robinson</v>
          </cell>
        </row>
        <row r="222">
          <cell r="A222" t="str">
            <v>NYCERS</v>
          </cell>
          <cell r="B222" t="str">
            <v>NYC COMPTROLLERS</v>
          </cell>
          <cell r="C222" t="str">
            <v>David Jeter</v>
          </cell>
          <cell r="D222" t="str">
            <v xml:space="preserve">Primary             </v>
          </cell>
          <cell r="E222" t="str">
            <v>djeter@comptroller.nyc.gov</v>
          </cell>
          <cell r="F222" t="str">
            <v>212-669-8539</v>
          </cell>
          <cell r="G222" t="str">
            <v>1 Centre Street</v>
          </cell>
          <cell r="H222" t="str">
            <v/>
          </cell>
          <cell r="I222" t="str">
            <v>New York</v>
          </cell>
          <cell r="J222" t="str">
            <v xml:space="preserve">NY                                                                                                                                                                                                                                                             </v>
          </cell>
          <cell r="K222" t="str">
            <v xml:space="preserve">10007     </v>
          </cell>
          <cell r="L222">
            <v>1</v>
          </cell>
          <cell r="M222" t="str">
            <v>Donohoe, Patrick</v>
          </cell>
          <cell r="N222" t="str">
            <v>pmdonohoe@statestreet.com</v>
          </cell>
          <cell r="O222" t="str">
            <v>ANNE- MARIE POLITO</v>
          </cell>
          <cell r="P222" t="str">
            <v>ampolito@statestreet.com</v>
          </cell>
          <cell r="Q222" t="str">
            <v>Pietro Panza</v>
          </cell>
          <cell r="R222" t="str">
            <v>ppanza@statestreet.com</v>
          </cell>
          <cell r="S222" t="str">
            <v>LR</v>
          </cell>
          <cell r="T222">
            <v>0</v>
          </cell>
          <cell r="U222" t="str">
            <v>Len Robinson</v>
          </cell>
        </row>
        <row r="223">
          <cell r="A223" t="str">
            <v>PART</v>
          </cell>
          <cell r="B223" t="str">
            <v>PARTNERS HEALTHCARE</v>
          </cell>
          <cell r="C223" t="str">
            <v>Kevin Sutton, Manager Investment Services</v>
          </cell>
          <cell r="D223" t="str">
            <v xml:space="preserve">Primary             </v>
          </cell>
          <cell r="E223" t="str">
            <v>kmsutton@partners.org</v>
          </cell>
          <cell r="F223" t="str">
            <v>617-724-6486</v>
          </cell>
          <cell r="G223" t="str">
            <v>101 Merrimac Street, 4th Floor</v>
          </cell>
          <cell r="H223" t="str">
            <v/>
          </cell>
          <cell r="I223" t="str">
            <v>Boston</v>
          </cell>
          <cell r="J223" t="str">
            <v xml:space="preserve">MA                                                                                                                                                                                                                                                             </v>
          </cell>
          <cell r="K223" t="str">
            <v xml:space="preserve">02114     </v>
          </cell>
          <cell r="L223">
            <v>1</v>
          </cell>
          <cell r="M223" t="str">
            <v>Luce, Maria</v>
          </cell>
          <cell r="N223" t="str">
            <v>mdluce@statestreet.com</v>
          </cell>
          <cell r="O223" t="str">
            <v>Colitti, Karen</v>
          </cell>
          <cell r="P223" t="str">
            <v>kecolitti@statestreet.com</v>
          </cell>
          <cell r="Q223" t="str">
            <v>Jennifer Negoshian</v>
          </cell>
          <cell r="R223" t="str">
            <v>jennifer.negoshian@statestreet.com</v>
          </cell>
          <cell r="S223" t="str">
            <v>LR</v>
          </cell>
          <cell r="T223">
            <v>0</v>
          </cell>
          <cell r="U223" t="str">
            <v>Len Robinson</v>
          </cell>
        </row>
        <row r="224">
          <cell r="A224" t="str">
            <v>PBGC</v>
          </cell>
          <cell r="B224" t="str">
            <v>PENSION BENEFIT GUARANTY CORP</v>
          </cell>
          <cell r="C224" t="str">
            <v>Mark Calisti, Senior Financial Analyst</v>
          </cell>
          <cell r="D224" t="str">
            <v xml:space="preserve">Primary             </v>
          </cell>
          <cell r="E224" t="str">
            <v>calisti.mark@pbgc.gov</v>
          </cell>
          <cell r="F224" t="str">
            <v>202-326-4000 x3663</v>
          </cell>
          <cell r="G224" t="str">
            <v>1200 K Street NW, Suite 675</v>
          </cell>
          <cell r="H224" t="str">
            <v/>
          </cell>
          <cell r="I224" t="str">
            <v>Washington</v>
          </cell>
          <cell r="J224" t="str">
            <v xml:space="preserve">DC                                                                                                                                                                                                                                                             </v>
          </cell>
          <cell r="K224" t="str">
            <v>20005-4026</v>
          </cell>
          <cell r="L224">
            <v>2</v>
          </cell>
          <cell r="M224" t="str">
            <v>Jackson, JoAnne</v>
          </cell>
          <cell r="N224" t="str">
            <v>jmjackson@statestreet.com</v>
          </cell>
          <cell r="O224" t="str">
            <v>BORIS GETSELMAN</v>
          </cell>
          <cell r="P224" t="str">
            <v>bgetselman@statestreet.com</v>
          </cell>
          <cell r="Q224" t="str">
            <v>Miles Cobb</v>
          </cell>
          <cell r="R224" t="str">
            <v>mcobb@statestreet.com</v>
          </cell>
          <cell r="S224" t="str">
            <v>LR</v>
          </cell>
          <cell r="T224">
            <v>0</v>
          </cell>
          <cell r="U224" t="str">
            <v>Len Robinson</v>
          </cell>
        </row>
        <row r="225">
          <cell r="A225" t="str">
            <v>SFVV</v>
          </cell>
          <cell r="B225" t="str">
            <v>SANOFI-AVENTIS US</v>
          </cell>
          <cell r="C225" t="str">
            <v>Richard Thomson, Deputy Hd, Pension AM/Fin &amp; Treasury Dpt</v>
          </cell>
          <cell r="D225" t="str">
            <v xml:space="preserve">Primary             </v>
          </cell>
          <cell r="E225" t="str">
            <v>Richard.Thomson@sanofi-aventis.com</v>
          </cell>
          <cell r="F225" t="str">
            <v>908-981-6275</v>
          </cell>
          <cell r="G225" t="str">
            <v>55 Corporate Drive</v>
          </cell>
          <cell r="H225" t="str">
            <v/>
          </cell>
          <cell r="I225" t="str">
            <v>Bridgewater</v>
          </cell>
          <cell r="J225" t="str">
            <v xml:space="preserve">NJ                                                                                                                                                                                                                                                             </v>
          </cell>
          <cell r="K225" t="str">
            <v xml:space="preserve">08807     </v>
          </cell>
          <cell r="L225">
            <v>2</v>
          </cell>
          <cell r="M225" t="str">
            <v>Landry, Jason</v>
          </cell>
          <cell r="N225" t="str">
            <v>jjlandry@statestreet.com</v>
          </cell>
          <cell r="O225" t="str">
            <v>Denaro, Victoria</v>
          </cell>
          <cell r="P225" t="str">
            <v>vddenaro@statestreet.com</v>
          </cell>
          <cell r="Q225" t="str">
            <v>Miles Cobb</v>
          </cell>
          <cell r="R225" t="str">
            <v>mcobb@statestreet.com</v>
          </cell>
          <cell r="S225" t="str">
            <v>LR</v>
          </cell>
          <cell r="T225">
            <v>0</v>
          </cell>
          <cell r="U225" t="str">
            <v>Len Robinson</v>
          </cell>
        </row>
        <row r="226">
          <cell r="A226" t="str">
            <v>GEORGIA</v>
          </cell>
          <cell r="B226" t="str">
            <v>STATE OF GEORGIA</v>
          </cell>
          <cell r="C226" t="str">
            <v>Mark Jones, Portfolio Manager</v>
          </cell>
          <cell r="D226" t="str">
            <v xml:space="preserve">Primary             </v>
          </cell>
          <cell r="E226" t="str">
            <v>mjones@treasury.ga.gov</v>
          </cell>
          <cell r="F226" t="str">
            <v>404-651-8342</v>
          </cell>
          <cell r="G226" t="str">
            <v>200 Piedmont Avenue, Suite 1204 West Tower</v>
          </cell>
          <cell r="H226" t="str">
            <v/>
          </cell>
          <cell r="I226" t="str">
            <v>Atlanta</v>
          </cell>
          <cell r="J226" t="str">
            <v xml:space="preserve">GA                                                                                                                                                                                                                                                             </v>
          </cell>
          <cell r="K226" t="str">
            <v>30334-5527</v>
          </cell>
          <cell r="L226">
            <v>2</v>
          </cell>
          <cell r="M226" t="str">
            <v>Forbes, Greg</v>
          </cell>
          <cell r="N226" t="str">
            <v>GLForbes@StateStreet.com</v>
          </cell>
          <cell r="O226" t="str">
            <v>STEVE DAVIES</v>
          </cell>
          <cell r="P226" t="str">
            <v>smdavies@statestreet.com</v>
          </cell>
          <cell r="Q226" t="str">
            <v>Paul Mackey</v>
          </cell>
          <cell r="R226" t="str">
            <v>pjmackey@statestreet.com</v>
          </cell>
          <cell r="S226" t="str">
            <v>LR</v>
          </cell>
          <cell r="T226">
            <v>0</v>
          </cell>
          <cell r="U226" t="str">
            <v>Len Robinson</v>
          </cell>
        </row>
        <row r="227">
          <cell r="A227" t="str">
            <v>NEBRASS</v>
          </cell>
          <cell r="B227" t="str">
            <v>STATE OF NEBRASKA</v>
          </cell>
          <cell r="C227" t="str">
            <v>Joe Jurich, Deputy CIO</v>
          </cell>
          <cell r="D227" t="str">
            <v xml:space="preserve">Primary             </v>
          </cell>
          <cell r="E227" t="str">
            <v>Joe.Jurich@nebraska.gov</v>
          </cell>
          <cell r="F227" t="str">
            <v>402-471-2601</v>
          </cell>
          <cell r="G227" t="str">
            <v>941 O Street</v>
          </cell>
          <cell r="H227" t="str">
            <v/>
          </cell>
          <cell r="I227" t="str">
            <v>Lincoln</v>
          </cell>
          <cell r="J227" t="str">
            <v xml:space="preserve">NE                                                                                                                                                                                                                                                             </v>
          </cell>
          <cell r="K227" t="str">
            <v xml:space="preserve">68508     </v>
          </cell>
          <cell r="L227">
            <v>2</v>
          </cell>
          <cell r="M227" t="str">
            <v>Rooney, Joseph B</v>
          </cell>
          <cell r="N227" t="str">
            <v>jbrooney@statestreet.com</v>
          </cell>
          <cell r="O227" t="str">
            <v>MATT TERLAJE</v>
          </cell>
          <cell r="P227" t="str">
            <v>msterlaje@statestreet.com</v>
          </cell>
          <cell r="Q227" t="str">
            <v>Paul Mackey</v>
          </cell>
          <cell r="R227" t="str">
            <v>pjmackey@statestreet.com</v>
          </cell>
          <cell r="S227" t="str">
            <v>LR</v>
          </cell>
          <cell r="T227">
            <v>0</v>
          </cell>
          <cell r="U227" t="str">
            <v>Len Robinson</v>
          </cell>
        </row>
        <row r="228">
          <cell r="A228" t="str">
            <v>SSSSP</v>
          </cell>
          <cell r="B228" t="str">
            <v>STATE STREET SALARY SAVINGS PLAN</v>
          </cell>
          <cell r="C228" t="str">
            <v>Bettina Matthews</v>
          </cell>
          <cell r="D228" t="str">
            <v xml:space="preserve">Primary             </v>
          </cell>
          <cell r="E228" t="str">
            <v>BSMatthews@StateStreet.com</v>
          </cell>
          <cell r="F228" t="str">
            <v>816-871-1733</v>
          </cell>
          <cell r="G228" t="str">
            <v>1 Lincoln</v>
          </cell>
          <cell r="H228" t="str">
            <v/>
          </cell>
          <cell r="I228" t="str">
            <v>Boston</v>
          </cell>
          <cell r="J228" t="str">
            <v xml:space="preserve">MA                                                                                                                                                                                                                                                             </v>
          </cell>
          <cell r="K228" t="str">
            <v xml:space="preserve">02110     </v>
          </cell>
          <cell r="L228">
            <v>3</v>
          </cell>
          <cell r="M228" t="str">
            <v>Chiles, Steve</v>
          </cell>
          <cell r="N228" t="str">
            <v>SEChiles@statestreet.com</v>
          </cell>
          <cell r="O228" t="str">
            <v>Atwell, Joyce</v>
          </cell>
          <cell r="P228" t="str">
            <v>jaatwell@statestreet.com</v>
          </cell>
          <cell r="Q228" t="str">
            <v>Jennifer Negoshian</v>
          </cell>
          <cell r="R228" t="str">
            <v>jennifer.negoshian@statestreet.com</v>
          </cell>
          <cell r="S228" t="str">
            <v>LR</v>
          </cell>
          <cell r="T228">
            <v>0</v>
          </cell>
          <cell r="U228" t="str">
            <v>Len Robinson</v>
          </cell>
        </row>
        <row r="229">
          <cell r="A229" t="str">
            <v>TRANSAM</v>
          </cell>
          <cell r="B229" t="str">
            <v>TRANSAMERICA</v>
          </cell>
          <cell r="C229" t="str">
            <v>Nichole Rose</v>
          </cell>
          <cell r="D229" t="str">
            <v xml:space="preserve">Primary             </v>
          </cell>
          <cell r="E229" t="str">
            <v>nichole.rose@transamerica.com</v>
          </cell>
          <cell r="F229" t="str">
            <v xml:space="preserve">720-529-6883 </v>
          </cell>
          <cell r="G229" t="str">
            <v>1801 California St</v>
          </cell>
          <cell r="H229">
            <v>0</v>
          </cell>
          <cell r="I229" t="str">
            <v>Denver</v>
          </cell>
          <cell r="J229" t="str">
            <v xml:space="preserve">CO                                                                                                                                                                                                                                                             </v>
          </cell>
          <cell r="K229">
            <v>80202</v>
          </cell>
          <cell r="L229">
            <v>2</v>
          </cell>
          <cell r="M229" t="str">
            <v>Gregory Nikiforow</v>
          </cell>
          <cell r="N229" t="str">
            <v>Gregory.Nikiforow@statestreet.com</v>
          </cell>
          <cell r="O229" t="str">
            <v>Minasian, Doug</v>
          </cell>
          <cell r="P229" t="str">
            <v>Douglas.Minasian@statestreet.com</v>
          </cell>
          <cell r="Q229" t="str">
            <v>Paul Mackey</v>
          </cell>
          <cell r="R229" t="str">
            <v>pjmackey@statestreet.com</v>
          </cell>
          <cell r="S229" t="str">
            <v>LR</v>
          </cell>
          <cell r="T229">
            <v>0</v>
          </cell>
          <cell r="U229" t="str">
            <v>Len Robinson</v>
          </cell>
        </row>
        <row r="230">
          <cell r="A230" t="str">
            <v>UPASS</v>
          </cell>
          <cell r="B230" t="str">
            <v>UNIVERSITY OF PENNSYLVANIA</v>
          </cell>
          <cell r="C230" t="str">
            <v>Roberta Bell</v>
          </cell>
          <cell r="D230" t="str">
            <v xml:space="preserve">Primary             </v>
          </cell>
          <cell r="E230" t="str">
            <v>robell@upenn.edu</v>
          </cell>
          <cell r="F230" t="str">
            <v>215-746-5322</v>
          </cell>
          <cell r="G230" t="str">
            <v>3535 Market St, Suite 500</v>
          </cell>
          <cell r="H230" t="str">
            <v/>
          </cell>
          <cell r="I230" t="str">
            <v>Philadelphia</v>
          </cell>
          <cell r="J230" t="str">
            <v xml:space="preserve">PA                                                                                                                                                                                                                                                             </v>
          </cell>
          <cell r="K230" t="str">
            <v>19104-3309</v>
          </cell>
          <cell r="L230">
            <v>1</v>
          </cell>
          <cell r="M230" t="str">
            <v>Sadler, Chris</v>
          </cell>
          <cell r="N230" t="str">
            <v>Chris.Sadler@statestreet.com</v>
          </cell>
          <cell r="O230" t="str">
            <v>Adraneda, Allan</v>
          </cell>
          <cell r="P230" t="str">
            <v>aladraneda@statestreet.com</v>
          </cell>
          <cell r="Q230" t="str">
            <v>Paul Mackey</v>
          </cell>
          <cell r="R230" t="str">
            <v>pjmackey@statestreet.com</v>
          </cell>
          <cell r="S230" t="str">
            <v>LR</v>
          </cell>
          <cell r="T230">
            <v>0</v>
          </cell>
          <cell r="U230" t="str">
            <v>Len Robinson</v>
          </cell>
        </row>
        <row r="231">
          <cell r="A231" t="str">
            <v>USGAHC</v>
          </cell>
          <cell r="B231" t="str">
            <v>US GOLF ASSOCIATION</v>
          </cell>
          <cell r="C231" t="str">
            <v>Chad M. Sheaffer</v>
          </cell>
          <cell r="D231" t="str">
            <v>Primary</v>
          </cell>
          <cell r="E231" t="str">
            <v>csheaffer@hirtlecallaghan.com</v>
          </cell>
          <cell r="F231">
            <v>0</v>
          </cell>
          <cell r="G231" t="str">
            <v>77 Liberty Corner Road</v>
          </cell>
          <cell r="H231">
            <v>0</v>
          </cell>
          <cell r="I231" t="str">
            <v>Far Hills</v>
          </cell>
          <cell r="J231" t="str">
            <v>NJ</v>
          </cell>
          <cell r="K231" t="str">
            <v>7931</v>
          </cell>
          <cell r="L231">
            <v>3</v>
          </cell>
          <cell r="M231" t="str">
            <v>Ramirez, Pamela</v>
          </cell>
          <cell r="N231" t="str">
            <v>prramirez@statestreet.com</v>
          </cell>
          <cell r="O231" t="str">
            <v>Parra, Valerie</v>
          </cell>
          <cell r="P231" t="str">
            <v>vlparra@statestreet.com</v>
          </cell>
          <cell r="Q231" t="str">
            <v>Pietro Panza</v>
          </cell>
          <cell r="R231" t="str">
            <v>ppanza@statestreet.com</v>
          </cell>
          <cell r="S231" t="str">
            <v>LR</v>
          </cell>
          <cell r="T231">
            <v>0</v>
          </cell>
          <cell r="U231" t="str">
            <v>Len Robinson</v>
          </cell>
        </row>
        <row r="232">
          <cell r="A232">
            <v>0</v>
          </cell>
          <cell r="B232" t="str">
            <v>William Beaumont</v>
          </cell>
          <cell r="C232" t="str">
            <v>Robert Kowalski</v>
          </cell>
          <cell r="D232" t="str">
            <v xml:space="preserve">Primary </v>
          </cell>
          <cell r="E232" t="str">
            <v>Robert.Kowalski2@beaumont.org</v>
          </cell>
          <cell r="F232" t="str">
            <v>248.423.3775</v>
          </cell>
          <cell r="G232" t="str">
            <v>16500 W. Twelve Mile Road</v>
          </cell>
          <cell r="H232">
            <v>0</v>
          </cell>
          <cell r="I232" t="str">
            <v>Southfield</v>
          </cell>
          <cell r="J232" t="str">
            <v>MI</v>
          </cell>
          <cell r="K232" t="str">
            <v>48076</v>
          </cell>
          <cell r="L232">
            <v>2</v>
          </cell>
          <cell r="M232" t="str">
            <v>Luce, Maria</v>
          </cell>
          <cell r="N232" t="str">
            <v>mdluce@statestreet.com</v>
          </cell>
          <cell r="O232" t="str">
            <v>Karen Colitti</v>
          </cell>
          <cell r="P232" t="str">
            <v>kecolitti@statestreet.com</v>
          </cell>
          <cell r="Q232" t="str">
            <v>Jennifer Negoshian</v>
          </cell>
          <cell r="R232" t="str">
            <v>jennifer.negoshian@statestreet.com</v>
          </cell>
          <cell r="S232" t="str">
            <v>LR</v>
          </cell>
          <cell r="T232">
            <v>0</v>
          </cell>
          <cell r="U232" t="str">
            <v>Len Robinson</v>
          </cell>
        </row>
        <row r="233">
          <cell r="A233" t="str">
            <v>AIMCO</v>
          </cell>
          <cell r="B233" t="str">
            <v>AIMCO (ALBERTA FINANCE)</v>
          </cell>
          <cell r="C233" t="str">
            <v>James Sawatzky</v>
          </cell>
          <cell r="D233" t="str">
            <v xml:space="preserve">Primary             </v>
          </cell>
          <cell r="E233" t="str">
            <v>James.Sawatzky@aimco.alberta.ca</v>
          </cell>
          <cell r="F233">
            <v>0</v>
          </cell>
          <cell r="G233" t="str">
            <v>1100-10830 Jasper Ave</v>
          </cell>
          <cell r="H233" t="str">
            <v/>
          </cell>
          <cell r="I233" t="str">
            <v>Edmonton</v>
          </cell>
          <cell r="J233" t="str">
            <v xml:space="preserve">Alberta                                                                                                                                                                                                                                                        </v>
          </cell>
          <cell r="K233" t="str">
            <v xml:space="preserve">T5K 2C3   </v>
          </cell>
          <cell r="L233">
            <v>3</v>
          </cell>
          <cell r="M233" t="str">
            <v>Steve Baker</v>
          </cell>
          <cell r="N233" t="str">
            <v>sdbaker@statestreet.com</v>
          </cell>
          <cell r="O233" t="str">
            <v>Rafiena Rahim</v>
          </cell>
          <cell r="P233" t="str">
            <v>rrahim@statestreet.com</v>
          </cell>
          <cell r="Q233" t="str">
            <v>KYLE COELHO</v>
          </cell>
          <cell r="R233" t="str">
            <v>kcoelho@statestreet.com</v>
          </cell>
          <cell r="S233">
            <v>0</v>
          </cell>
          <cell r="T233">
            <v>0</v>
          </cell>
          <cell r="U233" t="str">
            <v>MATTHEW SWAN</v>
          </cell>
        </row>
        <row r="234">
          <cell r="A234" t="str">
            <v>ALLIBERN</v>
          </cell>
          <cell r="B234" t="str">
            <v>ALLIANCE BERNSTEIN</v>
          </cell>
          <cell r="C234" t="str">
            <v>Christine Cumberbatch, VP Performance</v>
          </cell>
          <cell r="D234" t="str">
            <v xml:space="preserve">Primary             </v>
          </cell>
          <cell r="E234" t="str">
            <v>CumberbatchCR@bernstein.com</v>
          </cell>
          <cell r="F234" t="str">
            <v>(914) 993 2855</v>
          </cell>
          <cell r="G234" t="str">
            <v>1345 Avenue of the Americas</v>
          </cell>
          <cell r="H234" t="str">
            <v/>
          </cell>
          <cell r="I234" t="str">
            <v>New York</v>
          </cell>
          <cell r="J234" t="str">
            <v xml:space="preserve">NY                                                                                                                                                                                                                                                             </v>
          </cell>
          <cell r="K234" t="str">
            <v xml:space="preserve">10105     </v>
          </cell>
          <cell r="L234">
            <v>2</v>
          </cell>
          <cell r="M234" t="str">
            <v>Michael Basen</v>
          </cell>
          <cell r="N234" t="str">
            <v>michael.basen@statestreet.com</v>
          </cell>
          <cell r="O234" t="str">
            <v>Anthony Sivongsay</v>
          </cell>
          <cell r="P234" t="str">
            <v>Asivongsay@statestreet.com</v>
          </cell>
          <cell r="Q234" t="str">
            <v>ZICO GONSALVES</v>
          </cell>
          <cell r="R234" t="str">
            <v>zgonsalves@statestreet.com</v>
          </cell>
          <cell r="S234">
            <v>0</v>
          </cell>
          <cell r="T234">
            <v>0</v>
          </cell>
          <cell r="U234" t="str">
            <v>MATTHEW SWAN</v>
          </cell>
        </row>
        <row r="235">
          <cell r="A235" t="str">
            <v>DTE</v>
          </cell>
          <cell r="B235" t="str">
            <v>DTE Energy</v>
          </cell>
          <cell r="C235" t="str">
            <v>Brandon Tasco</v>
          </cell>
          <cell r="D235" t="str">
            <v xml:space="preserve">Primary             </v>
          </cell>
          <cell r="E235" t="str">
            <v>brandon.tasco@dteenergy.com</v>
          </cell>
          <cell r="F235" t="str">
            <v>(313) 235-6102</v>
          </cell>
          <cell r="G235" t="str">
            <v>One Energy Plaza</v>
          </cell>
          <cell r="H235" t="str">
            <v/>
          </cell>
          <cell r="I235" t="str">
            <v>Detroit</v>
          </cell>
          <cell r="J235" t="str">
            <v xml:space="preserve">MI                                                                                                                                                                                                                                                             </v>
          </cell>
          <cell r="K235" t="str">
            <v xml:space="preserve">48226     </v>
          </cell>
          <cell r="L235">
            <v>2</v>
          </cell>
          <cell r="M235" t="str">
            <v>Rooney, Joseph B</v>
          </cell>
          <cell r="N235" t="str">
            <v>jbrooney@statestreet.com</v>
          </cell>
          <cell r="O235" t="str">
            <v>Bannis, Isiah</v>
          </cell>
          <cell r="P235" t="str">
            <v>ibannis@statestreet.com</v>
          </cell>
          <cell r="Q235" t="str">
            <v>Asad Khan</v>
          </cell>
          <cell r="R235" t="str">
            <v>asad.khan@statestreet.com</v>
          </cell>
          <cell r="S235">
            <v>0</v>
          </cell>
          <cell r="T235">
            <v>0</v>
          </cell>
          <cell r="U235" t="str">
            <v>MATTHEW SWAN</v>
          </cell>
        </row>
        <row r="236">
          <cell r="A236" t="str">
            <v xml:space="preserve">IBM </v>
          </cell>
          <cell r="B236" t="str">
            <v>IBM CANADA</v>
          </cell>
          <cell r="C236" t="str">
            <v>Maria Insa, Pension Program Manager</v>
          </cell>
          <cell r="D236" t="str">
            <v xml:space="preserve">Primary             </v>
          </cell>
          <cell r="E236" t="str">
            <v>maria@ca.ibm.com</v>
          </cell>
          <cell r="F236" t="str">
            <v>905 316-1262</v>
          </cell>
          <cell r="G236" t="str">
            <v>3600 Steeles Avenue East</v>
          </cell>
          <cell r="H236" t="str">
            <v/>
          </cell>
          <cell r="I236" t="str">
            <v>Markham</v>
          </cell>
          <cell r="J236" t="str">
            <v xml:space="preserve">Ontario                                                                                                                                                                                                                                                        </v>
          </cell>
          <cell r="K236" t="str">
            <v>L3R 9Z7</v>
          </cell>
          <cell r="L236">
            <v>1</v>
          </cell>
          <cell r="M236" t="str">
            <v>John Folk</v>
          </cell>
          <cell r="N236" t="str">
            <v>jfolk@staetstreet.com</v>
          </cell>
          <cell r="O236" t="str">
            <v>Kevin Knight</v>
          </cell>
          <cell r="P236" t="str">
            <v>kknight@statestreet.com</v>
          </cell>
          <cell r="Q236" t="str">
            <v>SIMRAN SANDHU</v>
          </cell>
          <cell r="R236" t="str">
            <v>simran.sandhu@statestreet.com</v>
          </cell>
          <cell r="S236">
            <v>0</v>
          </cell>
          <cell r="T236">
            <v>0</v>
          </cell>
          <cell r="U236" t="str">
            <v>MATTHEW SWAN</v>
          </cell>
        </row>
        <row r="237">
          <cell r="A237" t="str">
            <v>KPERS</v>
          </cell>
          <cell r="B237" t="str">
            <v>KANSAS PUBLIC EMPLOYEES RETIREMENT SYSTEM (KPERS)</v>
          </cell>
          <cell r="C237" t="str">
            <v>Elizabeth B. A. Miller</v>
          </cell>
          <cell r="D237" t="str">
            <v xml:space="preserve">Primary             </v>
          </cell>
          <cell r="E237" t="str">
            <v>EMiller@KPERS.ORG</v>
          </cell>
          <cell r="F237" t="str">
            <v>785-296-8934</v>
          </cell>
          <cell r="G237" t="str">
            <v>611 S. Kansas Avenue, Suite 100</v>
          </cell>
          <cell r="H237">
            <v>0</v>
          </cell>
          <cell r="I237" t="str">
            <v>Topeka</v>
          </cell>
          <cell r="J237" t="str">
            <v>KS</v>
          </cell>
          <cell r="K237" t="str">
            <v>66603-3869</v>
          </cell>
          <cell r="L237">
            <v>2</v>
          </cell>
          <cell r="M237" t="str">
            <v>Forbes, Greg</v>
          </cell>
          <cell r="N237" t="str">
            <v>GLForbes@StateStreet.com</v>
          </cell>
          <cell r="O237" t="str">
            <v>Nick Katsikis</v>
          </cell>
          <cell r="P237" t="str">
            <v>NMKatsikis@StateStreet.com</v>
          </cell>
          <cell r="Q237" t="str">
            <v>ZICO GONSALVES</v>
          </cell>
          <cell r="R237" t="str">
            <v>zgonsalves@statestreet.com</v>
          </cell>
          <cell r="S237">
            <v>0</v>
          </cell>
          <cell r="T237">
            <v>0</v>
          </cell>
          <cell r="U237" t="str">
            <v>MATTHEW SWAN</v>
          </cell>
        </row>
        <row r="238">
          <cell r="A238" t="str">
            <v>MANITOB</v>
          </cell>
          <cell r="B238" t="str">
            <v>MANITOBA CIVIL SERVICE SUPERANNUATION BOARD</v>
          </cell>
          <cell r="C238" t="str">
            <v>Dave Bobowski, Mgr, Invmt Communications &amp; Mgmt Services</v>
          </cell>
          <cell r="D238" t="str">
            <v xml:space="preserve">Primary             </v>
          </cell>
          <cell r="E238" t="str">
            <v>dbobowski@cssb.mb.ca</v>
          </cell>
          <cell r="F238" t="str">
            <v>204-946-3273</v>
          </cell>
          <cell r="G238" t="str">
            <v>444 St. Mary Avenue, Suite 1200</v>
          </cell>
          <cell r="H238" t="str">
            <v/>
          </cell>
          <cell r="I238" t="str">
            <v>Winnipeg</v>
          </cell>
          <cell r="J238" t="str">
            <v xml:space="preserve">Manitoba                                                                                                                                                                                                                                                       </v>
          </cell>
          <cell r="K238" t="str">
            <v xml:space="preserve">R3C 3T1   </v>
          </cell>
          <cell r="L238">
            <v>2</v>
          </cell>
          <cell r="M238" t="str">
            <v>Jamie Paris</v>
          </cell>
          <cell r="N238" t="str">
            <v>JParis@StateStreet.com</v>
          </cell>
          <cell r="O238" t="str">
            <v>Kevin Knight</v>
          </cell>
          <cell r="P238" t="str">
            <v>kknight@statestreet.com</v>
          </cell>
          <cell r="Q238" t="str">
            <v>ZICO GONSALVES</v>
          </cell>
          <cell r="R238" t="str">
            <v>zgonsalves@statestreet.com</v>
          </cell>
          <cell r="S238">
            <v>0</v>
          </cell>
          <cell r="T238">
            <v>0</v>
          </cell>
          <cell r="U238" t="str">
            <v>MATTHEW SWAN</v>
          </cell>
        </row>
        <row r="239">
          <cell r="A239" t="str">
            <v>MANULIFE</v>
          </cell>
          <cell r="B239" t="str">
            <v>MANULIFE REAL ESTATE FUNDS</v>
          </cell>
          <cell r="C239" t="str">
            <v xml:space="preserve">Jing Zhang </v>
          </cell>
          <cell r="D239" t="str">
            <v xml:space="preserve">Primary             </v>
          </cell>
          <cell r="E239" t="str">
            <v>Jing_ZJ_Zhang@manulife.com</v>
          </cell>
          <cell r="F239" t="str">
            <v xml:space="preserve">416-852-7677 Ext. 227677             </v>
          </cell>
          <cell r="G239" t="str">
            <v>250 Bloor Street East, 8th Floor</v>
          </cell>
          <cell r="H239" t="str">
            <v/>
          </cell>
          <cell r="I239" t="str">
            <v>Toronto</v>
          </cell>
          <cell r="J239" t="str">
            <v xml:space="preserve">Ontario                                                                                                                                                                                                                                                        </v>
          </cell>
          <cell r="K239" t="str">
            <v xml:space="preserve">M4W 1E5   </v>
          </cell>
          <cell r="L239">
            <v>1</v>
          </cell>
          <cell r="M239" t="str">
            <v>Chris Finlay</v>
          </cell>
          <cell r="N239" t="str">
            <v>CFinlay2@StateStreet.com</v>
          </cell>
          <cell r="O239" t="str">
            <v>Mary Sorbara</v>
          </cell>
          <cell r="P239" t="str">
            <v>msorbara@statestreet.com</v>
          </cell>
          <cell r="Q239" t="str">
            <v>URVASHI JOSHI</v>
          </cell>
          <cell r="R239" t="str">
            <v>uravshi.joshi@statestreet.com</v>
          </cell>
          <cell r="S239">
            <v>0</v>
          </cell>
          <cell r="T239">
            <v>0</v>
          </cell>
          <cell r="U239" t="str">
            <v>MATTHEW SWAN</v>
          </cell>
        </row>
        <row r="240">
          <cell r="A240" t="str">
            <v>MD-FIN</v>
          </cell>
          <cell r="B240" t="str">
            <v>MD FINANCIAL</v>
          </cell>
          <cell r="C240" t="str">
            <v xml:space="preserve">Ryan Forbes </v>
          </cell>
          <cell r="D240" t="str">
            <v xml:space="preserve">Primary             </v>
          </cell>
          <cell r="E240" t="str">
            <v>Ryan.Forbes@cma.ca</v>
          </cell>
          <cell r="F240" t="str">
            <v>(613) 739-7676 ext 1655</v>
          </cell>
          <cell r="G240" t="str">
            <v>1870 Alta Vista Drive</v>
          </cell>
          <cell r="H240" t="str">
            <v/>
          </cell>
          <cell r="I240" t="str">
            <v>Ottawa</v>
          </cell>
          <cell r="J240" t="str">
            <v>Ontario</v>
          </cell>
          <cell r="K240" t="str">
            <v>K1G 6R7</v>
          </cell>
          <cell r="L240">
            <v>1</v>
          </cell>
          <cell r="M240" t="str">
            <v>Jamie Paris</v>
          </cell>
          <cell r="N240" t="str">
            <v>JParis@StateStreet.com</v>
          </cell>
          <cell r="O240" t="str">
            <v>Mary Sorbara</v>
          </cell>
          <cell r="P240" t="str">
            <v>msorbara@statestreet.com</v>
          </cell>
          <cell r="Q240" t="str">
            <v>URAVSHI JOSHI</v>
          </cell>
          <cell r="R240" t="str">
            <v>uravshi.joshi@statestreet.com</v>
          </cell>
          <cell r="S240">
            <v>0</v>
          </cell>
          <cell r="T240">
            <v>0</v>
          </cell>
          <cell r="U240" t="str">
            <v>MATTHEW SWAN</v>
          </cell>
        </row>
        <row r="241">
          <cell r="A241" t="str">
            <v>PRINGSS</v>
          </cell>
          <cell r="B241" t="str">
            <v>PRINCIPIA CORP</v>
          </cell>
          <cell r="C241" t="str">
            <v>Scott Greenman</v>
          </cell>
          <cell r="D241" t="str">
            <v xml:space="preserve">Primary             </v>
          </cell>
          <cell r="E241" t="str">
            <v>Scott.Greenman@principia.edu</v>
          </cell>
          <cell r="F241" t="str">
            <v>314-275-3552</v>
          </cell>
          <cell r="G241" t="str">
            <v>13201 Clayton Rd</v>
          </cell>
          <cell r="H241" t="str">
            <v/>
          </cell>
          <cell r="I241" t="str">
            <v>Town and Country</v>
          </cell>
          <cell r="J241" t="str">
            <v xml:space="preserve">MO                                                                                                                                                                                                                                                             </v>
          </cell>
          <cell r="K241" t="str">
            <v xml:space="preserve">63131     </v>
          </cell>
          <cell r="L241">
            <v>2</v>
          </cell>
          <cell r="M241" t="str">
            <v>Berislavich, Stacy</v>
          </cell>
          <cell r="N241" t="str">
            <v>sBerislavich@statestreet.com</v>
          </cell>
          <cell r="O241" t="str">
            <v>Brooks, Mark</v>
          </cell>
          <cell r="P241" t="str">
            <v>mabrooks@statestreet.com</v>
          </cell>
          <cell r="Q241" t="str">
            <v>KYLE COELHO</v>
          </cell>
          <cell r="R241" t="str">
            <v>kcoelho@statestreet.com</v>
          </cell>
          <cell r="S241">
            <v>0</v>
          </cell>
          <cell r="T241">
            <v>0</v>
          </cell>
          <cell r="U241" t="str">
            <v>MATTHEW SWAN</v>
          </cell>
        </row>
        <row r="242">
          <cell r="A242" t="str">
            <v>TEXMRS</v>
          </cell>
          <cell r="B242" t="str">
            <v>TEXAS MUNICIPAL RETIREMENT SYSTEMS</v>
          </cell>
          <cell r="C242" t="str">
            <v>Dimitry Shishkoff</v>
          </cell>
          <cell r="D242" t="str">
            <v xml:space="preserve">Primary             </v>
          </cell>
          <cell r="E242" t="str">
            <v>DShishkoff@tmrs.com</v>
          </cell>
          <cell r="F242" t="str">
            <v>512-225-3707</v>
          </cell>
          <cell r="G242" t="str">
            <v>1200 N. Interstate 35</v>
          </cell>
          <cell r="H242" t="str">
            <v>P.O. Box 149153, Austin, TX 78714</v>
          </cell>
          <cell r="I242" t="str">
            <v>Austin</v>
          </cell>
          <cell r="J242" t="str">
            <v xml:space="preserve">TX                                                                                                                                                                                                                                                             </v>
          </cell>
          <cell r="K242" t="str">
            <v xml:space="preserve">78701     </v>
          </cell>
          <cell r="L242">
            <v>2</v>
          </cell>
          <cell r="M242" t="str">
            <v>Gomez, Natalia</v>
          </cell>
          <cell r="N242" t="str">
            <v>Natalia.Gomez@statestreet.com</v>
          </cell>
          <cell r="O242" t="str">
            <v>Parkinson, Joel</v>
          </cell>
          <cell r="P242" t="str">
            <v>jeparkinson@staatestreet.com</v>
          </cell>
          <cell r="Q242" t="str">
            <v>ZICO GONSALVES</v>
          </cell>
          <cell r="R242" t="str">
            <v>zgonsalves@statestreet.com</v>
          </cell>
          <cell r="S242">
            <v>0</v>
          </cell>
          <cell r="T242">
            <v>0</v>
          </cell>
          <cell r="U242" t="str">
            <v>MATTHEW SWAN</v>
          </cell>
        </row>
        <row r="243">
          <cell r="A243" t="str">
            <v>DISGSS</v>
          </cell>
          <cell r="B243" t="str">
            <v>WALT DISNEY COMPANY</v>
          </cell>
          <cell r="C243" t="str">
            <v>Larry Goldsmith, VP of Pension &amp; Investments</v>
          </cell>
          <cell r="D243" t="str">
            <v xml:space="preserve">Primary             </v>
          </cell>
          <cell r="E243" t="str">
            <v>larry.goldsmith@disney.com</v>
          </cell>
          <cell r="F243" t="str">
            <v>818-560-7850</v>
          </cell>
          <cell r="G243" t="str">
            <v>500 South Buena Vista Street</v>
          </cell>
          <cell r="H243" t="str">
            <v/>
          </cell>
          <cell r="I243" t="str">
            <v>Burbank</v>
          </cell>
          <cell r="J243" t="str">
            <v xml:space="preserve">CA                                                                                                                                                                                                                                                             </v>
          </cell>
          <cell r="K243" t="str">
            <v xml:space="preserve">91521     </v>
          </cell>
          <cell r="L243">
            <v>1</v>
          </cell>
          <cell r="M243" t="str">
            <v xml:space="preserve"> MacVarish, Kathy M </v>
          </cell>
          <cell r="N243" t="str">
            <v>kmacvarish@statestreet.com</v>
          </cell>
          <cell r="O243" t="str">
            <v>Erin Rodriguez</v>
          </cell>
          <cell r="P243" t="str">
            <v>eprodriguez@statestreet.com</v>
          </cell>
          <cell r="Q243" t="str">
            <v>Asad Khan</v>
          </cell>
          <cell r="R243" t="str">
            <v>asad.khan@statestreet.com</v>
          </cell>
          <cell r="S243">
            <v>0</v>
          </cell>
          <cell r="T243">
            <v>0</v>
          </cell>
          <cell r="U243" t="str">
            <v>MATTHEW SWAN</v>
          </cell>
        </row>
        <row r="244">
          <cell r="A244" t="str">
            <v>WSIB</v>
          </cell>
          <cell r="B244" t="str">
            <v>WORKPLACE SAFETY &amp; INSURANCE BOARD (WSIB)</v>
          </cell>
          <cell r="C244" t="str">
            <v>Paul Coleman</v>
          </cell>
          <cell r="D244" t="str">
            <v xml:space="preserve">Primary             </v>
          </cell>
          <cell r="E244" t="str">
            <v>Paul.Coleman@imcoinvest.com</v>
          </cell>
          <cell r="F244" t="str">
            <v>416 607 4017</v>
          </cell>
          <cell r="G244" t="str">
            <v>200 Front Street</v>
          </cell>
          <cell r="H244" t="str">
            <v/>
          </cell>
          <cell r="I244" t="str">
            <v>Toronto</v>
          </cell>
          <cell r="J244" t="str">
            <v xml:space="preserve">Ontario                                                                                                                                                                                                                                                        </v>
          </cell>
          <cell r="K244" t="str">
            <v>M5V 3J1</v>
          </cell>
          <cell r="L244">
            <v>1</v>
          </cell>
          <cell r="M244" t="str">
            <v>Jamie Paris</v>
          </cell>
          <cell r="N244" t="str">
            <v>JParis@StateStreet.com</v>
          </cell>
          <cell r="O244" t="str">
            <v>Kevin Knight</v>
          </cell>
          <cell r="P244" t="str">
            <v>kknight@statestreet.com</v>
          </cell>
          <cell r="Q244" t="str">
            <v>Asad Khan</v>
          </cell>
          <cell r="R244" t="str">
            <v>asad.khan@statestreet.com</v>
          </cell>
          <cell r="S244">
            <v>0</v>
          </cell>
          <cell r="T244">
            <v>0</v>
          </cell>
          <cell r="U244" t="str">
            <v>MATTHEW SWAN</v>
          </cell>
        </row>
        <row r="245">
          <cell r="A245" t="str">
            <v>XEROXCA</v>
          </cell>
          <cell r="B245" t="str">
            <v>XEROX CANADA</v>
          </cell>
          <cell r="C245" t="str">
            <v>Jackie Evans, Manager Pension Investments</v>
          </cell>
          <cell r="D245" t="str">
            <v xml:space="preserve">Primary             </v>
          </cell>
          <cell r="E245" t="str">
            <v>Jackie.Evans@xerox.com</v>
          </cell>
          <cell r="F245" t="str">
            <v>416-733-6722</v>
          </cell>
          <cell r="G245" t="str">
            <v>5650 Yonge Street</v>
          </cell>
          <cell r="H245" t="str">
            <v/>
          </cell>
          <cell r="I245" t="str">
            <v>Toronto</v>
          </cell>
          <cell r="J245" t="str">
            <v xml:space="preserve">Ontario                                                                                                                                                                                                                                                        </v>
          </cell>
          <cell r="K245" t="str">
            <v xml:space="preserve">M2M 4G7   </v>
          </cell>
          <cell r="L245">
            <v>3</v>
          </cell>
          <cell r="M245" t="str">
            <v>John Folk</v>
          </cell>
          <cell r="N245" t="str">
            <v>jfolk@staetstreet.com</v>
          </cell>
          <cell r="O245" t="str">
            <v>Kevin Knight</v>
          </cell>
          <cell r="P245" t="str">
            <v>kknight@statestreet.com</v>
          </cell>
          <cell r="Q245" t="str">
            <v>SIMRAN SANDHU</v>
          </cell>
          <cell r="R245" t="str">
            <v>simran.sandhu@statestreet.com</v>
          </cell>
          <cell r="S245">
            <v>0</v>
          </cell>
          <cell r="T245">
            <v>0</v>
          </cell>
          <cell r="U245" t="str">
            <v>MATTHEW SWAN</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Information"/>
      <sheetName val="Answer Details"/>
      <sheetName val="q1"/>
      <sheetName val="Q2"/>
      <sheetName val="Q3"/>
      <sheetName val="Q4"/>
      <sheetName val="Q5"/>
      <sheetName val="Q6"/>
    </sheetNames>
    <sheetDataSet>
      <sheetData sheetId="0"/>
      <sheetData sheetId="1"/>
      <sheetData sheetId="2"/>
      <sheetData sheetId="3"/>
      <sheetData sheetId="4"/>
      <sheetData sheetId="5"/>
      <sheetData sheetId="6"/>
      <sheetData sheetId="7">
        <row r="1">
          <cell r="D1" t="str">
            <v>Email Address</v>
          </cell>
          <cell r="E1" t="str">
            <v>Answer</v>
          </cell>
        </row>
        <row r="2">
          <cell r="D2" t="str">
            <v>diane.bellora@lmco.com</v>
          </cell>
          <cell r="E2" t="str">
            <v/>
          </cell>
        </row>
        <row r="3">
          <cell r="D3" t="str">
            <v>hedden@knightvinke.com</v>
          </cell>
          <cell r="E3" t="str">
            <v/>
          </cell>
        </row>
        <row r="4">
          <cell r="D4" t="str">
            <v>jing_zj_zhang@manulife.com</v>
          </cell>
          <cell r="E4" t="str">
            <v>Job well done. Appreciated it. Keep up good work.</v>
          </cell>
        </row>
        <row r="5">
          <cell r="D5" t="str">
            <v>jhsu@ttc.lacounty.gov</v>
          </cell>
          <cell r="E5" t="str">
            <v/>
          </cell>
        </row>
        <row r="6">
          <cell r="D6" t="str">
            <v>adam.levine@ttstc.texas.gov</v>
          </cell>
          <cell r="E6" t="str">
            <v/>
          </cell>
        </row>
        <row r="7">
          <cell r="D7" t="str">
            <v>Richard.Thomson@sanofi-aventis.com</v>
          </cell>
          <cell r="E7" t="str">
            <v/>
          </cell>
        </row>
        <row r="8">
          <cell r="D8" t="str">
            <v>Johnsen.Gregory@heb.com</v>
          </cell>
          <cell r="E8" t="str">
            <v>Performance reporting quality has been spotty (Lipper performance) and responsiveness is weak.</v>
          </cell>
        </row>
        <row r="9">
          <cell r="D9" t="str">
            <v>jabbott@sbcera.org</v>
          </cell>
          <cell r="E9" t="str">
            <v/>
          </cell>
        </row>
        <row r="10">
          <cell r="D10" t="str">
            <v>joanne.l.aramento@saint-gobain.com</v>
          </cell>
          <cell r="E10" t="str">
            <v/>
          </cell>
        </row>
        <row r="11">
          <cell r="D11" t="str">
            <v>bernadette.bailey@thehartford.com</v>
          </cell>
          <cell r="E11" t="str">
            <v/>
          </cell>
        </row>
        <row r="12">
          <cell r="D12" t="str">
            <v>dbobowski@cssb.mb.ca</v>
          </cell>
          <cell r="E12" t="str">
            <v/>
          </cell>
        </row>
        <row r="13">
          <cell r="D13" t="str">
            <v>anthonyciliberto@earnestpartners.com</v>
          </cell>
          <cell r="E13" t="str">
            <v>keep up the great work!</v>
          </cell>
        </row>
        <row r="14">
          <cell r="D14" t="str">
            <v>julie.cowart@aig.com</v>
          </cell>
          <cell r="E14" t="str">
            <v>Standard monthly reporting is delivered by agreed upon date and occasional ad hoc reports are provided promptly. However issue resolution takes too long. Twice in the last year it took a week or longer to receive a revised return even when the day of the discrepancy was know.</v>
          </cell>
        </row>
        <row r="15">
          <cell r="D15" t="str">
            <v>katina.desantis@ge.com</v>
          </cell>
          <cell r="E15" t="str">
            <v/>
          </cell>
        </row>
        <row r="16">
          <cell r="D16" t="str">
            <v>Donna.Emsley@wcb.ab.ca</v>
          </cell>
          <cell r="E16" t="str">
            <v/>
          </cell>
        </row>
        <row r="17">
          <cell r="D17" t="str">
            <v>christine_fleming@baxter.com</v>
          </cell>
          <cell r="E17" t="str">
            <v/>
          </cell>
        </row>
        <row r="18">
          <cell r="D18" t="str">
            <v>scott.greenman@principia.edu</v>
          </cell>
          <cell r="E18" t="str">
            <v>Some responses seem to take longer than I would expect. Perhaps not longer than reasonable, but expectations may not always match reasonable of acceptable timeframes. Performance reporting also seems to be taking longer than in the past.The daily balances reported for some managers are often highly unreliable and quite far removed from reality.</v>
          </cell>
        </row>
        <row r="19">
          <cell r="D19" t="str">
            <v>GHochachka@atb.com</v>
          </cell>
          <cell r="E19" t="str">
            <v>Things have become better in the last several months.</v>
          </cell>
        </row>
        <row r="20">
          <cell r="D20" t="str">
            <v>pattyh@aztreasury.gov</v>
          </cell>
          <cell r="E20" t="str">
            <v/>
          </cell>
        </row>
        <row r="21">
          <cell r="D21" t="str">
            <v>gwendolyn.huskey@harrishealth.org</v>
          </cell>
          <cell r="E21" t="str">
            <v/>
          </cell>
        </row>
        <row r="22">
          <cell r="D22" t="str">
            <v>Candy.Khan@bp.com</v>
          </cell>
          <cell r="E22" t="str">
            <v/>
          </cell>
        </row>
        <row r="23">
          <cell r="D23" t="str">
            <v>eric.linker@schwab.com</v>
          </cell>
          <cell r="E23" t="str">
            <v>Question 3 should be N/A but the survey required me to submit a ranking.</v>
          </cell>
        </row>
        <row r="24">
          <cell r="D24" t="str">
            <v>marullij@firstenergycorp.com</v>
          </cell>
          <cell r="E24" t="str">
            <v/>
          </cell>
        </row>
        <row r="25">
          <cell r="D25" t="str">
            <v>mmclean@kauffman.org</v>
          </cell>
          <cell r="E25" t="str">
            <v>Web site is too much like a maze.</v>
          </cell>
        </row>
        <row r="26">
          <cell r="D26" t="str">
            <v>lmehta@bechtel.com</v>
          </cell>
          <cell r="E26" t="str">
            <v>We generally receive performance data on the agreed timeline, other than when there are accounting issues. The team has generally been responsive to queries and proactive in letting us know if there will be delays in performance production.</v>
          </cell>
        </row>
        <row r="27">
          <cell r="D27" t="str">
            <v>emiller@kpers.org</v>
          </cell>
          <cell r="E27" t="str">
            <v/>
          </cell>
        </row>
        <row r="28">
          <cell r="D28" t="str">
            <v>rfoconnor@mercy.com</v>
          </cell>
          <cell r="E28" t="str">
            <v/>
          </cell>
        </row>
        <row r="29">
          <cell r="D29" t="str">
            <v>garold.oliver@hallmark.com</v>
          </cell>
          <cell r="E29" t="str">
            <v/>
          </cell>
        </row>
        <row r="30">
          <cell r="D30" t="str">
            <v>robert.paterson@calpers.ca.gov</v>
          </cell>
          <cell r="E30" t="str">
            <v>Note:  rating on #4 "Data Quality" is based on delivery of top level (i.e. total fund and program level) performance data being consistently provided by BD4.  Rate would have been lower if related to "reporting" capabilities._x000D_
_x000D_
* General lack of performance knowledge on client services team_x000D_
* General lack of direction, prioritization and removal of obstacles from the team managing the client services team_x000D_
* Frequent over commitments and lack of delivery (poor expectations management)</v>
          </cell>
        </row>
        <row r="31">
          <cell r="D31" t="str">
            <v>pperdigao@winvcounsel.com</v>
          </cell>
          <cell r="E31" t="str">
            <v/>
          </cell>
        </row>
        <row r="32">
          <cell r="D32" t="str">
            <v>akumtakar@imf.org</v>
          </cell>
          <cell r="E32" t="str">
            <v/>
          </cell>
        </row>
        <row r="33">
          <cell r="D33" t="str">
            <v>David.Randall@ost.state.or.us</v>
          </cell>
          <cell r="E33" t="str">
            <v/>
          </cell>
        </row>
        <row r="34">
          <cell r="D34" t="str">
            <v>Celeste.Reese@celanese.com</v>
          </cell>
          <cell r="E34" t="str">
            <v/>
          </cell>
        </row>
        <row r="35">
          <cell r="D35" t="str">
            <v>ccruppel@merioncapital.com</v>
          </cell>
          <cell r="E35" t="str">
            <v>Excellent support</v>
          </cell>
        </row>
        <row r="36">
          <cell r="D36" t="str">
            <v>mahendra.shah@pacificorp.com</v>
          </cell>
          <cell r="E36" t="str">
            <v>On question 3 you ask to leave it blank if it does not apply yet when I try to Exit you want a response? Why oh why do you waste my time with "Fake Survey?"</v>
          </cell>
        </row>
        <row r="37">
          <cell r="D37" t="str">
            <v>nshera@us.ibm.com</v>
          </cell>
          <cell r="E37" t="str">
            <v>I am pleased with our Performance and Analytics team.  When we have had any issues, the team has been responsive and addressed the issues quickly._x000D_
_x000D_
For question 3, we don't use online technology.  I tried to leave blank because not applicable, but the survey would not allow.</v>
          </cell>
        </row>
        <row r="38">
          <cell r="D38" t="str">
            <v>tteeter@trsil.org</v>
          </cell>
          <cell r="E38" t="str">
            <v/>
          </cell>
        </row>
        <row r="39">
          <cell r="D39" t="str">
            <v>Cristina.Teques@morganstanley.com</v>
          </cell>
          <cell r="E39" t="str">
            <v>For # 3 above, I have no need to use your online tools/reporting, so have no comments.  Although it states that we can leave the response blank, it actually requires us to answer the question in order to complete the survey.</v>
          </cell>
        </row>
        <row r="40">
          <cell r="D40" t="str">
            <v>gdailey@westervelt.com</v>
          </cell>
          <cell r="E40" t="str">
            <v>Turnover continues create service issues! You must stop the turnover! They try to please but d not have the experience needed. We are very unhappy!</v>
          </cell>
        </row>
        <row r="41">
          <cell r="D41" t="str">
            <v>kimberly.weibley@bonton.com</v>
          </cell>
          <cell r="E41" t="str">
            <v/>
          </cell>
        </row>
        <row r="42">
          <cell r="D42" t="str">
            <v>AWilcox@CalSTRS.com</v>
          </cell>
          <cell r="E42" t="str">
            <v/>
          </cell>
        </row>
        <row r="43">
          <cell r="D43" t="str">
            <v>pwild@sra.state.md.us</v>
          </cell>
          <cell r="E43" t="str">
            <v>Overall we have had a good experience with our performance team.  They are responsive and willing to help us achieve our performance reporting goals.</v>
          </cell>
        </row>
        <row r="44">
          <cell r="D44" t="str">
            <v>pwujkowski@mersofmich.com</v>
          </cell>
          <cell r="E44" t="str">
            <v>We have experienced on-going issues in the last few years, we understand accounting has caused some issues.  Over the last few years we have also had to deal with turnover of new team members assigned to our account.</v>
          </cell>
        </row>
        <row r="45">
          <cell r="D45">
            <v>0</v>
          </cell>
          <cell r="E45">
            <v>0</v>
          </cell>
        </row>
        <row r="46">
          <cell r="D46">
            <v>0</v>
          </cell>
          <cell r="E46">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MIS Extract"/>
    </sheetNames>
    <sheetDataSet>
      <sheetData sheetId="0">
        <row r="3">
          <cell r="B3">
            <v>0</v>
          </cell>
        </row>
        <row r="4">
          <cell r="B4">
            <v>0</v>
          </cell>
        </row>
        <row r="5">
          <cell r="A5">
            <v>0</v>
          </cell>
          <cell r="B5">
            <v>0</v>
          </cell>
          <cell r="C5">
            <v>0</v>
          </cell>
          <cell r="D5">
            <v>0</v>
          </cell>
          <cell r="E5">
            <v>0</v>
          </cell>
        </row>
        <row r="6">
          <cell r="A6">
            <v>0</v>
          </cell>
          <cell r="B6">
            <v>0</v>
          </cell>
          <cell r="C6">
            <v>0</v>
          </cell>
          <cell r="D6">
            <v>0</v>
          </cell>
          <cell r="E6">
            <v>0</v>
          </cell>
        </row>
        <row r="7">
          <cell r="A7">
            <v>0</v>
          </cell>
          <cell r="B7">
            <v>0</v>
          </cell>
          <cell r="C7">
            <v>0</v>
          </cell>
          <cell r="D7">
            <v>0</v>
          </cell>
          <cell r="E7">
            <v>0</v>
          </cell>
        </row>
        <row r="8">
          <cell r="A8" t="str">
            <v>ClientID</v>
          </cell>
          <cell r="B8" t="str">
            <v>Finance PnL Code</v>
          </cell>
          <cell r="C8" t="str">
            <v>ClientName</v>
          </cell>
          <cell r="D8" t="str">
            <v>BU_Division</v>
          </cell>
          <cell r="E8" t="str">
            <v>Segment</v>
          </cell>
        </row>
        <row r="9">
          <cell r="A9" t="str">
            <v>DEUTSCHE</v>
          </cell>
          <cell r="B9" t="str">
            <v>DBSC101</v>
          </cell>
          <cell r="C9" t="str">
            <v>Deutsche Asset Management</v>
          </cell>
          <cell r="D9" t="str">
            <v>USIS</v>
          </cell>
          <cell r="E9" t="str">
            <v>Asset Manager</v>
          </cell>
        </row>
        <row r="10">
          <cell r="A10" t="str">
            <v>ALBER</v>
          </cell>
          <cell r="B10" t="str">
            <v>ALLC101</v>
          </cell>
          <cell r="C10" t="str">
            <v>AB Funds - ALBER</v>
          </cell>
          <cell r="D10" t="str">
            <v>USIS</v>
          </cell>
          <cell r="E10" t="str">
            <v>Asset Manager</v>
          </cell>
        </row>
        <row r="11">
          <cell r="A11" t="str">
            <v>ABERDAM</v>
          </cell>
          <cell r="B11" t="str">
            <v>ABER100</v>
          </cell>
          <cell r="C11" t="str">
            <v>ABERDEEN ASSET MANAGEMENT</v>
          </cell>
          <cell r="D11" t="str">
            <v>USIS</v>
          </cell>
          <cell r="E11" t="str">
            <v>Asset Manager</v>
          </cell>
        </row>
        <row r="12">
          <cell r="A12" t="str">
            <v>ADDISIFS</v>
          </cell>
          <cell r="B12" t="str">
            <v>ADDC097</v>
          </cell>
          <cell r="C12" t="str">
            <v>ADDISON CLARK MANAGEMENT</v>
          </cell>
          <cell r="D12" t="str">
            <v>AIS</v>
          </cell>
          <cell r="E12" t="str">
            <v>Asset Manager</v>
          </cell>
        </row>
        <row r="13">
          <cell r="A13" t="str">
            <v>ADP</v>
          </cell>
          <cell r="C13" t="str">
            <v>ADP LLC (Mckinley)</v>
          </cell>
          <cell r="D13" t="str">
            <v>IIS</v>
          </cell>
          <cell r="E13" t="str">
            <v>Asset Manager</v>
          </cell>
        </row>
        <row r="14">
          <cell r="A14" t="str">
            <v>ALLIBERN</v>
          </cell>
          <cell r="B14" t="str">
            <v>ALLC093</v>
          </cell>
          <cell r="C14" t="str">
            <v>ALLIANCE BERNSTEIN</v>
          </cell>
          <cell r="D14" t="str">
            <v>AIS</v>
          </cell>
          <cell r="E14" t="str">
            <v>Asset Manager</v>
          </cell>
        </row>
        <row r="15">
          <cell r="A15" t="str">
            <v>ALYDAIFS</v>
          </cell>
          <cell r="B15" t="str">
            <v>ALDR097</v>
          </cell>
          <cell r="C15" t="str">
            <v>ALYDAR CAPITAL</v>
          </cell>
          <cell r="D15" t="str">
            <v>AIS</v>
          </cell>
          <cell r="E15" t="str">
            <v>Asset Manager</v>
          </cell>
        </row>
        <row r="16">
          <cell r="A16" t="str">
            <v>AMRMF</v>
          </cell>
          <cell r="B16" t="str">
            <v>AMRI100</v>
          </cell>
          <cell r="C16" t="str">
            <v>AMERICAN BEACON</v>
          </cell>
          <cell r="D16" t="str">
            <v>USIS</v>
          </cell>
          <cell r="E16" t="str">
            <v>Asset Manager</v>
          </cell>
        </row>
        <row r="17">
          <cell r="A17" t="str">
            <v>ARES</v>
          </cell>
          <cell r="B17" t="str">
            <v>ARES090</v>
          </cell>
          <cell r="C17" t="str">
            <v>ARES CAPITAL MANAGEMENT</v>
          </cell>
          <cell r="D17" t="str">
            <v>USIS</v>
          </cell>
          <cell r="E17" t="str">
            <v>Asset Manager</v>
          </cell>
        </row>
        <row r="18">
          <cell r="A18" t="str">
            <v>AVECAP</v>
          </cell>
          <cell r="B18" t="str">
            <v>AVCP100</v>
          </cell>
          <cell r="C18" t="str">
            <v>AVENUE CAPITAL MANAGEMENT</v>
          </cell>
          <cell r="D18" t="str">
            <v>USIS</v>
          </cell>
          <cell r="E18" t="str">
            <v>Asset Manager</v>
          </cell>
        </row>
        <row r="19">
          <cell r="A19" t="str">
            <v>BKRK</v>
          </cell>
          <cell r="B19" t="str">
            <v>BLRK100</v>
          </cell>
          <cell r="C19" t="str">
            <v>BLACKROCK INSTITUTIONAL TRUST CO, NA</v>
          </cell>
          <cell r="D19" t="str">
            <v>Internal</v>
          </cell>
          <cell r="E19" t="str">
            <v>Asset Manager</v>
          </cell>
        </row>
        <row r="20">
          <cell r="A20" t="str">
            <v>BRANDES</v>
          </cell>
          <cell r="B20" t="str">
            <v>BIPX091</v>
          </cell>
          <cell r="C20" t="str">
            <v>BRIDGEHOUSE ASSET MANAGERS</v>
          </cell>
          <cell r="D20" t="str">
            <v>IIS Canada</v>
          </cell>
          <cell r="E20" t="str">
            <v>Asset Manager</v>
          </cell>
        </row>
        <row r="21">
          <cell r="A21" t="str">
            <v>BUENA</v>
          </cell>
          <cell r="B21" t="str">
            <v>BUVI097</v>
          </cell>
          <cell r="C21" t="str">
            <v>BUENA VISTA FUND MANAGEMENT LLC</v>
          </cell>
          <cell r="D21" t="str">
            <v>AIS</v>
          </cell>
          <cell r="E21" t="str">
            <v>Asset Manager</v>
          </cell>
        </row>
        <row r="22">
          <cell r="A22" t="str">
            <v>CIAM</v>
          </cell>
          <cell r="B22" t="str">
            <v>CRMC291</v>
          </cell>
          <cell r="C22" t="str">
            <v>CAPITAL INTERNATIONAL ASSET MANAGEMENT</v>
          </cell>
          <cell r="D22" t="str">
            <v>IIS Canada</v>
          </cell>
          <cell r="E22" t="str">
            <v>Asset Manager</v>
          </cell>
        </row>
        <row r="23">
          <cell r="A23" t="str">
            <v>CCCUSLL</v>
          </cell>
          <cell r="B23" t="str">
            <v>Add to time file</v>
          </cell>
          <cell r="C23" t="str">
            <v>CCC-US LEVERAGED LOAN</v>
          </cell>
          <cell r="D23" t="str">
            <v>GS APAC</v>
          </cell>
          <cell r="E23" t="str">
            <v>Asset Manager</v>
          </cell>
        </row>
        <row r="24">
          <cell r="A24" t="str">
            <v>CHUCK</v>
          </cell>
          <cell r="B24" t="str">
            <v>SCHW100</v>
          </cell>
          <cell r="C24" t="str">
            <v>CHARLES SCHWAB INVESTMENT COMPANY</v>
          </cell>
          <cell r="D24" t="str">
            <v>Internal</v>
          </cell>
          <cell r="E24" t="str">
            <v>Asset Manager</v>
          </cell>
        </row>
        <row r="25">
          <cell r="A25" t="str">
            <v>COBALIFS</v>
          </cell>
          <cell r="B25" t="str">
            <v>COBL097</v>
          </cell>
          <cell r="C25" t="str">
            <v>COBALT CAPITAL MANAGEMENT</v>
          </cell>
          <cell r="D25" t="str">
            <v>AIS</v>
          </cell>
          <cell r="E25" t="str">
            <v>Asset Manager</v>
          </cell>
        </row>
        <row r="26">
          <cell r="A26" t="str">
            <v>COLE</v>
          </cell>
          <cell r="B26" t="str">
            <v>COLE093</v>
          </cell>
          <cell r="C26" t="str">
            <v>COLE REAL ESTATE INVESTMENTS</v>
          </cell>
          <cell r="D26" t="str">
            <v>AIS</v>
          </cell>
          <cell r="E26" t="str">
            <v>Asset Manager</v>
          </cell>
        </row>
        <row r="27">
          <cell r="A27" t="str">
            <v>DAVIS</v>
          </cell>
          <cell r="B27" t="str">
            <v>DAVS100</v>
          </cell>
          <cell r="C27" t="str">
            <v>DAVIS SELECT</v>
          </cell>
          <cell r="D27" t="str">
            <v>USIS</v>
          </cell>
          <cell r="E27" t="str">
            <v>Asset Manager</v>
          </cell>
        </row>
        <row r="28">
          <cell r="A28" t="str">
            <v>DIALEIFS</v>
          </cell>
          <cell r="B28" t="str">
            <v>DTIC097</v>
          </cell>
          <cell r="C28" t="str">
            <v>DIALECTIC CAPITAL MANAGEMENT</v>
          </cell>
          <cell r="D28" t="str">
            <v>AIS</v>
          </cell>
          <cell r="E28" t="str">
            <v>Asset Manager</v>
          </cell>
        </row>
        <row r="29">
          <cell r="A29" t="str">
            <v>DFA</v>
          </cell>
          <cell r="B29" t="str">
            <v>DIFA100</v>
          </cell>
          <cell r="C29" t="str">
            <v>DIMENSIONAL FUND ADVISORS</v>
          </cell>
          <cell r="D29" t="str">
            <v>USIS</v>
          </cell>
          <cell r="E29" t="str">
            <v>Asset Manager</v>
          </cell>
        </row>
        <row r="30">
          <cell r="A30" t="str">
            <v>DISCOVER</v>
          </cell>
          <cell r="B30" t="str">
            <v>DCMX094</v>
          </cell>
          <cell r="C30" t="str">
            <v>DISCOVERY CAPITAL MANAGEMENT LLC</v>
          </cell>
          <cell r="D30" t="str">
            <v>AIS</v>
          </cell>
          <cell r="E30" t="str">
            <v>Asset Manager</v>
          </cell>
        </row>
        <row r="31">
          <cell r="A31" t="str">
            <v>IFSDIA</v>
          </cell>
          <cell r="B31" t="str">
            <v>TROL190</v>
          </cell>
          <cell r="C31" t="str">
            <v>DIVERSIFIED INVESTMENT ADVISORS (DIA)</v>
          </cell>
          <cell r="D31" t="str">
            <v>USIS</v>
          </cell>
          <cell r="E31" t="str">
            <v>Asset Manager</v>
          </cell>
        </row>
        <row r="32">
          <cell r="A32" t="str">
            <v>EARNEST</v>
          </cell>
          <cell r="B32" t="str">
            <v>EARN100</v>
          </cell>
          <cell r="C32" t="str">
            <v>EARNEST PARTNERS</v>
          </cell>
          <cell r="D32" t="str">
            <v>USIS</v>
          </cell>
          <cell r="E32" t="str">
            <v>Asset Manager</v>
          </cell>
        </row>
        <row r="33">
          <cell r="A33" t="str">
            <v>EATON</v>
          </cell>
          <cell r="B33" t="str">
            <v>EATO090</v>
          </cell>
          <cell r="C33" t="str">
            <v>EATON VANCE</v>
          </cell>
          <cell r="D33" t="str">
            <v>USIS</v>
          </cell>
          <cell r="E33" t="str">
            <v>Asset Manager</v>
          </cell>
        </row>
        <row r="34">
          <cell r="A34" t="str">
            <v>ELMRGIFS</v>
          </cell>
          <cell r="B34" t="str">
            <v>ELMR097</v>
          </cell>
          <cell r="C34" t="str">
            <v>ELM RIDGE MANAGEMENT</v>
          </cell>
          <cell r="D34" t="str">
            <v>AIS</v>
          </cell>
          <cell r="E34" t="str">
            <v>Asset Manager</v>
          </cell>
        </row>
        <row r="35">
          <cell r="A35" t="str">
            <v>FSPP</v>
          </cell>
          <cell r="B35" t="str">
            <v>FDPR091</v>
          </cell>
          <cell r="C35" t="str">
            <v>FINANCIERE DES PROFESSIONELS</v>
          </cell>
          <cell r="D35" t="str">
            <v>IIS Canada</v>
          </cell>
          <cell r="E35" t="str">
            <v>Asset Manager</v>
          </cell>
        </row>
        <row r="36">
          <cell r="A36" t="str">
            <v>FIRSTIFS</v>
          </cell>
          <cell r="B36" t="str">
            <v>FITR097</v>
          </cell>
          <cell r="C36" t="str">
            <v>FIRST TRUST BANK LIMITED</v>
          </cell>
          <cell r="D36" t="str">
            <v>AIS</v>
          </cell>
          <cell r="E36" t="str">
            <v>Asset Manager</v>
          </cell>
        </row>
        <row r="37">
          <cell r="A37" t="str">
            <v>FRANTEMP</v>
          </cell>
          <cell r="B37">
            <v>0</v>
          </cell>
          <cell r="C37" t="str">
            <v>Franklin Templeton</v>
          </cell>
          <cell r="E37" t="str">
            <v>Asset Manager</v>
          </cell>
        </row>
        <row r="38">
          <cell r="A38" t="str">
            <v>GESS</v>
          </cell>
          <cell r="B38" t="str">
            <v>GECO16A</v>
          </cell>
          <cell r="C38" t="str">
            <v>GENERAL ELECTRIC</v>
          </cell>
          <cell r="D38" t="str">
            <v>IIS</v>
          </cell>
          <cell r="E38" t="str">
            <v>Asset Manager</v>
          </cell>
        </row>
        <row r="39">
          <cell r="A39" t="str">
            <v>GEOLOIFS</v>
          </cell>
          <cell r="B39" t="str">
            <v>GEOL097</v>
          </cell>
          <cell r="C39" t="str">
            <v>GEOLOGIC RESOURCE PARTNERS</v>
          </cell>
          <cell r="D39" t="str">
            <v>AIS</v>
          </cell>
          <cell r="E39" t="str">
            <v>Asset Manager</v>
          </cell>
        </row>
        <row r="40">
          <cell r="A40" t="str">
            <v>GSMM</v>
          </cell>
          <cell r="B40" t="str">
            <v>GOLD360</v>
          </cell>
          <cell r="C40" t="str">
            <v>GOLDMAN SACHS - ALTERNATIVES FUND</v>
          </cell>
          <cell r="D40" t="str">
            <v>USIS</v>
          </cell>
          <cell r="E40" t="str">
            <v>Asset Manager</v>
          </cell>
        </row>
        <row r="41">
          <cell r="A41" t="str">
            <v>OLD MUTUAL</v>
          </cell>
          <cell r="B41" t="str">
            <v>GOLD106</v>
          </cell>
          <cell r="C41" t="str">
            <v>GOLDMAN SACHS - DWIGHT FUNDS</v>
          </cell>
          <cell r="D41" t="str">
            <v>USIS</v>
          </cell>
          <cell r="E41" t="str">
            <v>Asset Manager</v>
          </cell>
        </row>
        <row r="42">
          <cell r="A42" t="str">
            <v>GSCHAND</v>
          </cell>
          <cell r="B42" t="str">
            <v>OTIS160</v>
          </cell>
          <cell r="C42" t="str">
            <v>GOLDMAN SACHS - MARIAN OTIS CHANDLER</v>
          </cell>
          <cell r="D42" t="str">
            <v>WMS</v>
          </cell>
          <cell r="E42" t="str">
            <v>Asset Manager</v>
          </cell>
        </row>
        <row r="43">
          <cell r="A43" t="str">
            <v>GOVERNOR</v>
          </cell>
          <cell r="B43" t="str">
            <v>GVNR094</v>
          </cell>
          <cell r="C43" t="str">
            <v>GOVERNORS LANE MASTER FUND LP</v>
          </cell>
          <cell r="D43" t="str">
            <v>AIS</v>
          </cell>
          <cell r="E43" t="str">
            <v>Asset Manager</v>
          </cell>
        </row>
        <row r="44">
          <cell r="A44" t="str">
            <v>HIGHCAP</v>
          </cell>
          <cell r="B44" t="str">
            <v>HCMX100</v>
          </cell>
          <cell r="C44" t="str">
            <v>Highland Capital</v>
          </cell>
          <cell r="D44" t="str">
            <v>USIS</v>
          </cell>
          <cell r="E44" t="str">
            <v>Asset Manager</v>
          </cell>
        </row>
        <row r="45">
          <cell r="A45" t="str">
            <v>INVESCO</v>
          </cell>
          <cell r="B45" t="str">
            <v>AIMM102</v>
          </cell>
          <cell r="C45" t="str">
            <v>INVESCO</v>
          </cell>
          <cell r="D45" t="str">
            <v>USIS</v>
          </cell>
          <cell r="E45" t="str">
            <v>Asset Manager</v>
          </cell>
        </row>
        <row r="46">
          <cell r="A46" t="str">
            <v>JPM</v>
          </cell>
          <cell r="B46" t="str">
            <v>JPMO091</v>
          </cell>
          <cell r="C46" t="str">
            <v>JP MORGAN CANADA</v>
          </cell>
          <cell r="D46" t="str">
            <v>IIS Canada</v>
          </cell>
          <cell r="E46" t="str">
            <v>Asset Manager</v>
          </cell>
        </row>
        <row r="47">
          <cell r="A47" t="str">
            <v>KNIGHTV</v>
          </cell>
          <cell r="B47" t="str">
            <v>no data for this client</v>
          </cell>
          <cell r="C47" t="str">
            <v>KNIGHT VINKE</v>
          </cell>
          <cell r="D47" t="str">
            <v>AIS</v>
          </cell>
          <cell r="E47" t="str">
            <v>Asset Manager</v>
          </cell>
        </row>
        <row r="48">
          <cell r="A48" t="str">
            <v>YADD</v>
          </cell>
          <cell r="B48" t="str">
            <v>IHRI091</v>
          </cell>
          <cell r="C48" t="str">
            <v>LISSOM INVESTMENT MANAGEMENT</v>
          </cell>
          <cell r="D48" t="str">
            <v>IIS Canada</v>
          </cell>
          <cell r="E48" t="str">
            <v>Asset Manager</v>
          </cell>
        </row>
        <row r="49">
          <cell r="A49" t="str">
            <v>LIZARIFS</v>
          </cell>
          <cell r="B49" t="str">
            <v>LIZD097</v>
          </cell>
          <cell r="C49" t="str">
            <v>LIZARD INVESTORS</v>
          </cell>
          <cell r="D49" t="str">
            <v>AIS</v>
          </cell>
          <cell r="E49" t="str">
            <v>Asset Manager</v>
          </cell>
        </row>
        <row r="50">
          <cell r="A50" t="str">
            <v>MANULIFE</v>
          </cell>
          <cell r="B50" t="str">
            <v>MLTM91G</v>
          </cell>
          <cell r="C50" t="str">
            <v>MANULIFE REAL ESTATE FUNDS</v>
          </cell>
          <cell r="D50" t="str">
            <v>IIS Canada</v>
          </cell>
          <cell r="E50" t="str">
            <v>Asset Manager</v>
          </cell>
        </row>
        <row r="51">
          <cell r="A51" t="str">
            <v>MD-FIN</v>
          </cell>
          <cell r="B51" t="str">
            <v>MDFI091</v>
          </cell>
          <cell r="C51" t="str">
            <v>MD FINANCIAL</v>
          </cell>
          <cell r="D51" t="str">
            <v>IIS Canada</v>
          </cell>
          <cell r="E51" t="str">
            <v>Asset Manager</v>
          </cell>
        </row>
        <row r="52">
          <cell r="A52" t="str">
            <v>MGI</v>
          </cell>
          <cell r="B52" t="str">
            <v>MMCI091</v>
          </cell>
          <cell r="C52" t="str">
            <v>MERCER CANADA</v>
          </cell>
          <cell r="D52" t="str">
            <v>IIS Canada</v>
          </cell>
          <cell r="E52" t="str">
            <v>Asset Manager</v>
          </cell>
        </row>
        <row r="53">
          <cell r="A53" t="str">
            <v>MERCER</v>
          </cell>
          <cell r="B53" t="str">
            <v>MMCI090</v>
          </cell>
          <cell r="C53" t="str">
            <v>MERCER GLOBAL MULTI-ASSET FUND, LLC</v>
          </cell>
          <cell r="D53" t="str">
            <v>AIS</v>
          </cell>
          <cell r="E53" t="str">
            <v>Asset Manager</v>
          </cell>
        </row>
        <row r="54">
          <cell r="A54" t="str">
            <v>IFSMCR</v>
          </cell>
          <cell r="B54" t="str">
            <v>MMCI090</v>
          </cell>
          <cell r="C54" t="str">
            <v>MERCER US</v>
          </cell>
          <cell r="D54" t="str">
            <v>USIS</v>
          </cell>
          <cell r="E54" t="str">
            <v>Asset Manager</v>
          </cell>
        </row>
        <row r="55">
          <cell r="A55" t="str">
            <v>MONY</v>
          </cell>
          <cell r="B55" t="str">
            <v>MONY090</v>
          </cell>
          <cell r="C55" t="str">
            <v>MONY</v>
          </cell>
          <cell r="D55" t="str">
            <v>USIS</v>
          </cell>
          <cell r="E55" t="str">
            <v>Asset Manager</v>
          </cell>
        </row>
        <row r="56">
          <cell r="A56" t="str">
            <v>MOUNTPAC</v>
          </cell>
          <cell r="B56" t="str">
            <v>MOPG093</v>
          </cell>
          <cell r="C56" t="str">
            <v>Mountain Pacific Advisors, LLC</v>
          </cell>
          <cell r="D56" t="str">
            <v>IIS</v>
          </cell>
          <cell r="E56" t="str">
            <v>Asset Manager</v>
          </cell>
        </row>
        <row r="57">
          <cell r="A57" t="str">
            <v>MSIM-AIS</v>
          </cell>
          <cell r="B57" t="str">
            <v>MORG008</v>
          </cell>
          <cell r="C57" t="str">
            <v>MSIM</v>
          </cell>
          <cell r="D57" t="str">
            <v>AIS</v>
          </cell>
          <cell r="E57" t="str">
            <v>Asset Manager</v>
          </cell>
        </row>
        <row r="58">
          <cell r="A58" t="str">
            <v>NYLIFE</v>
          </cell>
          <cell r="B58" t="str">
            <v>NYLI902</v>
          </cell>
          <cell r="C58" t="str">
            <v>New York Life</v>
          </cell>
          <cell r="D58" t="str">
            <v>USIS</v>
          </cell>
          <cell r="E58" t="str">
            <v>Asset Manager</v>
          </cell>
        </row>
        <row r="59">
          <cell r="A59" t="str">
            <v>NIKKO</v>
          </cell>
          <cell r="B59" t="str">
            <v>NIKK093</v>
          </cell>
          <cell r="C59" t="str">
            <v>NIKKO AM</v>
          </cell>
          <cell r="D59" t="str">
            <v>AIS</v>
          </cell>
          <cell r="E59" t="str">
            <v>Asset Manager</v>
          </cell>
        </row>
        <row r="60">
          <cell r="A60" t="str">
            <v>NUVEEN</v>
          </cell>
          <cell r="B60" t="str">
            <v>JNCO100</v>
          </cell>
          <cell r="C60" t="str">
            <v>NUVEEN</v>
          </cell>
          <cell r="D60" t="str">
            <v>USIS</v>
          </cell>
          <cell r="E60" t="str">
            <v>Asset Manager</v>
          </cell>
        </row>
        <row r="61">
          <cell r="A61" t="str">
            <v>PAC</v>
          </cell>
          <cell r="B61" t="str">
            <v>PLIC900</v>
          </cell>
          <cell r="C61" t="str">
            <v>PACIFIC LIFE</v>
          </cell>
          <cell r="D61" t="str">
            <v>USIS</v>
          </cell>
          <cell r="E61" t="str">
            <v>Asset Manager</v>
          </cell>
        </row>
        <row r="62">
          <cell r="A62" t="str">
            <v>PARAMETRIC</v>
          </cell>
          <cell r="B62" t="str">
            <v>EATO090</v>
          </cell>
          <cell r="C62" t="str">
            <v>PARAMETRIC PORTFOLIO ADVISORS</v>
          </cell>
          <cell r="D62" t="str">
            <v>USIS</v>
          </cell>
          <cell r="E62" t="str">
            <v>Asset Manager</v>
          </cell>
        </row>
        <row r="63">
          <cell r="A63" t="str">
            <v>PERM</v>
          </cell>
          <cell r="B63" t="str">
            <v>WORM100</v>
          </cell>
          <cell r="C63" t="str">
            <v>PERMANENT PORTFOLIO FAMILY OF FUNDS</v>
          </cell>
          <cell r="D63" t="str">
            <v>USIS</v>
          </cell>
          <cell r="E63" t="str">
            <v>Asset Manager</v>
          </cell>
        </row>
        <row r="64">
          <cell r="A64" t="str">
            <v>POSTADVSS</v>
          </cell>
          <cell r="B64" t="str">
            <v>PPAL100</v>
          </cell>
          <cell r="C64" t="str">
            <v>POST ADVISORY GROUP</v>
          </cell>
          <cell r="D64" t="str">
            <v>USIS</v>
          </cell>
          <cell r="E64" t="str">
            <v>Asset Manager</v>
          </cell>
        </row>
        <row r="65">
          <cell r="A65" t="str">
            <v>CDPRES</v>
          </cell>
          <cell r="B65" t="str">
            <v>CAIS391</v>
          </cell>
          <cell r="C65" t="str">
            <v>PRESIMA INC</v>
          </cell>
          <cell r="D65" t="str">
            <v>IIS Canada</v>
          </cell>
          <cell r="E65" t="str">
            <v>Asset Manager</v>
          </cell>
        </row>
        <row r="66">
          <cell r="A66" t="str">
            <v>PUTNAIFS</v>
          </cell>
          <cell r="B66" t="str">
            <v>PUTN097</v>
          </cell>
          <cell r="C66" t="str">
            <v>PUTNAM INVESTMENTS</v>
          </cell>
          <cell r="D66" t="str">
            <v>AIS</v>
          </cell>
          <cell r="E66" t="str">
            <v>Asset Manager</v>
          </cell>
        </row>
        <row r="67">
          <cell r="A67" t="str">
            <v>RATANIFS</v>
          </cell>
          <cell r="B67" t="str">
            <v>RACG097</v>
          </cell>
          <cell r="C67" t="str">
            <v>RATAN CAPITAL</v>
          </cell>
          <cell r="D67" t="str">
            <v>AIS</v>
          </cell>
          <cell r="E67" t="str">
            <v>Asset Manager</v>
          </cell>
        </row>
        <row r="68">
          <cell r="A68" t="str">
            <v>RMCP</v>
          </cell>
          <cell r="B68" t="str">
            <v>REMO094</v>
          </cell>
          <cell r="C68" t="str">
            <v>RED MOUNTAIN PARTNERS LLC</v>
          </cell>
          <cell r="D68" t="str">
            <v>AIS</v>
          </cell>
          <cell r="E68" t="str">
            <v>Asset Manager</v>
          </cell>
        </row>
        <row r="69">
          <cell r="A69" t="str">
            <v>ROCKCRK</v>
          </cell>
          <cell r="B69" t="str">
            <v>WELF101</v>
          </cell>
          <cell r="C69" t="str">
            <v>Rock Creek Group LLC</v>
          </cell>
          <cell r="D69" t="str">
            <v>USIS</v>
          </cell>
          <cell r="E69" t="str">
            <v>Asset Manager</v>
          </cell>
        </row>
        <row r="70">
          <cell r="A70" t="str">
            <v>RREEF</v>
          </cell>
          <cell r="B70" t="str">
            <v>RREEF</v>
          </cell>
          <cell r="C70" t="str">
            <v>RREEF</v>
          </cell>
          <cell r="D70" t="str">
            <v>USIS</v>
          </cell>
          <cell r="E70" t="str">
            <v>Asset Manager</v>
          </cell>
        </row>
        <row r="71">
          <cell r="A71" t="str">
            <v>RUSSELLSS</v>
          </cell>
          <cell r="B71" t="str">
            <v>FRMC104</v>
          </cell>
          <cell r="C71" t="str">
            <v>RUSSELL INVESTMENTS</v>
          </cell>
          <cell r="D71" t="str">
            <v>USIS</v>
          </cell>
          <cell r="E71" t="str">
            <v>Asset Manager</v>
          </cell>
        </row>
        <row r="72">
          <cell r="A72" t="str">
            <v>SAGEVIFS</v>
          </cell>
          <cell r="B72" t="str">
            <v>SCLP097</v>
          </cell>
          <cell r="C72" t="str">
            <v>SAGEVIEW CAPITAL</v>
          </cell>
          <cell r="D72" t="str">
            <v>AIS</v>
          </cell>
          <cell r="E72" t="str">
            <v>Asset Manager</v>
          </cell>
        </row>
        <row r="73">
          <cell r="A73" t="str">
            <v>SHANNONR</v>
          </cell>
          <cell r="B73" t="str">
            <v>SRGM097</v>
          </cell>
          <cell r="C73" t="str">
            <v>SHANNON RIVER MASTER FUND LP</v>
          </cell>
          <cell r="D73" t="str">
            <v>AIS</v>
          </cell>
          <cell r="E73" t="str">
            <v>Asset Manager</v>
          </cell>
        </row>
        <row r="74">
          <cell r="A74" t="str">
            <v>SIMC</v>
          </cell>
          <cell r="B74" t="str">
            <v>SION091</v>
          </cell>
          <cell r="C74" t="str">
            <v>SIONNA INVESTMENT PARTNERS</v>
          </cell>
          <cell r="D74" t="str">
            <v>IIS Canada</v>
          </cell>
          <cell r="E74" t="str">
            <v>Asset Manager</v>
          </cell>
        </row>
        <row r="75">
          <cell r="A75" t="str">
            <v>SOROBIFS</v>
          </cell>
          <cell r="B75" t="str">
            <v>SRCP097</v>
          </cell>
          <cell r="C75" t="str">
            <v>SOROBAN CAPITAL PARTNERS</v>
          </cell>
          <cell r="D75" t="str">
            <v>AIS</v>
          </cell>
          <cell r="E75" t="str">
            <v>Asset Manager</v>
          </cell>
        </row>
        <row r="76">
          <cell r="A76" t="str">
            <v>STDLIFE</v>
          </cell>
          <cell r="B76" t="str">
            <v>SLXX093</v>
          </cell>
          <cell r="C76" t="str">
            <v>Standard Life Investments</v>
          </cell>
          <cell r="D76" t="str">
            <v>AIS</v>
          </cell>
          <cell r="E76" t="str">
            <v>Asset Manager</v>
          </cell>
        </row>
        <row r="77">
          <cell r="A77" t="str">
            <v>ING</v>
          </cell>
          <cell r="B77" t="str">
            <v>Add to time file</v>
          </cell>
          <cell r="C77" t="str">
            <v>Tangerine Direct Canada</v>
          </cell>
          <cell r="D77" t="str">
            <v>IIS Canada</v>
          </cell>
          <cell r="E77" t="str">
            <v>Asset Manager</v>
          </cell>
        </row>
        <row r="78">
          <cell r="A78" t="str">
            <v>TCW</v>
          </cell>
          <cell r="B78" t="str">
            <v>CARL090</v>
          </cell>
          <cell r="C78" t="str">
            <v>TCW</v>
          </cell>
          <cell r="D78" t="str">
            <v>USIS</v>
          </cell>
          <cell r="E78" t="str">
            <v>Asset Manager</v>
          </cell>
        </row>
        <row r="79">
          <cell r="A79" t="str">
            <v>TIAACREF</v>
          </cell>
          <cell r="B79" t="str">
            <v>TIAA102</v>
          </cell>
          <cell r="C79" t="str">
            <v>TIAA-CREF</v>
          </cell>
          <cell r="D79" t="str">
            <v>USIS</v>
          </cell>
          <cell r="E79" t="str">
            <v>Asset Manager</v>
          </cell>
        </row>
        <row r="80">
          <cell r="A80" t="str">
            <v>TRANSAM</v>
          </cell>
          <cell r="B80" t="str">
            <v>TROL090</v>
          </cell>
          <cell r="C80" t="str">
            <v>TRANSAMERICA</v>
          </cell>
          <cell r="D80" t="str">
            <v>USIS</v>
          </cell>
          <cell r="E80" t="str">
            <v>Asset Manager</v>
          </cell>
        </row>
        <row r="81">
          <cell r="A81" t="str">
            <v>UBS12</v>
          </cell>
          <cell r="B81" t="str">
            <v>UBSX16E</v>
          </cell>
          <cell r="C81" t="str">
            <v>UBS ASSET MANAGER</v>
          </cell>
          <cell r="D81" t="str">
            <v>IIS</v>
          </cell>
          <cell r="E81" t="str">
            <v>Asset Manager</v>
          </cell>
        </row>
        <row r="82">
          <cell r="A82" t="str">
            <v>USGAHC</v>
          </cell>
          <cell r="B82" t="str">
            <v>GOLF160</v>
          </cell>
          <cell r="C82" t="str">
            <v>US GOLF ASSOCIATION</v>
          </cell>
          <cell r="D82" t="str">
            <v>IIS</v>
          </cell>
          <cell r="E82" t="str">
            <v>Asset Manager</v>
          </cell>
        </row>
        <row r="83">
          <cell r="A83" t="str">
            <v>USAAMM</v>
          </cell>
          <cell r="B83" t="str">
            <v>USAA100</v>
          </cell>
          <cell r="C83" t="str">
            <v>USAA MULTI-MANAGED</v>
          </cell>
          <cell r="D83" t="str">
            <v>USIS</v>
          </cell>
          <cell r="E83" t="str">
            <v>Asset Manager</v>
          </cell>
        </row>
        <row r="84">
          <cell r="A84" t="str">
            <v>WFARGO</v>
          </cell>
          <cell r="B84" t="str">
            <v>WELF101</v>
          </cell>
          <cell r="C84" t="str">
            <v>WELLS FARGO</v>
          </cell>
          <cell r="D84" t="str">
            <v>USIS</v>
          </cell>
          <cell r="E84" t="str">
            <v>Asset Manager</v>
          </cell>
        </row>
        <row r="85">
          <cell r="A85" t="str">
            <v>WBCAN</v>
          </cell>
          <cell r="B85" t="str">
            <v>WILL091</v>
          </cell>
          <cell r="C85" t="str">
            <v>WILLIAM BLAIR - CANADA</v>
          </cell>
          <cell r="D85" t="str">
            <v>IIS Canada</v>
          </cell>
          <cell r="E85" t="str">
            <v>Asset Manager</v>
          </cell>
        </row>
        <row r="86">
          <cell r="A86" t="str">
            <v>MATRIFS</v>
          </cell>
          <cell r="B86" t="str">
            <v>MACG097</v>
          </cell>
          <cell r="C86" t="str">
            <v>MATRIX CAPITAL MANAGEMENT</v>
          </cell>
          <cell r="D86" t="str">
            <v>AIS</v>
          </cell>
          <cell r="E86" t="str">
            <v>Asset Manager</v>
          </cell>
        </row>
        <row r="87">
          <cell r="A87" t="str">
            <v>BPC</v>
          </cell>
          <cell r="B87" t="str">
            <v>BPPC094</v>
          </cell>
          <cell r="C87" t="str">
            <v>BEACH POINT CAPITAL MANAGEMENT</v>
          </cell>
          <cell r="D87" t="str">
            <v>AIS</v>
          </cell>
          <cell r="E87" t="str">
            <v>Asset Manager</v>
          </cell>
        </row>
        <row r="88">
          <cell r="A88" t="str">
            <v>HERM094</v>
          </cell>
          <cell r="B88" t="str">
            <v>HERM094</v>
          </cell>
          <cell r="C88" t="str">
            <v>HERMES FUND MANAGERS LIMITED</v>
          </cell>
          <cell r="D88" t="str">
            <v>AIS</v>
          </cell>
          <cell r="E88" t="str">
            <v>Asset Manager</v>
          </cell>
        </row>
        <row r="89">
          <cell r="A89" t="str">
            <v>CVX</v>
          </cell>
          <cell r="B89" t="str">
            <v>TEXA16A</v>
          </cell>
          <cell r="C89" t="str">
            <v>CHEVRON CORPORATION</v>
          </cell>
          <cell r="D89" t="str">
            <v>IIS</v>
          </cell>
          <cell r="E89" t="str">
            <v>Corporate</v>
          </cell>
        </row>
        <row r="90">
          <cell r="A90" t="str">
            <v>HUGHGSS1</v>
          </cell>
          <cell r="B90" t="str">
            <v>HUGH16B</v>
          </cell>
          <cell r="C90" t="str">
            <v>DirecTV Group (formerly Hughes Elec Corp.) GM Plan Acctg.</v>
          </cell>
          <cell r="E90" t="str">
            <v>Corporate</v>
          </cell>
        </row>
        <row r="91">
          <cell r="A91" t="str">
            <v>3M</v>
          </cell>
          <cell r="B91" t="str">
            <v>MMMX160</v>
          </cell>
          <cell r="C91" t="str">
            <v>3M</v>
          </cell>
          <cell r="D91" t="str">
            <v>IIS</v>
          </cell>
          <cell r="E91" t="str">
            <v>Corporate</v>
          </cell>
        </row>
        <row r="92">
          <cell r="A92" t="str">
            <v>AIG</v>
          </cell>
          <cell r="B92" t="str">
            <v>AIGI16B</v>
          </cell>
          <cell r="C92" t="str">
            <v>AIG PENSION</v>
          </cell>
          <cell r="D92" t="str">
            <v>IIS</v>
          </cell>
          <cell r="E92" t="str">
            <v>Corporate</v>
          </cell>
        </row>
        <row r="93">
          <cell r="A93" t="str">
            <v>AMRSS</v>
          </cell>
          <cell r="B93" t="str">
            <v>AMRI160</v>
          </cell>
          <cell r="C93" t="str">
            <v>AMERICAN AIRLINES SAVINGS &amp; PENSION</v>
          </cell>
          <cell r="D93" t="str">
            <v>IIS</v>
          </cell>
          <cell r="E93" t="str">
            <v>Corporate</v>
          </cell>
        </row>
        <row r="94">
          <cell r="A94" t="str">
            <v>AMGEN</v>
          </cell>
          <cell r="B94" t="str">
            <v>AMGN16A</v>
          </cell>
          <cell r="C94" t="str">
            <v>AMGEN</v>
          </cell>
          <cell r="D94" t="str">
            <v>IIS</v>
          </cell>
          <cell r="E94" t="str">
            <v>Corporate</v>
          </cell>
        </row>
        <row r="95">
          <cell r="A95" t="str">
            <v>ANTOFAGASTA</v>
          </cell>
          <cell r="B95" t="str">
            <v>ANTO160</v>
          </cell>
          <cell r="C95" t="str">
            <v>ANTOFAGASTA</v>
          </cell>
          <cell r="D95" t="str">
            <v>IIS</v>
          </cell>
          <cell r="E95" t="str">
            <v>Corporate</v>
          </cell>
        </row>
        <row r="96">
          <cell r="A96" t="str">
            <v>FRAMA</v>
          </cell>
          <cell r="B96" t="str">
            <v>FRTX260</v>
          </cell>
          <cell r="C96" t="str">
            <v>AREVA (FORMERLY FRAMATOME)</v>
          </cell>
          <cell r="D96" t="str">
            <v>IIS</v>
          </cell>
          <cell r="E96" t="str">
            <v>Corporate</v>
          </cell>
        </row>
        <row r="97">
          <cell r="A97" t="str">
            <v>ASSURANT</v>
          </cell>
          <cell r="B97" t="str">
            <v>FRTB160</v>
          </cell>
          <cell r="C97" t="str">
            <v>ASSURANT</v>
          </cell>
          <cell r="D97" t="str">
            <v>IIS</v>
          </cell>
          <cell r="E97" t="str">
            <v>Corporate</v>
          </cell>
        </row>
        <row r="98">
          <cell r="A98" t="str">
            <v>I5XX</v>
          </cell>
          <cell r="B98" t="str">
            <v>ASTR160</v>
          </cell>
          <cell r="C98" t="str">
            <v>ASTRAZENECA</v>
          </cell>
          <cell r="D98" t="str">
            <v>IIS</v>
          </cell>
          <cell r="E98" t="str">
            <v>Corporate</v>
          </cell>
        </row>
        <row r="99">
          <cell r="A99" t="str">
            <v>BAXALTA</v>
          </cell>
          <cell r="B99" t="str">
            <v>BXLT260</v>
          </cell>
          <cell r="C99" t="str">
            <v>BAXALTA INCORPORATED</v>
          </cell>
          <cell r="D99" t="str">
            <v>IIS</v>
          </cell>
          <cell r="E99" t="str">
            <v>Corporate</v>
          </cell>
        </row>
        <row r="100">
          <cell r="A100" t="str">
            <v>BAX</v>
          </cell>
          <cell r="B100" t="str">
            <v>BAXT16A</v>
          </cell>
          <cell r="C100" t="str">
            <v>BAXTER INTERNATIONAL</v>
          </cell>
          <cell r="D100" t="str">
            <v>IIS</v>
          </cell>
          <cell r="E100" t="str">
            <v>Corporate</v>
          </cell>
        </row>
        <row r="101">
          <cell r="A101" t="str">
            <v>BCBSM</v>
          </cell>
          <cell r="B101" t="str">
            <v>BCBL900</v>
          </cell>
          <cell r="C101" t="str">
            <v>BCBSM</v>
          </cell>
          <cell r="D101" t="str">
            <v>USIS</v>
          </cell>
          <cell r="E101" t="str">
            <v>Corporate</v>
          </cell>
        </row>
        <row r="102">
          <cell r="A102" t="str">
            <v>BECHGSS</v>
          </cell>
          <cell r="B102" t="str">
            <v>BECL160</v>
          </cell>
          <cell r="C102" t="str">
            <v>BECHTEL CORPORATION</v>
          </cell>
          <cell r="D102" t="str">
            <v>IIS</v>
          </cell>
          <cell r="E102" t="str">
            <v>Corporate</v>
          </cell>
        </row>
        <row r="103">
          <cell r="A103" t="str">
            <v>BECHNR</v>
          </cell>
          <cell r="B103" t="str">
            <v>BECB160</v>
          </cell>
          <cell r="C103" t="str">
            <v>BECHTEL NR</v>
          </cell>
          <cell r="D103" t="str">
            <v>IIS</v>
          </cell>
          <cell r="E103" t="str">
            <v>Corporate</v>
          </cell>
        </row>
        <row r="104">
          <cell r="A104" t="str">
            <v>BOEINGSP</v>
          </cell>
          <cell r="B104" t="str">
            <v>BOEI260</v>
          </cell>
          <cell r="C104" t="str">
            <v>BOEING COMPANY SAVINGS PLAN</v>
          </cell>
          <cell r="D104" t="str">
            <v>IIS</v>
          </cell>
          <cell r="E104" t="str">
            <v>Corporate</v>
          </cell>
        </row>
        <row r="105">
          <cell r="A105" t="str">
            <v>BONTON</v>
          </cell>
          <cell r="B105" t="str">
            <v>BONT160</v>
          </cell>
          <cell r="C105" t="str">
            <v>BON-TON STORES</v>
          </cell>
          <cell r="D105" t="str">
            <v>IIS</v>
          </cell>
          <cell r="E105" t="str">
            <v>Corporate</v>
          </cell>
        </row>
        <row r="106">
          <cell r="A106" t="str">
            <v>BPAM</v>
          </cell>
          <cell r="B106" t="str">
            <v>AMCO260</v>
          </cell>
          <cell r="C106" t="str">
            <v>BRITISH PETROLEUM (BP)</v>
          </cell>
          <cell r="D106" t="str">
            <v>IIS</v>
          </cell>
          <cell r="E106" t="str">
            <v>Corporate</v>
          </cell>
        </row>
        <row r="107">
          <cell r="A107" t="str">
            <v>CABOT</v>
          </cell>
          <cell r="B107" t="str">
            <v>CACO16B</v>
          </cell>
          <cell r="C107" t="str">
            <v>CABOT CORP</v>
          </cell>
          <cell r="D107" t="str">
            <v>IIS</v>
          </cell>
          <cell r="E107" t="str">
            <v>Corporate</v>
          </cell>
        </row>
        <row r="108">
          <cell r="A108" t="str">
            <v>CAMB</v>
          </cell>
          <cell r="B108" t="str">
            <v>CAMX160</v>
          </cell>
          <cell r="C108" t="str">
            <v>CAMBREX CORPORATION</v>
          </cell>
          <cell r="D108" t="str">
            <v>IIS</v>
          </cell>
          <cell r="E108" t="str">
            <v>Corporate</v>
          </cell>
        </row>
        <row r="109">
          <cell r="A109" t="str">
            <v>CATALINA</v>
          </cell>
          <cell r="B109" t="str">
            <v>Add to time file</v>
          </cell>
          <cell r="C109" t="str">
            <v>CATALINA INVESTMENTS</v>
          </cell>
          <cell r="D109" t="str">
            <v>IIS</v>
          </cell>
          <cell r="E109" t="str">
            <v>Corporate</v>
          </cell>
        </row>
        <row r="110">
          <cell r="A110" t="str">
            <v xml:space="preserve">CAT </v>
          </cell>
          <cell r="B110" t="str">
            <v>CATE900</v>
          </cell>
          <cell r="C110" t="str">
            <v>CATERPILLAR INSURANCE</v>
          </cell>
          <cell r="D110" t="str">
            <v>USIS</v>
          </cell>
          <cell r="E110" t="str">
            <v>Corporate</v>
          </cell>
        </row>
        <row r="111">
          <cell r="A111" t="str">
            <v>CELANESE</v>
          </cell>
          <cell r="B111" t="str">
            <v>HOEC160</v>
          </cell>
          <cell r="C111" t="str">
            <v>CELANESE</v>
          </cell>
          <cell r="D111" t="str">
            <v>IIS</v>
          </cell>
          <cell r="E111" t="str">
            <v>Corporate</v>
          </cell>
        </row>
        <row r="112">
          <cell r="A112" t="str">
            <v>CTGRP</v>
          </cell>
          <cell r="B112" t="str">
            <v>CITI360</v>
          </cell>
          <cell r="C112" t="str">
            <v>CITIGROUP 401K</v>
          </cell>
          <cell r="D112" t="str">
            <v>IIS</v>
          </cell>
          <cell r="E112" t="str">
            <v>Corporate</v>
          </cell>
        </row>
        <row r="113">
          <cell r="A113" t="str">
            <v>CLARK-CONS</v>
          </cell>
          <cell r="B113" t="str">
            <v>CLCO160</v>
          </cell>
          <cell r="C113" t="str">
            <v>CLARK CONSTRUCTION GROUP</v>
          </cell>
          <cell r="D113" t="str">
            <v>IIS</v>
          </cell>
          <cell r="E113" t="str">
            <v>Corporate</v>
          </cell>
        </row>
        <row r="114">
          <cell r="A114" t="str">
            <v>CONOSV</v>
          </cell>
          <cell r="B114" t="str">
            <v>CONO16A</v>
          </cell>
          <cell r="C114" t="str">
            <v>CONOCO STABLE VALUE FUND</v>
          </cell>
          <cell r="D114" t="str">
            <v>IIS</v>
          </cell>
          <cell r="E114" t="str">
            <v>Corporate</v>
          </cell>
        </row>
        <row r="115">
          <cell r="A115" t="str">
            <v>CONEDSS</v>
          </cell>
          <cell r="B115" t="str">
            <v>CONE160</v>
          </cell>
          <cell r="C115" t="str">
            <v xml:space="preserve">CONSOLIDATED EDISON </v>
          </cell>
          <cell r="D115" t="str">
            <v>IIS</v>
          </cell>
          <cell r="E115" t="str">
            <v>Corporate</v>
          </cell>
        </row>
        <row r="116">
          <cell r="A116" t="str">
            <v>CONTSS</v>
          </cell>
          <cell r="B116" t="str">
            <v>COAU160</v>
          </cell>
          <cell r="C116" t="str">
            <v>Continental Tire Automotive, Inc.</v>
          </cell>
          <cell r="D116" t="str">
            <v>IIS</v>
          </cell>
          <cell r="E116" t="str">
            <v>Corporate</v>
          </cell>
        </row>
        <row r="117">
          <cell r="A117" t="str">
            <v>CRAVATH</v>
          </cell>
          <cell r="B117" t="str">
            <v>CRSM160</v>
          </cell>
          <cell r="C117" t="str">
            <v>CRAVATH SWAINE &amp; MOORE</v>
          </cell>
          <cell r="D117" t="str">
            <v>IIS</v>
          </cell>
          <cell r="E117" t="str">
            <v>Corporate</v>
          </cell>
        </row>
        <row r="118">
          <cell r="A118" t="str">
            <v>CRODA</v>
          </cell>
          <cell r="B118" t="str">
            <v>CRDA160</v>
          </cell>
          <cell r="C118" t="str">
            <v>CRODA</v>
          </cell>
          <cell r="D118" t="str">
            <v>IIS</v>
          </cell>
          <cell r="E118" t="str">
            <v>Corporate</v>
          </cell>
        </row>
        <row r="119">
          <cell r="A119" t="str">
            <v>DTCC</v>
          </cell>
          <cell r="B119" t="str">
            <v>DTCX260</v>
          </cell>
          <cell r="C119" t="str">
            <v>DEPOSITORY TRUST &amp; CLEARING CORPORATION (DTCC)</v>
          </cell>
          <cell r="D119" t="str">
            <v>IIS</v>
          </cell>
          <cell r="E119" t="str">
            <v>Corporate</v>
          </cell>
        </row>
        <row r="120">
          <cell r="A120" t="str">
            <v>DTE</v>
          </cell>
          <cell r="B120" t="str">
            <v>DETE160</v>
          </cell>
          <cell r="C120" t="str">
            <v>DTE Energy</v>
          </cell>
          <cell r="D120" t="str">
            <v>IIS Canada</v>
          </cell>
          <cell r="E120" t="str">
            <v>Corporate</v>
          </cell>
        </row>
        <row r="121">
          <cell r="A121" t="str">
            <v>DUPONTSV</v>
          </cell>
          <cell r="B121" t="str">
            <v>DUPT16B</v>
          </cell>
          <cell r="C121" t="str">
            <v>DUPONT STABLE VALUE</v>
          </cell>
          <cell r="D121" t="str">
            <v>IIS</v>
          </cell>
          <cell r="E121" t="str">
            <v>Corporate</v>
          </cell>
        </row>
        <row r="122">
          <cell r="A122" t="str">
            <v>PASEGSS</v>
          </cell>
          <cell r="B122" t="str">
            <v>KIND360</v>
          </cell>
          <cell r="C122" t="str">
            <v>EL PASO</v>
          </cell>
          <cell r="D122" t="str">
            <v>IIS</v>
          </cell>
          <cell r="E122" t="str">
            <v>Corporate</v>
          </cell>
        </row>
        <row r="123">
          <cell r="A123" t="str">
            <v>CHRYS</v>
          </cell>
          <cell r="B123" t="str">
            <v>CHRY16A</v>
          </cell>
          <cell r="C123" t="str">
            <v>FCA</v>
          </cell>
          <cell r="D123" t="str">
            <v>IIS</v>
          </cell>
          <cell r="E123" t="str">
            <v>Corporate</v>
          </cell>
        </row>
        <row r="124">
          <cell r="A124" t="str">
            <v>FEDEX</v>
          </cell>
          <cell r="B124" t="str">
            <v>FEDX160</v>
          </cell>
          <cell r="C124" t="str">
            <v>FEDEX</v>
          </cell>
          <cell r="D124" t="str">
            <v>IIS</v>
          </cell>
          <cell r="E124" t="str">
            <v>Corporate</v>
          </cell>
        </row>
        <row r="125">
          <cell r="A125" t="str">
            <v>FSTENGY</v>
          </cell>
          <cell r="B125" t="str">
            <v>FECX260</v>
          </cell>
          <cell r="C125" t="str">
            <v>FIRST ENERGY SAVINGS PLAN</v>
          </cell>
          <cell r="D125" t="str">
            <v>IIS</v>
          </cell>
          <cell r="E125" t="str">
            <v>Corporate</v>
          </cell>
        </row>
        <row r="126">
          <cell r="A126" t="str">
            <v>FORDDC</v>
          </cell>
          <cell r="B126" t="str">
            <v>FORD16B</v>
          </cell>
          <cell r="C126" t="str">
            <v>FORD DC</v>
          </cell>
          <cell r="D126" t="str">
            <v>IIS</v>
          </cell>
          <cell r="E126" t="str">
            <v>Corporate</v>
          </cell>
        </row>
        <row r="127">
          <cell r="A127" t="str">
            <v>FORDINS</v>
          </cell>
          <cell r="B127" t="str">
            <v>FORD16A</v>
          </cell>
          <cell r="C127" t="str">
            <v>FORD MOTOR CREDIT COMPANY INSURANCE</v>
          </cell>
          <cell r="D127" t="str">
            <v>IIS</v>
          </cell>
          <cell r="E127" t="str">
            <v>Corporate</v>
          </cell>
        </row>
        <row r="128">
          <cell r="A128" t="str">
            <v>GMIMCO</v>
          </cell>
          <cell r="B128" t="str">
            <v>GEMO16C</v>
          </cell>
          <cell r="C128" t="str">
            <v>GENERAL MOTORS (GMIMCO)</v>
          </cell>
          <cell r="D128" t="str">
            <v>IIS</v>
          </cell>
          <cell r="E128" t="str">
            <v>Corporate</v>
          </cell>
        </row>
        <row r="129">
          <cell r="A129" t="str">
            <v>GMCAN</v>
          </cell>
          <cell r="B129" t="str">
            <v>GEMO091</v>
          </cell>
          <cell r="C129" t="str">
            <v>GM CANADA</v>
          </cell>
          <cell r="D129" t="str">
            <v>IIS</v>
          </cell>
          <cell r="E129" t="str">
            <v>Corporate</v>
          </cell>
        </row>
        <row r="130">
          <cell r="A130" t="str">
            <v>GOLDSS</v>
          </cell>
          <cell r="B130" t="str">
            <v>GOLD101</v>
          </cell>
          <cell r="C130" t="str">
            <v>GOLDMAN SACHS</v>
          </cell>
          <cell r="D130" t="str">
            <v>IIS</v>
          </cell>
          <cell r="E130" t="str">
            <v>Corporate</v>
          </cell>
        </row>
        <row r="131">
          <cell r="A131" t="str">
            <v>GOOGLE</v>
          </cell>
          <cell r="B131" t="str">
            <v>GOOG16A</v>
          </cell>
          <cell r="C131" t="str">
            <v>GOOGLE</v>
          </cell>
          <cell r="D131" t="str">
            <v>IIS</v>
          </cell>
          <cell r="E131" t="str">
            <v>Corporate</v>
          </cell>
        </row>
        <row r="132">
          <cell r="A132" t="str">
            <v>GPUSS</v>
          </cell>
          <cell r="B132" t="str">
            <v>FECX260</v>
          </cell>
          <cell r="C132" t="str">
            <v>GPU (FIRST ENERGY)</v>
          </cell>
          <cell r="D132" t="str">
            <v>IIS</v>
          </cell>
          <cell r="E132" t="str">
            <v>Corporate</v>
          </cell>
        </row>
        <row r="133">
          <cell r="A133" t="str">
            <v>HALLSSUK</v>
          </cell>
          <cell r="C133" t="str">
            <v>HALLIBURTON COMPANY - UK</v>
          </cell>
          <cell r="D133" t="str">
            <v>GS UK</v>
          </cell>
          <cell r="E133" t="str">
            <v>Corporate</v>
          </cell>
        </row>
        <row r="134">
          <cell r="A134" t="str">
            <v>HALLSS</v>
          </cell>
          <cell r="B134" t="str">
            <v>HALL260</v>
          </cell>
          <cell r="C134" t="str">
            <v>HALLIBURTON COMPANY - US</v>
          </cell>
          <cell r="D134" t="str">
            <v>IIS</v>
          </cell>
          <cell r="E134" t="str">
            <v>Corporate</v>
          </cell>
        </row>
        <row r="135">
          <cell r="A135" t="str">
            <v>HMARKSS</v>
          </cell>
          <cell r="B135" t="str">
            <v>HALM160</v>
          </cell>
          <cell r="C135" t="str">
            <v xml:space="preserve">HALLMARK CARDS INC </v>
          </cell>
          <cell r="D135" t="str">
            <v>IIS</v>
          </cell>
          <cell r="E135" t="str">
            <v>Corporate</v>
          </cell>
        </row>
        <row r="136">
          <cell r="A136" t="str">
            <v>Hanes</v>
          </cell>
          <cell r="B136" t="str">
            <v>HBII160</v>
          </cell>
          <cell r="C136" t="str">
            <v>Hanes Brand Inc. Retirement Savings Plan</v>
          </cell>
          <cell r="D136" t="str">
            <v>IIS</v>
          </cell>
          <cell r="E136" t="str">
            <v>Corporate</v>
          </cell>
        </row>
        <row r="137">
          <cell r="A137" t="str">
            <v>THEHART</v>
          </cell>
          <cell r="B137" t="str">
            <v>HLIC160</v>
          </cell>
          <cell r="C137" t="str">
            <v>HARTFORD, THE</v>
          </cell>
          <cell r="D137" t="str">
            <v>IIS</v>
          </cell>
          <cell r="E137" t="str">
            <v>Corporate</v>
          </cell>
        </row>
        <row r="138">
          <cell r="A138" t="str">
            <v>HEBSRP</v>
          </cell>
          <cell r="B138" t="str">
            <v>HEBG160</v>
          </cell>
          <cell r="C138" t="str">
            <v>HEB BRAND SAVINGS AND RETIREMENT</v>
          </cell>
          <cell r="D138" t="str">
            <v>IIS</v>
          </cell>
          <cell r="E138" t="str">
            <v>Corporate</v>
          </cell>
        </row>
        <row r="139">
          <cell r="A139" t="str">
            <v>HNKLUSA</v>
          </cell>
          <cell r="B139" t="str">
            <v>HENK160</v>
          </cell>
          <cell r="C139" t="str">
            <v>HENKEL</v>
          </cell>
          <cell r="D139" t="str">
            <v>IIS</v>
          </cell>
          <cell r="E139" t="str">
            <v>Corporate</v>
          </cell>
        </row>
        <row r="140">
          <cell r="A140" t="str">
            <v>HENKELCA</v>
          </cell>
          <cell r="B140" t="str">
            <v>HENK091</v>
          </cell>
          <cell r="C140" t="str">
            <v>HENKEL CANADA</v>
          </cell>
          <cell r="D140" t="str">
            <v>IIS Canada</v>
          </cell>
          <cell r="E140" t="str">
            <v>Corporate</v>
          </cell>
        </row>
        <row r="141">
          <cell r="A141" t="str">
            <v xml:space="preserve">IBM </v>
          </cell>
          <cell r="B141" t="str">
            <v>IBMC091</v>
          </cell>
          <cell r="C141" t="str">
            <v>IBM CANADA</v>
          </cell>
          <cell r="D141" t="str">
            <v>IIS Canada</v>
          </cell>
          <cell r="E141" t="str">
            <v>Corporate</v>
          </cell>
        </row>
        <row r="142">
          <cell r="A142" t="str">
            <v>IBMS</v>
          </cell>
          <cell r="B142" t="str">
            <v>IBMC160</v>
          </cell>
          <cell r="C142" t="str">
            <v>IBM STABLE VALUE FUND &amp; TAX DEFERRED</v>
          </cell>
          <cell r="D142" t="str">
            <v>IIS</v>
          </cell>
          <cell r="E142" t="str">
            <v>Corporate</v>
          </cell>
        </row>
        <row r="143">
          <cell r="A143" t="str">
            <v>INTEL</v>
          </cell>
          <cell r="B143" t="str">
            <v>ITEL160</v>
          </cell>
          <cell r="C143" t="str">
            <v>INTEL</v>
          </cell>
          <cell r="D143" t="str">
            <v>IIS</v>
          </cell>
          <cell r="E143" t="str">
            <v>Corporate</v>
          </cell>
        </row>
        <row r="144">
          <cell r="A144" t="str">
            <v>IPCSS</v>
          </cell>
          <cell r="B144" t="str">
            <v>INTP16A</v>
          </cell>
          <cell r="C144" t="str">
            <v>INTERNATIONAL PAPER COMPANY</v>
          </cell>
          <cell r="D144" t="str">
            <v>IIS</v>
          </cell>
          <cell r="E144" t="str">
            <v>Corporate</v>
          </cell>
        </row>
        <row r="145">
          <cell r="A145" t="str">
            <v>JCPENNEY</v>
          </cell>
          <cell r="B145" t="str">
            <v>JCPE260</v>
          </cell>
          <cell r="C145" t="str">
            <v>J.C.PENNEY COMPANY</v>
          </cell>
          <cell r="D145" t="str">
            <v>IIS</v>
          </cell>
          <cell r="E145" t="str">
            <v>Corporate</v>
          </cell>
        </row>
        <row r="146">
          <cell r="A146" t="str">
            <v>JHDB</v>
          </cell>
          <cell r="B146" t="str">
            <v>MLTM360</v>
          </cell>
          <cell r="C146" t="str">
            <v>JOHN HANCOCK DB</v>
          </cell>
          <cell r="D146" t="str">
            <v>IIS</v>
          </cell>
          <cell r="E146" t="str">
            <v>Corporate</v>
          </cell>
        </row>
        <row r="147">
          <cell r="A147" t="str">
            <v>KBRSS</v>
          </cell>
          <cell r="C147" t="str">
            <v>KBR US</v>
          </cell>
          <cell r="D147" t="str">
            <v>IIS</v>
          </cell>
          <cell r="E147" t="str">
            <v>Corporate</v>
          </cell>
        </row>
        <row r="148">
          <cell r="A148" t="str">
            <v>MARTSS</v>
          </cell>
          <cell r="B148" t="str">
            <v>MARM260</v>
          </cell>
          <cell r="C148" t="str">
            <v xml:space="preserve">LOCKHEED MARTIN </v>
          </cell>
          <cell r="D148" t="str">
            <v>IIS</v>
          </cell>
          <cell r="E148" t="str">
            <v>Corporate</v>
          </cell>
        </row>
        <row r="149">
          <cell r="A149" t="str">
            <v>LONZAAMSS</v>
          </cell>
          <cell r="B149" t="str">
            <v>LONZ160</v>
          </cell>
          <cell r="C149" t="str">
            <v>LONZA AMERICAS</v>
          </cell>
          <cell r="D149" t="str">
            <v>IIS</v>
          </cell>
          <cell r="E149" t="str">
            <v>Corporate</v>
          </cell>
        </row>
        <row r="150">
          <cell r="A150" t="str">
            <v>MARS</v>
          </cell>
          <cell r="B150" t="str">
            <v>MARS260</v>
          </cell>
          <cell r="C150" t="str">
            <v>MARS</v>
          </cell>
          <cell r="D150" t="str">
            <v>IIS</v>
          </cell>
          <cell r="E150" t="str">
            <v>Corporate</v>
          </cell>
        </row>
        <row r="151">
          <cell r="A151" t="str">
            <v>NRECASS</v>
          </cell>
          <cell r="B151" t="str">
            <v>NREC16A</v>
          </cell>
          <cell r="C151" t="str">
            <v>N.R.E.C.A.</v>
          </cell>
          <cell r="D151" t="str">
            <v>IIS</v>
          </cell>
          <cell r="E151" t="str">
            <v>Corporate</v>
          </cell>
        </row>
        <row r="152">
          <cell r="A152" t="str">
            <v>NOVARGSS</v>
          </cell>
          <cell r="B152" t="str">
            <v>SNDZ160</v>
          </cell>
          <cell r="C152" t="str">
            <v>NOVARTIS</v>
          </cell>
          <cell r="D152" t="str">
            <v>IIS</v>
          </cell>
          <cell r="E152" t="str">
            <v>Corporate</v>
          </cell>
        </row>
        <row r="153">
          <cell r="A153" t="str">
            <v xml:space="preserve">PNGSS </v>
          </cell>
          <cell r="B153" t="str">
            <v>PGXX160</v>
          </cell>
          <cell r="C153" t="str">
            <v>P&amp;G (Gillette)</v>
          </cell>
          <cell r="D153" t="str">
            <v>IIS</v>
          </cell>
          <cell r="E153" t="str">
            <v>Corporate</v>
          </cell>
        </row>
        <row r="154">
          <cell r="A154" t="str">
            <v>PACDC</v>
          </cell>
          <cell r="B154" t="str">
            <v>MAME160</v>
          </cell>
          <cell r="C154" t="str">
            <v>PACIFICORP DC</v>
          </cell>
          <cell r="D154" t="str">
            <v>IIS</v>
          </cell>
          <cell r="E154" t="str">
            <v>Corporate</v>
          </cell>
        </row>
        <row r="155">
          <cell r="A155" t="str">
            <v>PERD</v>
          </cell>
          <cell r="B155" t="str">
            <v>PERD160</v>
          </cell>
          <cell r="C155" t="str">
            <v>PERDUE FARMS INC</v>
          </cell>
          <cell r="D155" t="str">
            <v>IIS</v>
          </cell>
          <cell r="E155" t="str">
            <v>Corporate</v>
          </cell>
        </row>
        <row r="156">
          <cell r="A156" t="str">
            <v>PENAC</v>
          </cell>
          <cell r="B156" t="str">
            <v>PHLS160</v>
          </cell>
          <cell r="C156" t="str">
            <v>PHILIPS ELECTRONICS NORTH AMERICA</v>
          </cell>
          <cell r="D156" t="str">
            <v>IIS</v>
          </cell>
          <cell r="E156" t="str">
            <v>Corporate</v>
          </cell>
        </row>
        <row r="157">
          <cell r="A157" t="str">
            <v>PWC</v>
          </cell>
          <cell r="B157" t="str">
            <v>PWCC160</v>
          </cell>
          <cell r="C157" t="str">
            <v>PINNACLE WEST CAPITAL CORP</v>
          </cell>
          <cell r="D157" t="str">
            <v>IIS</v>
          </cell>
          <cell r="E157" t="str">
            <v>Corporate</v>
          </cell>
        </row>
        <row r="158">
          <cell r="A158" t="str">
            <v>ALCANC</v>
          </cell>
          <cell r="B158" t="str">
            <v>ACAL191</v>
          </cell>
          <cell r="C158" t="str">
            <v>RIO TINTO ALCAN CANADIAN MT</v>
          </cell>
          <cell r="D158" t="str">
            <v>IIS Canada</v>
          </cell>
          <cell r="E158" t="str">
            <v>Corporate</v>
          </cell>
        </row>
        <row r="159">
          <cell r="A159" t="str">
            <v>RIOTA</v>
          </cell>
          <cell r="B159" t="str">
            <v>CRAX160</v>
          </cell>
          <cell r="C159" t="str">
            <v>RIO TINTO AMERICA</v>
          </cell>
          <cell r="D159" t="str">
            <v>IIS</v>
          </cell>
          <cell r="E159" t="str">
            <v>Corporate</v>
          </cell>
        </row>
        <row r="160">
          <cell r="A160" t="str">
            <v>ALCANU</v>
          </cell>
          <cell r="C160" t="str">
            <v>RIO TINTO US MT</v>
          </cell>
          <cell r="D160" t="str">
            <v>IIS Canada</v>
          </cell>
          <cell r="E160" t="str">
            <v>Corporate</v>
          </cell>
        </row>
        <row r="161">
          <cell r="A161" t="str">
            <v>Roche</v>
          </cell>
          <cell r="B161">
            <v>0</v>
          </cell>
          <cell r="C161" t="str">
            <v>Roche</v>
          </cell>
          <cell r="D161" t="str">
            <v>IIS</v>
          </cell>
          <cell r="E161" t="str">
            <v>Corporate</v>
          </cell>
        </row>
        <row r="162">
          <cell r="A162" t="str">
            <v>STGOBAIN</v>
          </cell>
          <cell r="B162" t="str">
            <v>SAIN160</v>
          </cell>
          <cell r="C162" t="str">
            <v>SAINT GOBAIN</v>
          </cell>
          <cell r="D162" t="str">
            <v>IIS</v>
          </cell>
          <cell r="E162" t="str">
            <v>Corporate</v>
          </cell>
        </row>
        <row r="163">
          <cell r="A163" t="str">
            <v>SFVV</v>
          </cell>
          <cell r="B163" t="str">
            <v>SNFI260</v>
          </cell>
          <cell r="C163" t="str">
            <v>SANOFI-AVENTIS US</v>
          </cell>
          <cell r="D163" t="str">
            <v>IIS</v>
          </cell>
          <cell r="E163" t="str">
            <v>Corporate</v>
          </cell>
        </row>
        <row r="164">
          <cell r="A164" t="str">
            <v>EDISON</v>
          </cell>
          <cell r="B164" t="str">
            <v>SCED160</v>
          </cell>
          <cell r="C164" t="str">
            <v>SOUTHERN CALIFORNIA EDISON</v>
          </cell>
          <cell r="D164" t="str">
            <v>IIS</v>
          </cell>
          <cell r="E164" t="str">
            <v>Corporate</v>
          </cell>
        </row>
        <row r="165">
          <cell r="A165" t="str">
            <v>SPIRAX</v>
          </cell>
          <cell r="B165" t="str">
            <v>SPIR160</v>
          </cell>
          <cell r="C165" t="str">
            <v>SPIRAX SARCO</v>
          </cell>
          <cell r="D165" t="str">
            <v>IIS</v>
          </cell>
          <cell r="E165" t="str">
            <v>Corporate</v>
          </cell>
        </row>
        <row r="166">
          <cell r="A166" t="str">
            <v>SSSSP</v>
          </cell>
          <cell r="B166" t="str">
            <v>SSBT160</v>
          </cell>
          <cell r="C166" t="str">
            <v>STATE STREET SALARY SAVINGS PLAN</v>
          </cell>
          <cell r="D166" t="str">
            <v>IIS</v>
          </cell>
          <cell r="E166" t="str">
            <v>Corporate</v>
          </cell>
        </row>
        <row r="167">
          <cell r="A167" t="str">
            <v>SVALUSS</v>
          </cell>
          <cell r="B167" t="str">
            <v>SPRV160</v>
          </cell>
          <cell r="C167" t="str">
            <v>SUPERVALU</v>
          </cell>
          <cell r="D167" t="str">
            <v>IIS</v>
          </cell>
          <cell r="E167" t="str">
            <v>Corporate</v>
          </cell>
        </row>
        <row r="168">
          <cell r="A168" t="str">
            <v>SYNGSS</v>
          </cell>
          <cell r="B168" t="str">
            <v>SYNX160</v>
          </cell>
          <cell r="C168" t="str">
            <v>SYNGENTA</v>
          </cell>
          <cell r="D168" t="str">
            <v>IIS</v>
          </cell>
          <cell r="E168" t="str">
            <v>Corporate</v>
          </cell>
        </row>
        <row r="169">
          <cell r="A169" t="str">
            <v>HCSS</v>
          </cell>
          <cell r="B169" t="str">
            <v>Add to time file</v>
          </cell>
          <cell r="C169" t="str">
            <v>TRANSCANADA USA SERVICES INC</v>
          </cell>
          <cell r="D169" t="str">
            <v>IIS Canada</v>
          </cell>
          <cell r="E169" t="str">
            <v>Corporate</v>
          </cell>
        </row>
        <row r="170">
          <cell r="A170" t="str">
            <v>UNTECGSS</v>
          </cell>
          <cell r="B170" t="str">
            <v>UTCX160</v>
          </cell>
          <cell r="C170" t="str">
            <v>UNITED TECHNOLOGIES CORP (UTC)</v>
          </cell>
          <cell r="D170" t="str">
            <v>IIS</v>
          </cell>
          <cell r="E170" t="str">
            <v>Corporate</v>
          </cell>
        </row>
        <row r="171">
          <cell r="A171" t="str">
            <v>DISGSS</v>
          </cell>
          <cell r="B171" t="str">
            <v>WDIS160</v>
          </cell>
          <cell r="C171" t="str">
            <v>WALT DISNEY COMPANY</v>
          </cell>
          <cell r="D171" t="str">
            <v>IIS</v>
          </cell>
          <cell r="E171" t="str">
            <v>Corporate</v>
          </cell>
        </row>
        <row r="172">
          <cell r="A172" t="str">
            <v>WELCHGSS</v>
          </cell>
          <cell r="B172" t="str">
            <v>WFOO160</v>
          </cell>
          <cell r="C172" t="str">
            <v>WELCH FOODS</v>
          </cell>
          <cell r="D172" t="str">
            <v>IIS</v>
          </cell>
          <cell r="E172" t="str">
            <v>Corporate</v>
          </cell>
        </row>
        <row r="173">
          <cell r="A173" t="str">
            <v>GULF</v>
          </cell>
          <cell r="B173" t="str">
            <v>GSPB160</v>
          </cell>
          <cell r="C173" t="str">
            <v>WESTERVELT COMPANY (FORMERLY GULF STATE)</v>
          </cell>
          <cell r="D173" t="str">
            <v>IIS</v>
          </cell>
          <cell r="E173" t="str">
            <v>Corporate</v>
          </cell>
        </row>
        <row r="174">
          <cell r="A174" t="str">
            <v>XEROXCA</v>
          </cell>
          <cell r="B174" t="str">
            <v>XERX091</v>
          </cell>
          <cell r="C174" t="str">
            <v>XEROX CANADA</v>
          </cell>
          <cell r="D174" t="str">
            <v>IIS Canada</v>
          </cell>
          <cell r="E174" t="str">
            <v>Corporate</v>
          </cell>
        </row>
        <row r="175">
          <cell r="A175" t="str">
            <v>XER</v>
          </cell>
          <cell r="B175" t="str">
            <v>XERX16C</v>
          </cell>
          <cell r="C175" t="str">
            <v>XEROX CORPORATION</v>
          </cell>
          <cell r="D175" t="str">
            <v>IIS</v>
          </cell>
          <cell r="E175" t="str">
            <v>Corporate</v>
          </cell>
        </row>
        <row r="176">
          <cell r="A176" t="str">
            <v>ACLU</v>
          </cell>
          <cell r="B176" t="str">
            <v>ACLU160</v>
          </cell>
          <cell r="C176" t="str">
            <v>ACLU FOUNDATION</v>
          </cell>
          <cell r="D176" t="str">
            <v>IIS</v>
          </cell>
          <cell r="E176" t="str">
            <v>Endowment/Foundation</v>
          </cell>
        </row>
        <row r="177">
          <cell r="A177" t="str">
            <v>ARC</v>
          </cell>
          <cell r="B177" t="str">
            <v>AMRC16C</v>
          </cell>
          <cell r="C177" t="str">
            <v>AMERICAN RED CROSS</v>
          </cell>
          <cell r="D177" t="str">
            <v>IIS</v>
          </cell>
          <cell r="E177" t="str">
            <v>Endowment/Foundation</v>
          </cell>
        </row>
        <row r="178">
          <cell r="A178" t="str">
            <v>ANGLICAN_CAN</v>
          </cell>
          <cell r="B178" t="str">
            <v>GSPP091</v>
          </cell>
          <cell r="C178" t="str">
            <v>ANGLICAN CHURCH OF CANADA</v>
          </cell>
          <cell r="D178" t="str">
            <v>IIS Canada</v>
          </cell>
          <cell r="E178" t="str">
            <v>Endowment/Foundation</v>
          </cell>
        </row>
        <row r="179">
          <cell r="A179" t="str">
            <v>BCKF</v>
          </cell>
          <cell r="B179" t="str">
            <v>BKMN160</v>
          </cell>
          <cell r="C179" t="str">
            <v>BECKMAN FOUNDATION</v>
          </cell>
          <cell r="D179" t="str">
            <v>IIS</v>
          </cell>
          <cell r="E179" t="str">
            <v>Endowment/Foundation</v>
          </cell>
        </row>
        <row r="180">
          <cell r="A180" t="str">
            <v>BOYSGSS</v>
          </cell>
          <cell r="B180" t="str">
            <v>BSAX160</v>
          </cell>
          <cell r="C180" t="str">
            <v>BOY SCOUTS</v>
          </cell>
          <cell r="D180" t="str">
            <v>IIS</v>
          </cell>
          <cell r="E180" t="str">
            <v>Endowment/Foundation</v>
          </cell>
        </row>
        <row r="181">
          <cell r="A181" t="str">
            <v>CGINCSS</v>
          </cell>
          <cell r="B181" t="str">
            <v>CGRP160</v>
          </cell>
          <cell r="C181" t="str">
            <v>CAREGROUP</v>
          </cell>
          <cell r="D181" t="str">
            <v>IIS</v>
          </cell>
          <cell r="E181" t="str">
            <v>Endowment/Foundation</v>
          </cell>
        </row>
        <row r="182">
          <cell r="A182" t="str">
            <v>CARNEGIE</v>
          </cell>
          <cell r="B182" t="str">
            <v>CIWX160</v>
          </cell>
          <cell r="C182" t="str">
            <v>CARNEGIE INSTITUTE OF WASHINGTON</v>
          </cell>
          <cell r="D182" t="str">
            <v>IIS</v>
          </cell>
          <cell r="E182" t="str">
            <v>Endowment/Foundation</v>
          </cell>
        </row>
        <row r="183">
          <cell r="A183" t="str">
            <v>CASEWRU</v>
          </cell>
          <cell r="B183" t="str">
            <v>CASE160</v>
          </cell>
          <cell r="C183" t="str">
            <v>CASE WESTERN RESERVE UNIVERSITY</v>
          </cell>
          <cell r="D183" t="str">
            <v>IIS</v>
          </cell>
          <cell r="E183" t="str">
            <v>Endowment/Foundation</v>
          </cell>
        </row>
        <row r="184">
          <cell r="A184" t="str">
            <v>CATHOLI</v>
          </cell>
          <cell r="B184" t="str">
            <v>CAHP160</v>
          </cell>
          <cell r="C184" t="str">
            <v>CATHOLIC HEALTHCARE PARTNERS</v>
          </cell>
          <cell r="D184" t="str">
            <v>IIS</v>
          </cell>
          <cell r="E184" t="str">
            <v>Endowment/Foundation</v>
          </cell>
        </row>
        <row r="185">
          <cell r="A185" t="str">
            <v>CISCO</v>
          </cell>
          <cell r="B185" t="str">
            <v>CISC16C</v>
          </cell>
          <cell r="C185" t="str">
            <v>CISCO SYSTEMS FOUNDATION</v>
          </cell>
          <cell r="D185" t="str">
            <v>IIS</v>
          </cell>
          <cell r="E185" t="str">
            <v>Endowment/Foundation</v>
          </cell>
        </row>
        <row r="186">
          <cell r="A186" t="str">
            <v>CHOPE</v>
          </cell>
          <cell r="B186" t="str">
            <v>HOPE16A</v>
          </cell>
          <cell r="C186" t="str">
            <v>CITY OF HOPE</v>
          </cell>
          <cell r="D186" t="str">
            <v>IIS</v>
          </cell>
          <cell r="E186" t="str">
            <v>Endowment/Foundation</v>
          </cell>
        </row>
        <row r="187">
          <cell r="A187" t="str">
            <v>TCHF</v>
          </cell>
          <cell r="B187" t="str">
            <v>HLTH160</v>
          </cell>
          <cell r="C187" t="str">
            <v>COLORADO HEALTH FOUNDATION</v>
          </cell>
          <cell r="D187" t="str">
            <v>IIS</v>
          </cell>
          <cell r="E187" t="str">
            <v>Endowment/Foundation</v>
          </cell>
        </row>
        <row r="188">
          <cell r="A188" t="str">
            <v>HILTGSS</v>
          </cell>
          <cell r="B188" t="str">
            <v>CHIL160</v>
          </cell>
          <cell r="C188" t="str">
            <v>CONRAD HILTON FOUNDATION</v>
          </cell>
          <cell r="D188" t="str">
            <v>IIS</v>
          </cell>
          <cell r="E188" t="str">
            <v>Endowment/Foundation</v>
          </cell>
        </row>
        <row r="189">
          <cell r="A189" t="str">
            <v>RISKMGMT</v>
          </cell>
          <cell r="B189" t="str">
            <v>RISK901</v>
          </cell>
          <cell r="C189" t="str">
            <v>CRICO (RISK MANAGEMENT FOUNDATION)</v>
          </cell>
          <cell r="D189" t="str">
            <v>USIS</v>
          </cell>
          <cell r="E189" t="str">
            <v>Endowment/Foundation</v>
          </cell>
        </row>
        <row r="190">
          <cell r="A190" t="str">
            <v>DIOW</v>
          </cell>
          <cell r="B190" t="str">
            <v>ADBL160</v>
          </cell>
          <cell r="C190" t="str">
            <v>DIOCESE OF WILMINGTON</v>
          </cell>
          <cell r="D190" t="str">
            <v>IIS</v>
          </cell>
          <cell r="E190" t="str">
            <v>Endowment/Foundation</v>
          </cell>
        </row>
        <row r="191">
          <cell r="A191" t="str">
            <v>DIOCATL</v>
          </cell>
          <cell r="B191" t="str">
            <v>EDAT160</v>
          </cell>
          <cell r="C191" t="str">
            <v>EPISCOPAL DIOCESE OF ATLANTA</v>
          </cell>
          <cell r="D191" t="str">
            <v>IIS</v>
          </cell>
          <cell r="E191" t="str">
            <v>Endowment/Foundation</v>
          </cell>
        </row>
        <row r="192">
          <cell r="A192" t="str">
            <v>JPGSS</v>
          </cell>
          <cell r="B192" t="str">
            <v>JPGT160</v>
          </cell>
          <cell r="C192" t="str">
            <v xml:space="preserve">GETTY </v>
          </cell>
          <cell r="D192" t="str">
            <v>IIS</v>
          </cell>
          <cell r="E192" t="str">
            <v>Endowment/Foundation</v>
          </cell>
        </row>
        <row r="193">
          <cell r="A193" t="str">
            <v>GUIDEDOG</v>
          </cell>
          <cell r="B193" t="str">
            <v>DOGS160</v>
          </cell>
          <cell r="C193" t="str">
            <v>GUIDE DOGS FOR THE BLIND</v>
          </cell>
          <cell r="D193" t="str">
            <v>IIS</v>
          </cell>
          <cell r="E193" t="str">
            <v>Endowment/Foundation</v>
          </cell>
        </row>
        <row r="194">
          <cell r="A194" t="str">
            <v>HARCHGSS</v>
          </cell>
          <cell r="B194" t="str">
            <v>HCHD160</v>
          </cell>
          <cell r="C194" t="str">
            <v>HARRIS COUNTY HOSPITAL</v>
          </cell>
          <cell r="D194" t="str">
            <v>IIS</v>
          </cell>
          <cell r="E194" t="str">
            <v>Endowment/Foundation</v>
          </cell>
        </row>
        <row r="195">
          <cell r="A195" t="str">
            <v>HARTHC</v>
          </cell>
          <cell r="B195" t="str">
            <v>HHCC260</v>
          </cell>
          <cell r="C195" t="str">
            <v xml:space="preserve">HARTFORD HEALTHCARE </v>
          </cell>
          <cell r="D195" t="str">
            <v>IIS</v>
          </cell>
          <cell r="E195" t="str">
            <v>Endowment/Foundation</v>
          </cell>
        </row>
        <row r="196">
          <cell r="A196" t="str">
            <v xml:space="preserve">HARV100 </v>
          </cell>
          <cell r="B196" t="str">
            <v>HARV100</v>
          </cell>
          <cell r="C196" t="str">
            <v>HARVARD MANAGEMENT</v>
          </cell>
          <cell r="D196" t="str">
            <v>USIS</v>
          </cell>
          <cell r="E196" t="str">
            <v>Endowment/Foundation</v>
          </cell>
        </row>
        <row r="197">
          <cell r="A197" t="str">
            <v>IRVINE</v>
          </cell>
          <cell r="B197" t="str">
            <v>JIRV160</v>
          </cell>
          <cell r="C197" t="str">
            <v>JAMES IRVINE FOUNDATION</v>
          </cell>
          <cell r="D197" t="str">
            <v>IIS</v>
          </cell>
          <cell r="E197" t="str">
            <v>Endowment/Foundation</v>
          </cell>
        </row>
        <row r="198">
          <cell r="A198" t="str">
            <v>KFGSS1</v>
          </cell>
          <cell r="B198" t="str">
            <v>PERM16A</v>
          </cell>
          <cell r="C198" t="str">
            <v>KAISER PERMANENTE</v>
          </cell>
          <cell r="D198" t="str">
            <v>IIS</v>
          </cell>
          <cell r="E198" t="str">
            <v>Endowment/Foundation</v>
          </cell>
        </row>
        <row r="199">
          <cell r="A199" t="str">
            <v>KAUFMF</v>
          </cell>
          <cell r="B199" t="str">
            <v>EMKF160</v>
          </cell>
          <cell r="C199" t="str">
            <v>KAUFFMAN</v>
          </cell>
          <cell r="D199" t="str">
            <v>IIS</v>
          </cell>
          <cell r="E199" t="str">
            <v>Endowment/Foundation</v>
          </cell>
        </row>
        <row r="200">
          <cell r="A200" t="str">
            <v>LEHIGH</v>
          </cell>
          <cell r="B200" t="str">
            <v>LEHI160</v>
          </cell>
          <cell r="C200" t="str">
            <v>LEHIGH UNIVERSITY</v>
          </cell>
          <cell r="D200" t="str">
            <v>IIS</v>
          </cell>
          <cell r="E200" t="str">
            <v>Endowment/Foundation</v>
          </cell>
        </row>
        <row r="201">
          <cell r="A201" t="str">
            <v>LCFF</v>
          </cell>
          <cell r="B201" t="str">
            <v>TCBE16C</v>
          </cell>
          <cell r="C201" t="str">
            <v>LUTHER C FISHER FOUNDATION</v>
          </cell>
          <cell r="D201" t="str">
            <v>IIS</v>
          </cell>
          <cell r="E201" t="str">
            <v>Endowment/Foundation</v>
          </cell>
        </row>
        <row r="202">
          <cell r="A202" t="str">
            <v>MITSS</v>
          </cell>
          <cell r="B202" t="str">
            <v>MITX160</v>
          </cell>
          <cell r="C202" t="str">
            <v>M.I.T.</v>
          </cell>
          <cell r="D202" t="str">
            <v>IIS</v>
          </cell>
          <cell r="E202" t="str">
            <v>Endowment/Foundation</v>
          </cell>
        </row>
        <row r="203">
          <cell r="A203" t="str">
            <v>NEHGS</v>
          </cell>
          <cell r="B203" t="str">
            <v>NEHG160</v>
          </cell>
          <cell r="C203" t="str">
            <v>NEW ENGLAND HISTORIC GENEALOGICAL SOCIETY</v>
          </cell>
          <cell r="D203" t="str">
            <v>IIS</v>
          </cell>
          <cell r="E203" t="str">
            <v>Endowment/Foundation</v>
          </cell>
        </row>
        <row r="204">
          <cell r="A204" t="str">
            <v>PART</v>
          </cell>
          <cell r="B204" t="str">
            <v>PHSI16A</v>
          </cell>
          <cell r="C204" t="str">
            <v>PARTNERS HEALTHCARE</v>
          </cell>
          <cell r="D204" t="str">
            <v>IIS</v>
          </cell>
          <cell r="E204" t="str">
            <v>Endowment/Foundation</v>
          </cell>
        </row>
        <row r="205">
          <cell r="A205" t="str">
            <v>STPP</v>
          </cell>
          <cell r="B205" t="str">
            <v>PTPP160</v>
          </cell>
          <cell r="C205" t="str">
            <v>PERPETUAL TRUST OF ST. PETER &amp; ST. PAUL</v>
          </cell>
          <cell r="D205" t="str">
            <v>IIS</v>
          </cell>
          <cell r="E205" t="str">
            <v>Endowment/Foundation</v>
          </cell>
        </row>
        <row r="206">
          <cell r="A206" t="str">
            <v>PRINGSS</v>
          </cell>
          <cell r="B206" t="str">
            <v>PPIA160</v>
          </cell>
          <cell r="C206" t="str">
            <v>PRINCIPIA CORP</v>
          </cell>
          <cell r="D206" t="str">
            <v>IIS</v>
          </cell>
          <cell r="E206" t="str">
            <v>Endowment/Foundation</v>
          </cell>
        </row>
        <row r="207">
          <cell r="A207" t="str">
            <v>SETNHLTH</v>
          </cell>
          <cell r="B207" t="str">
            <v>SETN160</v>
          </cell>
          <cell r="C207" t="str">
            <v>SETON HEALTH PLAN</v>
          </cell>
          <cell r="D207" t="str">
            <v>IIS</v>
          </cell>
          <cell r="E207" t="str">
            <v>Endowment/Foundation</v>
          </cell>
        </row>
        <row r="208">
          <cell r="A208" t="str">
            <v>SPHSGSS</v>
          </cell>
          <cell r="B208" t="str">
            <v>SHPP160</v>
          </cell>
          <cell r="C208" t="str">
            <v xml:space="preserve">SHEPPARD PRATT HEALTH SYSTEM </v>
          </cell>
          <cell r="D208" t="str">
            <v>IIS</v>
          </cell>
          <cell r="E208" t="str">
            <v>Endowment/Foundation</v>
          </cell>
        </row>
        <row r="209">
          <cell r="A209" t="str">
            <v>EOM</v>
          </cell>
          <cell r="B209" t="str">
            <v>EMAS160</v>
          </cell>
          <cell r="C209" t="str">
            <v>TRUSTEES OF DONATION DIT</v>
          </cell>
          <cell r="D209" t="str">
            <v>IIS</v>
          </cell>
          <cell r="E209" t="str">
            <v>Endowment/Foundation</v>
          </cell>
        </row>
        <row r="210">
          <cell r="A210" t="str">
            <v>TULANESS</v>
          </cell>
          <cell r="B210" t="str">
            <v>TUUN160</v>
          </cell>
          <cell r="C210" t="str">
            <v>TULANE UNIVERSITY</v>
          </cell>
          <cell r="D210" t="str">
            <v>IIS</v>
          </cell>
          <cell r="E210" t="str">
            <v>Endowment/Foundation</v>
          </cell>
        </row>
        <row r="211">
          <cell r="A211" t="str">
            <v>HAOCGSS0</v>
          </cell>
          <cell r="B211" t="str">
            <v>HAGC160</v>
          </cell>
          <cell r="C211" t="str">
            <v xml:space="preserve">UC HEALTH - HEALTH ALLIANCE </v>
          </cell>
          <cell r="D211" t="str">
            <v>IIS</v>
          </cell>
          <cell r="E211" t="str">
            <v>Endowment/Foundation</v>
          </cell>
        </row>
        <row r="212">
          <cell r="A212" t="str">
            <v>UMINNSS</v>
          </cell>
          <cell r="B212" t="str">
            <v>UNMN160</v>
          </cell>
          <cell r="C212" t="str">
            <v>UNIVERSITY OF MINNESOTA</v>
          </cell>
          <cell r="D212" t="str">
            <v>IIS</v>
          </cell>
          <cell r="E212" t="str">
            <v>Endowment/Foundation</v>
          </cell>
        </row>
        <row r="213">
          <cell r="A213" t="str">
            <v>UPASS</v>
          </cell>
          <cell r="B213" t="str">
            <v>UPEN160</v>
          </cell>
          <cell r="C213" t="str">
            <v>UNIVERSITY OF PENNSYLVANIA</v>
          </cell>
          <cell r="D213" t="str">
            <v>IIS</v>
          </cell>
          <cell r="E213" t="str">
            <v>Endowment/Foundation</v>
          </cell>
        </row>
        <row r="214">
          <cell r="A214" t="str">
            <v>UWASH</v>
          </cell>
          <cell r="B214" t="str">
            <v>UNOW160</v>
          </cell>
          <cell r="C214" t="str">
            <v>UNIVERSITY OF WASHINGTON</v>
          </cell>
          <cell r="D214" t="str">
            <v>IIS</v>
          </cell>
          <cell r="E214" t="str">
            <v>Endowment/Foundation</v>
          </cell>
        </row>
        <row r="215">
          <cell r="A215" t="str">
            <v>WHGF</v>
          </cell>
          <cell r="B215" t="str">
            <v>WHGF160</v>
          </cell>
          <cell r="C215" t="str">
            <v>WBAA CONFIDENTIAL CLIENT</v>
          </cell>
          <cell r="D215" t="str">
            <v>IIS</v>
          </cell>
          <cell r="E215" t="str">
            <v>Endowment/Foundation</v>
          </cell>
        </row>
        <row r="216">
          <cell r="A216" t="str">
            <v>WCRA</v>
          </cell>
          <cell r="B216" t="str">
            <v>WCRA160</v>
          </cell>
          <cell r="C216" t="str">
            <v>WORKERS COMPENSATION REINSURANCE ASSOCIATION (WCRA)</v>
          </cell>
          <cell r="D216" t="str">
            <v>IIS</v>
          </cell>
          <cell r="E216" t="str">
            <v>Endowment/Foundation</v>
          </cell>
        </row>
        <row r="217">
          <cell r="A217" t="str">
            <v>TJYAWKEY</v>
          </cell>
          <cell r="B217" t="str">
            <v>YAWK160</v>
          </cell>
          <cell r="C217" t="str">
            <v>YAWKEY FOUNDATIONS</v>
          </cell>
          <cell r="D217" t="str">
            <v>IIS</v>
          </cell>
          <cell r="E217" t="str">
            <v>Endowment/Foundation</v>
          </cell>
        </row>
        <row r="218">
          <cell r="A218" t="str">
            <v>YMCASL</v>
          </cell>
          <cell r="B218" t="str">
            <v>YMSL160</v>
          </cell>
          <cell r="C218" t="str">
            <v>YMCA OF GREATER ST. LOUIS</v>
          </cell>
          <cell r="D218" t="str">
            <v>IIS</v>
          </cell>
          <cell r="E218" t="str">
            <v>Endowment/Foundation</v>
          </cell>
        </row>
        <row r="219">
          <cell r="A219" t="str">
            <v>AMERICO</v>
          </cell>
          <cell r="B219" t="str">
            <v>AMLF900</v>
          </cell>
          <cell r="C219" t="str">
            <v>AMERICO</v>
          </cell>
          <cell r="D219" t="str">
            <v>USIS</v>
          </cell>
          <cell r="E219" t="str">
            <v>Insurance</v>
          </cell>
        </row>
        <row r="220">
          <cell r="A220" t="str">
            <v>DELTA</v>
          </cell>
          <cell r="B220" t="str">
            <v>DLDL900</v>
          </cell>
          <cell r="C220" t="str">
            <v>DELTA DENTAL</v>
          </cell>
          <cell r="D220" t="str">
            <v>USIS</v>
          </cell>
          <cell r="E220" t="str">
            <v>Insurance</v>
          </cell>
        </row>
        <row r="221">
          <cell r="A221" t="str">
            <v>EMC</v>
          </cell>
          <cell r="B221" t="str">
            <v>EMCI900</v>
          </cell>
          <cell r="C221" t="str">
            <v>EMC INSURANCE</v>
          </cell>
          <cell r="D221" t="str">
            <v>USIS</v>
          </cell>
          <cell r="E221" t="str">
            <v>Insurance</v>
          </cell>
        </row>
        <row r="222">
          <cell r="A222" t="str">
            <v>PINNA</v>
          </cell>
          <cell r="B222" t="str">
            <v>PINC900</v>
          </cell>
          <cell r="C222" t="str">
            <v>PINNACOL ASSURANCE</v>
          </cell>
          <cell r="D222" t="str">
            <v>USIS</v>
          </cell>
          <cell r="E222" t="str">
            <v>Insurance</v>
          </cell>
        </row>
        <row r="223">
          <cell r="A223" t="str">
            <v>RSALL</v>
          </cell>
          <cell r="B223" t="str">
            <v>RSAF16B</v>
          </cell>
          <cell r="C223" t="str">
            <v>ROYAL &amp; SUN ALLIANCE</v>
          </cell>
          <cell r="D223" t="str">
            <v>IIS</v>
          </cell>
          <cell r="E223" t="str">
            <v>Insurance</v>
          </cell>
        </row>
        <row r="224">
          <cell r="A224" t="str">
            <v>SAM</v>
          </cell>
          <cell r="B224" t="str">
            <v>AIGI101</v>
          </cell>
          <cell r="C224" t="str">
            <v>SUNAMERICA</v>
          </cell>
          <cell r="D224" t="str">
            <v>USIS</v>
          </cell>
          <cell r="E224" t="str">
            <v>Insurance</v>
          </cell>
        </row>
        <row r="225">
          <cell r="A225" t="str">
            <v>AWCB091</v>
          </cell>
          <cell r="B225" t="str">
            <v>AWCB091</v>
          </cell>
          <cell r="C225" t="str">
            <v>WCB ALBERTA</v>
          </cell>
          <cell r="D225" t="str">
            <v>IIS Canada</v>
          </cell>
          <cell r="E225" t="str">
            <v>Insurance</v>
          </cell>
        </row>
        <row r="226">
          <cell r="A226" t="str">
            <v>AIMCO</v>
          </cell>
          <cell r="B226" t="str">
            <v>ALBE091</v>
          </cell>
          <cell r="C226" t="str">
            <v>AIMCO (ALBERTA FINANCE)</v>
          </cell>
          <cell r="D226" t="str">
            <v>IIS Canada</v>
          </cell>
          <cell r="E226" t="str">
            <v>Public Funds</v>
          </cell>
        </row>
        <row r="227">
          <cell r="A227" t="str">
            <v>ACERA</v>
          </cell>
          <cell r="B227" t="str">
            <v>ACER160</v>
          </cell>
          <cell r="C227" t="str">
            <v>ALAMEDA COUNTY (ACERA)</v>
          </cell>
          <cell r="D227" t="str">
            <v>IIS</v>
          </cell>
          <cell r="E227" t="str">
            <v>Public Funds</v>
          </cell>
        </row>
        <row r="228">
          <cell r="A228" t="str">
            <v>ALBERTA</v>
          </cell>
          <cell r="B228" t="str">
            <v>ATBX091</v>
          </cell>
          <cell r="C228" t="str">
            <v>ALBERTA TREASURY BRANCHES</v>
          </cell>
          <cell r="D228" t="str">
            <v>IIS Canada</v>
          </cell>
          <cell r="E228" t="str">
            <v>Public Funds</v>
          </cell>
        </row>
        <row r="229">
          <cell r="A229" t="str">
            <v>ASRS</v>
          </cell>
          <cell r="B229" t="str">
            <v>AZRS160</v>
          </cell>
          <cell r="C229" t="str">
            <v>ARIZONA STATE RETIREMENT SYSTEM</v>
          </cell>
          <cell r="D229" t="str">
            <v>IIS</v>
          </cell>
          <cell r="E229" t="str">
            <v>Public Funds</v>
          </cell>
        </row>
        <row r="230">
          <cell r="A230" t="str">
            <v>ASTO</v>
          </cell>
          <cell r="B230" t="str">
            <v>AZAZ160</v>
          </cell>
          <cell r="C230" t="str">
            <v>ARIZONA STATE TREASURER OFFICE</v>
          </cell>
          <cell r="D230" t="str">
            <v>IIS</v>
          </cell>
          <cell r="E230" t="str">
            <v>Public Funds</v>
          </cell>
        </row>
        <row r="231">
          <cell r="A231" t="str">
            <v>BDG</v>
          </cell>
          <cell r="B231" t="str">
            <v>BDGU160</v>
          </cell>
          <cell r="C231" t="str">
            <v>BANCO DE GUATEMALA</v>
          </cell>
          <cell r="D231" t="str">
            <v>IIS</v>
          </cell>
          <cell r="E231" t="str">
            <v>Public Funds</v>
          </cell>
        </row>
        <row r="232">
          <cell r="A232" t="str">
            <v>BANKDMEX</v>
          </cell>
          <cell r="B232" t="str">
            <v>BDMX160</v>
          </cell>
          <cell r="C232" t="str">
            <v>BANCO DE MEXICO</v>
          </cell>
          <cell r="D232" t="str">
            <v>IIS</v>
          </cell>
          <cell r="E232" t="str">
            <v>Public Funds</v>
          </cell>
        </row>
        <row r="233">
          <cell r="A233" t="str">
            <v>BURRWF</v>
          </cell>
          <cell r="B233" t="str">
            <v>BWXX160</v>
          </cell>
          <cell r="C233" t="str">
            <v>BURROUGHS WELLCOME</v>
          </cell>
          <cell r="D233" t="str">
            <v>IIS</v>
          </cell>
          <cell r="E233" t="str">
            <v>Public Funds</v>
          </cell>
        </row>
        <row r="234">
          <cell r="A234" t="str">
            <v>CALPERS</v>
          </cell>
          <cell r="B234" t="str">
            <v>CPER16B</v>
          </cell>
          <cell r="C234" t="str">
            <v>CALIFORNIA PUBLIC EMPLOYEES RETIREMENT SYSTEM (CALPERS)</v>
          </cell>
          <cell r="D234" t="str">
            <v>IIS</v>
          </cell>
          <cell r="E234" t="str">
            <v>Public Funds</v>
          </cell>
        </row>
        <row r="235">
          <cell r="A235" t="str">
            <v>CALSTRS</v>
          </cell>
          <cell r="B235" t="str">
            <v>CSTR16A</v>
          </cell>
          <cell r="C235" t="str">
            <v>CALIFORNIA STATE TEACHERS RETIREMENT SYSTEM (CALSTRS)</v>
          </cell>
          <cell r="D235" t="str">
            <v>IIS</v>
          </cell>
          <cell r="E235" t="str">
            <v>Public Funds</v>
          </cell>
        </row>
        <row r="236">
          <cell r="A236" t="str">
            <v>CBTT</v>
          </cell>
          <cell r="B236" t="str">
            <v>CBTT16A</v>
          </cell>
          <cell r="C236" t="str">
            <v>CENTRAL BANK OF TRINIDAD AND TOBAGO</v>
          </cell>
          <cell r="D236" t="str">
            <v>IIS</v>
          </cell>
          <cell r="E236" t="str">
            <v>Public Funds</v>
          </cell>
        </row>
        <row r="237">
          <cell r="A237" t="str">
            <v>CPEN</v>
          </cell>
          <cell r="B237" t="str">
            <v>CEPF160</v>
          </cell>
          <cell r="C237" t="str">
            <v>CENTRAL PENSION</v>
          </cell>
          <cell r="D237" t="str">
            <v>IIS</v>
          </cell>
          <cell r="E237" t="str">
            <v>Public Funds</v>
          </cell>
        </row>
        <row r="238">
          <cell r="A238" t="str">
            <v>KALA</v>
          </cell>
          <cell r="B238" t="str">
            <v>KALA160</v>
          </cell>
          <cell r="C238" t="str">
            <v>CITY OF KALAMAZOO</v>
          </cell>
          <cell r="D238" t="str">
            <v>IIS</v>
          </cell>
          <cell r="E238" t="str">
            <v>Public Funds</v>
          </cell>
        </row>
        <row r="239">
          <cell r="A239" t="str">
            <v>PROV</v>
          </cell>
          <cell r="B239" t="str">
            <v>CPRV160</v>
          </cell>
          <cell r="C239" t="str">
            <v>CITY OF PROVIDENCE</v>
          </cell>
          <cell r="D239" t="str">
            <v>IIS</v>
          </cell>
          <cell r="E239" t="str">
            <v>Public Funds</v>
          </cell>
        </row>
        <row r="240">
          <cell r="A240" t="str">
            <v>RICH</v>
          </cell>
          <cell r="B240" t="str">
            <v>RICH160</v>
          </cell>
          <cell r="C240" t="str">
            <v>CITY OF RICHMOND</v>
          </cell>
          <cell r="D240" t="str">
            <v>IIS</v>
          </cell>
          <cell r="E240" t="str">
            <v>Public Funds</v>
          </cell>
        </row>
        <row r="241">
          <cell r="A241" t="str">
            <v>IFSCWR</v>
          </cell>
          <cell r="B241" t="str">
            <v>WOBU160</v>
          </cell>
          <cell r="C241" t="str">
            <v>CITY OF WOBURN</v>
          </cell>
          <cell r="D241" t="str">
            <v>IIS</v>
          </cell>
          <cell r="E241" t="str">
            <v>Public Funds</v>
          </cell>
        </row>
        <row r="242">
          <cell r="A242" t="str">
            <v xml:space="preserve">KAL </v>
          </cell>
          <cell r="B242" t="str">
            <v>KAXX160</v>
          </cell>
          <cell r="C242" t="str">
            <v>COUNTY OF KALAMAZOO</v>
          </cell>
          <cell r="D242" t="str">
            <v>IIS</v>
          </cell>
          <cell r="E242" t="str">
            <v>Public Funds</v>
          </cell>
        </row>
        <row r="243">
          <cell r="A243" t="str">
            <v>DCANNHL</v>
          </cell>
          <cell r="B243" t="str">
            <v>Add to time file</v>
          </cell>
          <cell r="C243" t="str">
            <v>DC HEALTH AND ANNUITANTS TRUST</v>
          </cell>
          <cell r="D243" t="str">
            <v>IIS</v>
          </cell>
          <cell r="E243" t="str">
            <v>Public Funds</v>
          </cell>
        </row>
        <row r="244">
          <cell r="A244" t="str">
            <v>ECCBSS</v>
          </cell>
          <cell r="B244" t="str">
            <v>ECCB160</v>
          </cell>
          <cell r="C244" t="str">
            <v>EASTERN CARIBBEAN CENTRAL BANK</v>
          </cell>
          <cell r="D244" t="str">
            <v>IIS</v>
          </cell>
          <cell r="E244" t="str">
            <v>Public Funds</v>
          </cell>
        </row>
        <row r="245">
          <cell r="A245" t="str">
            <v>NORFOLK</v>
          </cell>
          <cell r="B245" t="str">
            <v>one pnl code in staffing file is incorrect</v>
          </cell>
          <cell r="C245" t="str">
            <v>EMPLOYEES RETIREMENT SYSTEM OF NORFOLK</v>
          </cell>
          <cell r="D245" t="str">
            <v>IIS</v>
          </cell>
          <cell r="E245" t="str">
            <v>Public Funds</v>
          </cell>
        </row>
        <row r="246">
          <cell r="A246" t="str">
            <v>IFSFMTH</v>
          </cell>
          <cell r="B246" t="str">
            <v>FALM160</v>
          </cell>
          <cell r="C246" t="str">
            <v>FALMOUTH RETIREMENT SYSTEM</v>
          </cell>
          <cell r="D246" t="str">
            <v>IIS</v>
          </cell>
          <cell r="E246" t="str">
            <v>Public Funds</v>
          </cell>
        </row>
        <row r="247">
          <cell r="A247" t="str">
            <v>FEDRSRV</v>
          </cell>
          <cell r="B247" t="str">
            <v>FEDR101</v>
          </cell>
          <cell r="C247" t="str">
            <v>FEDERAL RESERVE BANK</v>
          </cell>
          <cell r="D247" t="str">
            <v>IIS</v>
          </cell>
          <cell r="E247" t="str">
            <v>Public Funds</v>
          </cell>
        </row>
        <row r="248">
          <cell r="A248" t="str">
            <v>GERSVI</v>
          </cell>
          <cell r="B248" t="str">
            <v>VIXX160</v>
          </cell>
          <cell r="C248" t="str">
            <v>GERS OF THE VIRGIN ISLAND</v>
          </cell>
          <cell r="D248" t="str">
            <v>IIS</v>
          </cell>
          <cell r="E248" t="str">
            <v>Public Funds</v>
          </cell>
        </row>
        <row r="249">
          <cell r="A249" t="str">
            <v>CBTT2</v>
          </cell>
          <cell r="B249" t="str">
            <v>HERI100</v>
          </cell>
          <cell r="C249" t="str">
            <v>HERITAGE &amp; STABILISATION FUND</v>
          </cell>
          <cell r="D249" t="str">
            <v>IIS</v>
          </cell>
          <cell r="E249" t="str">
            <v>Public Funds</v>
          </cell>
        </row>
        <row r="250">
          <cell r="A250" t="str">
            <v>IAM</v>
          </cell>
          <cell r="B250" t="str">
            <v>IAOM16B</v>
          </cell>
          <cell r="C250" t="str">
            <v>IAM NATIONAL PENSION FUND</v>
          </cell>
          <cell r="D250" t="str">
            <v>IIS</v>
          </cell>
          <cell r="E250" t="str">
            <v>Public Funds</v>
          </cell>
        </row>
        <row r="251">
          <cell r="A251" t="str">
            <v>ISBI</v>
          </cell>
          <cell r="B251" t="str">
            <v>ILBI160</v>
          </cell>
          <cell r="C251" t="str">
            <v>ILLINOIS STATE BOARD OF INVESTMENT</v>
          </cell>
          <cell r="D251" t="str">
            <v>IIS</v>
          </cell>
          <cell r="E251" t="str">
            <v>Public Funds</v>
          </cell>
        </row>
        <row r="252">
          <cell r="A252" t="str">
            <v>ILWU</v>
          </cell>
          <cell r="B252" t="str">
            <v>ILWU16A</v>
          </cell>
          <cell r="C252" t="str">
            <v>ILWU -PMA</v>
          </cell>
          <cell r="D252" t="str">
            <v>IIS</v>
          </cell>
          <cell r="E252" t="str">
            <v>Public Funds</v>
          </cell>
        </row>
        <row r="253">
          <cell r="A253" t="str">
            <v>ICBC</v>
          </cell>
          <cell r="B253" t="str">
            <v>INBC091</v>
          </cell>
          <cell r="C253" t="str">
            <v>INSURANCE CORP OF BRITISH COLUMBIA</v>
          </cell>
          <cell r="D253" t="str">
            <v>IIS Canada</v>
          </cell>
          <cell r="E253" t="str">
            <v>Public Funds</v>
          </cell>
        </row>
        <row r="254">
          <cell r="A254" t="str">
            <v>IMF</v>
          </cell>
          <cell r="B254" t="str">
            <v>INMF160</v>
          </cell>
          <cell r="C254" t="str">
            <v>INTERNATIONAL MONETARY FUND</v>
          </cell>
          <cell r="D254" t="str">
            <v>IIS</v>
          </cell>
          <cell r="E254" t="str">
            <v>Public Funds</v>
          </cell>
        </row>
        <row r="255">
          <cell r="A255" t="str">
            <v>IWNE</v>
          </cell>
          <cell r="B255" t="str">
            <v>IWNE160</v>
          </cell>
          <cell r="C255" t="str">
            <v>IRON WORKERS OF NE</v>
          </cell>
          <cell r="D255" t="str">
            <v>IIS</v>
          </cell>
          <cell r="E255" t="str">
            <v>Public Funds</v>
          </cell>
        </row>
        <row r="256">
          <cell r="A256" t="str">
            <v>KPERS</v>
          </cell>
          <cell r="B256" t="str">
            <v>KPER160</v>
          </cell>
          <cell r="C256" t="str">
            <v>KANSAS PUBLIC EMPLOYEES RETIREMENT SYSTEM (KPERS)</v>
          </cell>
          <cell r="D256" t="str">
            <v>IIS</v>
          </cell>
          <cell r="E256" t="str">
            <v>Public Funds</v>
          </cell>
        </row>
        <row r="257">
          <cell r="A257" t="str">
            <v>LDCC</v>
          </cell>
          <cell r="B257" t="str">
            <v>LABR16B</v>
          </cell>
          <cell r="C257" t="str">
            <v>LABORERS DISTRICT COUNCIL OF OHIO (LDCC)</v>
          </cell>
          <cell r="D257" t="str">
            <v>IIS</v>
          </cell>
          <cell r="E257" t="str">
            <v>Public Funds</v>
          </cell>
        </row>
        <row r="258">
          <cell r="A258" t="str">
            <v>LACERA</v>
          </cell>
          <cell r="B258" t="str">
            <v>LACE160</v>
          </cell>
          <cell r="C258" t="str">
            <v>LACERA</v>
          </cell>
          <cell r="D258" t="str">
            <v>IIS</v>
          </cell>
          <cell r="E258" t="str">
            <v>Public Funds</v>
          </cell>
        </row>
        <row r="259">
          <cell r="A259" t="str">
            <v>LEXIN</v>
          </cell>
          <cell r="B259" t="str">
            <v>LXRS160</v>
          </cell>
          <cell r="C259" t="str">
            <v>LEXINGTON</v>
          </cell>
          <cell r="D259" t="str">
            <v>IIS</v>
          </cell>
          <cell r="E259" t="str">
            <v>Public Funds</v>
          </cell>
        </row>
        <row r="260">
          <cell r="A260" t="str">
            <v>MLBSS</v>
          </cell>
          <cell r="B260" t="str">
            <v>MLPX160</v>
          </cell>
          <cell r="C260" t="str">
            <v>MAJOR LEAGUE BASEBALL PLAYERS (MLBPA)</v>
          </cell>
          <cell r="D260" t="str">
            <v>IIS</v>
          </cell>
          <cell r="E260" t="str">
            <v>Public Funds</v>
          </cell>
        </row>
        <row r="261">
          <cell r="A261" t="str">
            <v>MANITOB</v>
          </cell>
          <cell r="B261" t="str">
            <v>MCSS091</v>
          </cell>
          <cell r="C261" t="str">
            <v>MANITOBA CIVIL SERVICE SUPERANNUATION BOARD</v>
          </cell>
          <cell r="D261" t="str">
            <v>IIS Canada</v>
          </cell>
          <cell r="E261" t="str">
            <v>Public Funds</v>
          </cell>
        </row>
        <row r="262">
          <cell r="A262" t="str">
            <v>MSRA</v>
          </cell>
          <cell r="B262" t="str">
            <v>MDXX16A</v>
          </cell>
          <cell r="C262" t="str">
            <v>MARYLAND STATE RETIREMENT AGENCY</v>
          </cell>
          <cell r="D262" t="str">
            <v>IIS</v>
          </cell>
          <cell r="E262" t="str">
            <v>Public Funds</v>
          </cell>
        </row>
        <row r="263">
          <cell r="A263" t="str">
            <v>MLABSS</v>
          </cell>
          <cell r="B263" t="str">
            <v>LABR16A</v>
          </cell>
          <cell r="C263" t="str">
            <v>MASS LABORERS</v>
          </cell>
          <cell r="D263" t="str">
            <v>IIS</v>
          </cell>
          <cell r="E263" t="str">
            <v>Public Funds</v>
          </cell>
        </row>
        <row r="264">
          <cell r="A264" t="str">
            <v>MBTA</v>
          </cell>
          <cell r="B264" t="str">
            <v>MBTA160</v>
          </cell>
          <cell r="C264" t="str">
            <v>MBTA</v>
          </cell>
          <cell r="D264" t="str">
            <v>IIS</v>
          </cell>
          <cell r="E264" t="str">
            <v>Public Funds</v>
          </cell>
        </row>
        <row r="265">
          <cell r="A265" t="str">
            <v>MICHMERS</v>
          </cell>
          <cell r="B265" t="str">
            <v>STMI16B</v>
          </cell>
          <cell r="C265" t="str">
            <v>MICHIGAN MERS</v>
          </cell>
          <cell r="D265" t="str">
            <v>IIS</v>
          </cell>
          <cell r="E265" t="str">
            <v>Public Funds</v>
          </cell>
        </row>
        <row r="266">
          <cell r="A266" t="str">
            <v>MDDX</v>
          </cell>
          <cell r="B266" t="str">
            <v>MCRS160</v>
          </cell>
          <cell r="C266" t="str">
            <v>MIDDLESEX RETIREMENT</v>
          </cell>
          <cell r="D266" t="str">
            <v>IIS</v>
          </cell>
          <cell r="E266" t="str">
            <v>Public Funds</v>
          </cell>
        </row>
        <row r="267">
          <cell r="A267" t="str">
            <v>MNSBI</v>
          </cell>
          <cell r="B267" t="str">
            <v>MSBI160</v>
          </cell>
          <cell r="C267" t="str">
            <v>MINNESOTA SBI</v>
          </cell>
          <cell r="D267" t="str">
            <v>IIS</v>
          </cell>
          <cell r="E267" t="str">
            <v>Public Funds</v>
          </cell>
        </row>
        <row r="268">
          <cell r="A268" t="str">
            <v>MONTANA</v>
          </cell>
          <cell r="B268" t="str">
            <v>MTXX160</v>
          </cell>
          <cell r="C268" t="str">
            <v>MONTANA BOARD OF INVESTMENTS</v>
          </cell>
          <cell r="D268" t="str">
            <v>IIS</v>
          </cell>
          <cell r="E268" t="str">
            <v>Public Funds</v>
          </cell>
        </row>
        <row r="269">
          <cell r="A269" t="str">
            <v>NECARPSS</v>
          </cell>
          <cell r="B269" t="str">
            <v>UBCX16D</v>
          </cell>
          <cell r="C269" t="str">
            <v>NEW ENGLAND CARPENTERS (FORMERLY MASS CARPENTERS)</v>
          </cell>
          <cell r="D269" t="str">
            <v>IIS</v>
          </cell>
          <cell r="E269" t="str">
            <v>Public Funds</v>
          </cell>
        </row>
        <row r="270">
          <cell r="A270" t="str">
            <v>NET</v>
          </cell>
          <cell r="B270" t="str">
            <v>TEAM16A</v>
          </cell>
          <cell r="C270" t="str">
            <v>NEW ENGLAND TEAMSTERS</v>
          </cell>
          <cell r="D270" t="str">
            <v>IIS</v>
          </cell>
          <cell r="E270" t="str">
            <v>Public Funds</v>
          </cell>
        </row>
        <row r="271">
          <cell r="A271" t="str">
            <v>NJDOI</v>
          </cell>
          <cell r="B271" t="str">
            <v>STNJ260</v>
          </cell>
          <cell r="C271" t="str">
            <v>NEW JERSEY DIVISION OF INVESTMENT</v>
          </cell>
          <cell r="D271" t="str">
            <v>IIS</v>
          </cell>
          <cell r="E271" t="str">
            <v>Public Funds</v>
          </cell>
        </row>
        <row r="272">
          <cell r="A272" t="str">
            <v>NYSTRS</v>
          </cell>
          <cell r="B272" t="str">
            <v>NYTE160</v>
          </cell>
          <cell r="C272" t="str">
            <v>NEW YORK STATE TEACHERS RETIREMENT (NYSTRS)</v>
          </cell>
          <cell r="D272" t="str">
            <v>IIS</v>
          </cell>
          <cell r="E272" t="str">
            <v>Public Funds</v>
          </cell>
        </row>
        <row r="273">
          <cell r="A273" t="str">
            <v>NYSTHW</v>
          </cell>
          <cell r="B273" t="str">
            <v>TEAM16B</v>
          </cell>
          <cell r="C273" t="str">
            <v>NEW YORK STATE TEAMSTERS</v>
          </cell>
          <cell r="D273" t="str">
            <v>IIS</v>
          </cell>
          <cell r="E273" t="str">
            <v>Public Funds</v>
          </cell>
        </row>
        <row r="274">
          <cell r="A274" t="str">
            <v>NORF</v>
          </cell>
          <cell r="B274" t="str">
            <v>NCRX160</v>
          </cell>
          <cell r="C274" t="str">
            <v>NORFOLK COUNTY</v>
          </cell>
          <cell r="D274" t="str">
            <v>IIS</v>
          </cell>
          <cell r="E274" t="str">
            <v>Public Funds</v>
          </cell>
        </row>
        <row r="275">
          <cell r="A275" t="str">
            <v>NYC</v>
          </cell>
          <cell r="B275" t="str">
            <v>NYNY260</v>
          </cell>
          <cell r="C275" t="str">
            <v>NEW YORK CITY</v>
          </cell>
          <cell r="D275" t="str">
            <v>IIS</v>
          </cell>
          <cell r="E275" t="str">
            <v>Public Funds</v>
          </cell>
        </row>
        <row r="276">
          <cell r="A276" t="str">
            <v>NYCERS</v>
          </cell>
          <cell r="B276" t="str">
            <v>NYCI160</v>
          </cell>
          <cell r="C276" t="str">
            <v>NYC COMPTROLLERS</v>
          </cell>
          <cell r="D276" t="str">
            <v>IIS</v>
          </cell>
          <cell r="E276" t="str">
            <v>Public Funds</v>
          </cell>
        </row>
        <row r="277">
          <cell r="A277" t="str">
            <v>OOHA</v>
          </cell>
          <cell r="B277" t="str">
            <v>OOHA160</v>
          </cell>
          <cell r="C277" t="str">
            <v>OFFICE OF HAWAIIAN AFFAIRS</v>
          </cell>
          <cell r="D277" t="str">
            <v>IIS</v>
          </cell>
          <cell r="E277" t="str">
            <v>Public Funds</v>
          </cell>
        </row>
        <row r="278">
          <cell r="A278" t="str">
            <v>OHIODC</v>
          </cell>
          <cell r="B278" t="str">
            <v>OHXX16C</v>
          </cell>
          <cell r="C278" t="str">
            <v>Ohio Public Employees Deferred Compensation Plan</v>
          </cell>
          <cell r="D278" t="str">
            <v>IIS</v>
          </cell>
          <cell r="E278" t="str">
            <v>Public Funds</v>
          </cell>
        </row>
        <row r="279">
          <cell r="A279" t="str">
            <v>OKLA</v>
          </cell>
          <cell r="B279" t="str">
            <v>OKFP160</v>
          </cell>
          <cell r="C279" t="str">
            <v>OKLAHOMA FIREFIGHTERS</v>
          </cell>
          <cell r="D279" t="str">
            <v>IIS</v>
          </cell>
          <cell r="E279" t="str">
            <v>Public Funds</v>
          </cell>
        </row>
        <row r="280">
          <cell r="A280" t="str">
            <v>OCERS</v>
          </cell>
          <cell r="B280" t="str">
            <v>OERS160</v>
          </cell>
          <cell r="C280" t="str">
            <v>ORANGE COUNTY EMPLOYEES RETIREMENT</v>
          </cell>
          <cell r="D280" t="str">
            <v>IIS</v>
          </cell>
          <cell r="E280" t="str">
            <v>Public Funds</v>
          </cell>
        </row>
        <row r="281">
          <cell r="A281" t="str">
            <v>PBGC</v>
          </cell>
          <cell r="B281" t="str">
            <v>PBGC160</v>
          </cell>
          <cell r="C281" t="str">
            <v>PENSION BENEFIT GUARANTY CORP</v>
          </cell>
          <cell r="D281" t="str">
            <v>IIS</v>
          </cell>
          <cell r="E281" t="str">
            <v>Public Funds</v>
          </cell>
        </row>
        <row r="282">
          <cell r="A282" t="str">
            <v>PCRA</v>
          </cell>
          <cell r="B282" t="str">
            <v>PLYM160</v>
          </cell>
          <cell r="C282" t="str">
            <v>PLYMOUTH COUNTY RETIREMENT ASSOCIATION</v>
          </cell>
          <cell r="D282" t="str">
            <v>IIS</v>
          </cell>
          <cell r="E282" t="str">
            <v>Public Funds</v>
          </cell>
        </row>
        <row r="283">
          <cell r="A283" t="str">
            <v>RSA</v>
          </cell>
          <cell r="B283" t="str">
            <v>RSOA160</v>
          </cell>
          <cell r="C283" t="str">
            <v>RETIREMENT SYSTEMS OF ALABAMA</v>
          </cell>
          <cell r="D283" t="str">
            <v>IIS</v>
          </cell>
          <cell r="E283" t="str">
            <v>Public Funds</v>
          </cell>
        </row>
        <row r="284">
          <cell r="A284" t="str">
            <v>RILABOR</v>
          </cell>
          <cell r="B284" t="str">
            <v>LABR16E</v>
          </cell>
          <cell r="C284" t="str">
            <v>RHODE ISLAND LABORERS</v>
          </cell>
          <cell r="D284" t="str">
            <v>IIS</v>
          </cell>
          <cell r="E284" t="str">
            <v>Public Funds</v>
          </cell>
        </row>
        <row r="285">
          <cell r="A285" t="str">
            <v>SACSS</v>
          </cell>
          <cell r="B285" t="str">
            <v>SACR160</v>
          </cell>
          <cell r="C285" t="str">
            <v>SACRAMENTO COUNTY EMPLOYEES RETIREMENT</v>
          </cell>
          <cell r="D285" t="str">
            <v>IIS</v>
          </cell>
          <cell r="E285" t="str">
            <v>Public Funds</v>
          </cell>
        </row>
        <row r="286">
          <cell r="A286" t="str">
            <v>SERA</v>
          </cell>
          <cell r="B286" t="str">
            <v>SBCR160</v>
          </cell>
          <cell r="C286" t="str">
            <v>SAN BERNARDINO COUNTY RETIREMENT</v>
          </cell>
          <cell r="D286" t="str">
            <v>IIS</v>
          </cell>
          <cell r="E286" t="str">
            <v>Public Funds</v>
          </cell>
        </row>
        <row r="287">
          <cell r="A287" t="str">
            <v>SJRP</v>
          </cell>
          <cell r="B287" t="str">
            <v>SANJ16A</v>
          </cell>
          <cell r="C287" t="str">
            <v>SAN JOSE RETIREMENT PLANS</v>
          </cell>
          <cell r="D287" t="str">
            <v>IIS</v>
          </cell>
          <cell r="E287" t="str">
            <v>Public Funds</v>
          </cell>
        </row>
        <row r="288">
          <cell r="A288" t="str">
            <v>SONOGSS</v>
          </cell>
          <cell r="B288" t="str">
            <v>SOMA160</v>
          </cell>
          <cell r="C288" t="str">
            <v>SONOMA COUNTY</v>
          </cell>
          <cell r="D288" t="str">
            <v>IIS</v>
          </cell>
          <cell r="E288" t="str">
            <v>Public Funds</v>
          </cell>
        </row>
        <row r="289">
          <cell r="A289" t="str">
            <v>UFCW</v>
          </cell>
          <cell r="B289" t="str">
            <v>UFCW16B</v>
          </cell>
          <cell r="C289" t="str">
            <v>SOUTHERN CALIFORNIA UFCW UNIONS AND FOOD EMPLOYERS</v>
          </cell>
          <cell r="D289" t="str">
            <v>IIS</v>
          </cell>
          <cell r="E289" t="str">
            <v>Public Funds</v>
          </cell>
        </row>
        <row r="290">
          <cell r="A290" t="str">
            <v>SBR</v>
          </cell>
          <cell r="B290" t="str">
            <v>SBRF160</v>
          </cell>
          <cell r="C290" t="str">
            <v>STATE BOSTON RETIREMENT FUND</v>
          </cell>
          <cell r="D290" t="str">
            <v>IIS</v>
          </cell>
          <cell r="E290" t="str">
            <v>Public Funds</v>
          </cell>
        </row>
        <row r="291">
          <cell r="A291" t="str">
            <v>GEORGIA</v>
          </cell>
          <cell r="B291" t="str">
            <v>STGA16B</v>
          </cell>
          <cell r="C291" t="str">
            <v>STATE OF GEORGIA</v>
          </cell>
          <cell r="D291" t="str">
            <v>IIS</v>
          </cell>
          <cell r="E291" t="str">
            <v>Public Funds</v>
          </cell>
        </row>
        <row r="292">
          <cell r="A292" t="str">
            <v>NEBRASS</v>
          </cell>
          <cell r="B292" t="str">
            <v>NEBX160</v>
          </cell>
          <cell r="C292" t="str">
            <v>STATE OF NEBRASKA</v>
          </cell>
          <cell r="D292" t="str">
            <v>IIS</v>
          </cell>
          <cell r="E292" t="str">
            <v>Public Funds</v>
          </cell>
        </row>
        <row r="293">
          <cell r="A293" t="str">
            <v>OREGONSS</v>
          </cell>
          <cell r="B293" t="str">
            <v>ORGX16A</v>
          </cell>
          <cell r="C293" t="str">
            <v>STATE OF OREGON</v>
          </cell>
          <cell r="D293" t="str">
            <v>IIS</v>
          </cell>
          <cell r="E293" t="str">
            <v>Public Funds</v>
          </cell>
        </row>
        <row r="294">
          <cell r="A294" t="str">
            <v>SOFO</v>
          </cell>
          <cell r="C294" t="str">
            <v>STATE OF OREGON 457 PROGRAM</v>
          </cell>
          <cell r="D294" t="str">
            <v>IIS</v>
          </cell>
          <cell r="E294" t="str">
            <v>Public Funds</v>
          </cell>
        </row>
        <row r="295">
          <cell r="A295" t="str">
            <v>SCCRF</v>
          </cell>
          <cell r="B295" t="str">
            <v>SCGA160</v>
          </cell>
          <cell r="C295" t="str">
            <v>SUPERIOR COURT CLERKS RETIREMENT FUND</v>
          </cell>
          <cell r="D295" t="str">
            <v>IIS</v>
          </cell>
          <cell r="E295" t="str">
            <v>Public Funds</v>
          </cell>
        </row>
        <row r="296">
          <cell r="A296" t="str">
            <v>TEXTRS</v>
          </cell>
          <cell r="B296" t="str">
            <v>TRTX16A</v>
          </cell>
          <cell r="C296" t="str">
            <v>TEACHER RETIREMENT SYSTEM OF TEXAS</v>
          </cell>
          <cell r="D296" t="str">
            <v>IIS</v>
          </cell>
          <cell r="E296" t="str">
            <v>Public Funds</v>
          </cell>
        </row>
        <row r="297">
          <cell r="A297" t="str">
            <v>ILTRS1</v>
          </cell>
          <cell r="B297" t="str">
            <v>ILLT160</v>
          </cell>
          <cell r="C297" t="str">
            <v>TEACHERS RETIREMENT SYSTEM OF ILLINOIS</v>
          </cell>
          <cell r="D297" t="str">
            <v>IIS</v>
          </cell>
          <cell r="E297" t="str">
            <v>Public Funds</v>
          </cell>
        </row>
        <row r="298">
          <cell r="A298" t="str">
            <v>TCRS</v>
          </cell>
          <cell r="B298" t="str">
            <v>TENS260</v>
          </cell>
          <cell r="C298" t="str">
            <v>Tennessee Consolidated Retirement System</v>
          </cell>
          <cell r="D298" t="str">
            <v>IIS</v>
          </cell>
          <cell r="E298" t="str">
            <v>Public Funds</v>
          </cell>
        </row>
        <row r="299">
          <cell r="A299" t="str">
            <v>TEXMRS</v>
          </cell>
          <cell r="B299" t="str">
            <v>TMRS160</v>
          </cell>
          <cell r="C299" t="str">
            <v>TEXAS MUNICIPAL RETIREMENT SYSTEMS</v>
          </cell>
          <cell r="D299" t="str">
            <v>IIS</v>
          </cell>
          <cell r="E299" t="str">
            <v>Public Funds</v>
          </cell>
        </row>
        <row r="300">
          <cell r="A300" t="str">
            <v>TTSTC</v>
          </cell>
          <cell r="B300" t="str">
            <v>STTX360</v>
          </cell>
          <cell r="C300" t="str">
            <v>TEXAS TREASURY SAFEKEEPING TRUST</v>
          </cell>
          <cell r="D300" t="str">
            <v>IIS</v>
          </cell>
          <cell r="E300" t="str">
            <v>Public Funds</v>
          </cell>
        </row>
        <row r="301">
          <cell r="A301" t="str">
            <v>TEXAS</v>
          </cell>
          <cell r="B301" t="str">
            <v>TVLB160</v>
          </cell>
          <cell r="C301" t="str">
            <v>TEXAS VETERANS LAND BOARD</v>
          </cell>
          <cell r="D301" t="str">
            <v>IIS</v>
          </cell>
          <cell r="E301" t="str">
            <v>Public Funds</v>
          </cell>
        </row>
        <row r="302">
          <cell r="A302" t="str">
            <v>IFSWEB</v>
          </cell>
          <cell r="B302" t="str">
            <v>WBST160</v>
          </cell>
          <cell r="C302" t="str">
            <v>TOWN OF WEBSTER</v>
          </cell>
          <cell r="D302" t="str">
            <v>IIS</v>
          </cell>
          <cell r="E302" t="str">
            <v>Public Funds</v>
          </cell>
        </row>
        <row r="303">
          <cell r="A303" t="str">
            <v>UAW</v>
          </cell>
          <cell r="B303" t="str">
            <v>HBTR460</v>
          </cell>
          <cell r="C303" t="str">
            <v>UNITED AUTO WORKERS RETIREE MEDICAL BENEFITS TRUST</v>
          </cell>
          <cell r="D303" t="str">
            <v>IIS</v>
          </cell>
          <cell r="E303" t="str">
            <v>Public Funds</v>
          </cell>
        </row>
        <row r="304">
          <cell r="A304" t="str">
            <v>WASHIB</v>
          </cell>
          <cell r="B304" t="str">
            <v>WASH160</v>
          </cell>
          <cell r="C304" t="str">
            <v>WASHINGTON SIB</v>
          </cell>
          <cell r="D304" t="str">
            <v>IIS</v>
          </cell>
          <cell r="E304" t="str">
            <v>Public Funds</v>
          </cell>
        </row>
        <row r="305">
          <cell r="A305" t="str">
            <v>WSIB</v>
          </cell>
          <cell r="B305" t="str">
            <v>WPSB091</v>
          </cell>
          <cell r="C305" t="str">
            <v>WORKPLACE SAFETY &amp; INSURANCE BOARD (WSIB)</v>
          </cell>
          <cell r="D305" t="str">
            <v>IIS Canada</v>
          </cell>
          <cell r="E305" t="str">
            <v>Public Funds</v>
          </cell>
        </row>
        <row r="306">
          <cell r="A306" t="str">
            <v>WCB-NWT</v>
          </cell>
          <cell r="B306" t="str">
            <v>Add to time file</v>
          </cell>
          <cell r="C306" t="str">
            <v>WSCC - NWT &amp; NUNAVUT</v>
          </cell>
          <cell r="D306" t="str">
            <v>IIS Canada</v>
          </cell>
          <cell r="E306" t="str">
            <v>Public Funds</v>
          </cell>
        </row>
        <row r="307">
          <cell r="A307" t="str">
            <v>MICHSS</v>
          </cell>
          <cell r="B307" t="str">
            <v>STMI16C</v>
          </cell>
          <cell r="C307" t="str">
            <v>STATE OF MICHIGAN</v>
          </cell>
          <cell r="D307" t="str">
            <v>IIS</v>
          </cell>
          <cell r="E307" t="str">
            <v>Public Funds</v>
          </cell>
        </row>
        <row r="308">
          <cell r="A308" t="str">
            <v>NEWMEX</v>
          </cell>
          <cell r="B308" t="str">
            <v>PENM260</v>
          </cell>
          <cell r="C308" t="str">
            <v>NEW MEXICO EDUCATIONAL RETIREMENT BOARD</v>
          </cell>
          <cell r="D308" t="str">
            <v>IIS</v>
          </cell>
          <cell r="E308" t="str">
            <v>Public Funds</v>
          </cell>
        </row>
        <row r="309">
          <cell r="A309" t="str">
            <v>Multiple</v>
          </cell>
          <cell r="B309" t="str">
            <v>RUOC16B</v>
          </cell>
          <cell r="C309" t="str">
            <v>UC REGENTS, General Liability Obligation and U of C plans</v>
          </cell>
          <cell r="D309" t="str">
            <v>IIS</v>
          </cell>
          <cell r="E309" t="str">
            <v>Public Funds</v>
          </cell>
        </row>
        <row r="316">
          <cell r="C316">
            <v>0</v>
          </cell>
        </row>
        <row r="317">
          <cell r="C317">
            <v>0</v>
          </cell>
        </row>
        <row r="318">
          <cell r="C318">
            <v>0</v>
          </cell>
        </row>
        <row r="319">
          <cell r="C319">
            <v>0</v>
          </cell>
        </row>
        <row r="320">
          <cell r="C320">
            <v>0</v>
          </cell>
        </row>
        <row r="321">
          <cell r="C321">
            <v>0</v>
          </cell>
        </row>
        <row r="322">
          <cell r="B322">
            <v>0</v>
          </cell>
        </row>
        <row r="323">
          <cell r="B323">
            <v>0</v>
          </cell>
        </row>
        <row r="324">
          <cell r="B324">
            <v>0</v>
          </cell>
        </row>
        <row r="325">
          <cell r="B325">
            <v>0</v>
          </cell>
        </row>
        <row r="326">
          <cell r="B326">
            <v>0</v>
          </cell>
        </row>
        <row r="327">
          <cell r="B327">
            <v>0</v>
          </cell>
        </row>
        <row r="328">
          <cell r="B328">
            <v>0</v>
          </cell>
        </row>
        <row r="329">
          <cell r="B329">
            <v>0</v>
          </cell>
        </row>
        <row r="330">
          <cell r="B330">
            <v>0</v>
          </cell>
        </row>
        <row r="331">
          <cell r="B331">
            <v>0</v>
          </cell>
        </row>
        <row r="332">
          <cell r="B332">
            <v>0</v>
          </cell>
        </row>
        <row r="333">
          <cell r="B333">
            <v>0</v>
          </cell>
        </row>
        <row r="334">
          <cell r="B334">
            <v>0</v>
          </cell>
        </row>
        <row r="335">
          <cell r="B335">
            <v>0</v>
          </cell>
        </row>
        <row r="336">
          <cell r="B336">
            <v>0</v>
          </cell>
        </row>
        <row r="337">
          <cell r="B337">
            <v>0</v>
          </cell>
        </row>
        <row r="338">
          <cell r="B338">
            <v>0</v>
          </cell>
        </row>
        <row r="339">
          <cell r="B339">
            <v>0</v>
          </cell>
        </row>
        <row r="340">
          <cell r="B340">
            <v>0</v>
          </cell>
        </row>
        <row r="341">
          <cell r="B341">
            <v>0</v>
          </cell>
        </row>
        <row r="342">
          <cell r="B342">
            <v>0</v>
          </cell>
        </row>
        <row r="343">
          <cell r="B343">
            <v>0</v>
          </cell>
        </row>
        <row r="344">
          <cell r="B344">
            <v>0</v>
          </cell>
        </row>
        <row r="345">
          <cell r="B345">
            <v>0</v>
          </cell>
        </row>
        <row r="346">
          <cell r="B346">
            <v>0</v>
          </cell>
        </row>
        <row r="347">
          <cell r="B347">
            <v>0</v>
          </cell>
        </row>
        <row r="349">
          <cell r="B349">
            <v>0</v>
          </cell>
        </row>
        <row r="350">
          <cell r="B350">
            <v>0</v>
          </cell>
        </row>
        <row r="351">
          <cell r="B351">
            <v>0</v>
          </cell>
        </row>
        <row r="352">
          <cell r="B352">
            <v>0</v>
          </cell>
        </row>
        <row r="353">
          <cell r="B353">
            <v>0</v>
          </cell>
        </row>
        <row r="354">
          <cell r="B354">
            <v>0</v>
          </cell>
        </row>
        <row r="355">
          <cell r="B355">
            <v>0</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 Unit $ for Bills "/>
      <sheetName val="Initiator Sign Off "/>
      <sheetName val="Service Sign Off "/>
      <sheetName val="MIS Extract"/>
    </sheetNames>
    <sheetDataSet>
      <sheetData sheetId="0" refreshError="1"/>
      <sheetData sheetId="1" refreshError="1"/>
      <sheetData sheetId="2" refreshError="1"/>
      <sheetData sheetId="3">
        <row r="1">
          <cell r="A1" t="str">
            <v>ClientID</v>
          </cell>
          <cell r="B1" t="str">
            <v>ClientName</v>
          </cell>
          <cell r="C1" t="str">
            <v>Tier</v>
          </cell>
          <cell r="D1" t="str">
            <v>Team_Lead</v>
          </cell>
          <cell r="E1" t="str">
            <v>Manager</v>
          </cell>
          <cell r="F1" t="str">
            <v>Primary_Client_Contact</v>
          </cell>
          <cell r="G1" t="str">
            <v>Analyst_1_(A&amp;C)</v>
          </cell>
          <cell r="H1" t="str">
            <v>Analyst_2_(CSO)</v>
          </cell>
          <cell r="I1" t="str">
            <v>Analyst_3_(Coverage)</v>
          </cell>
          <cell r="J1" t="str">
            <v>SITE</v>
          </cell>
        </row>
        <row r="2">
          <cell r="A2" t="str">
            <v>3M</v>
          </cell>
          <cell r="B2" t="str">
            <v>3M (Minnesota Mining and Manufacturing)</v>
          </cell>
          <cell r="C2">
            <v>3</v>
          </cell>
          <cell r="D2" t="str">
            <v>Erik Cady</v>
          </cell>
          <cell r="E2" t="str">
            <v>Joao Da-Cruz</v>
          </cell>
          <cell r="F2" t="str">
            <v>Joao Da-Cruz</v>
          </cell>
          <cell r="G2" t="str">
            <v>Jim Sucharewicz</v>
          </cell>
          <cell r="H2" t="str">
            <v>Merit Saar -Beckles</v>
          </cell>
          <cell r="I2" t="str">
            <v>Anthony Labaki</v>
          </cell>
          <cell r="J2" t="str">
            <v>BOSTON</v>
          </cell>
        </row>
        <row r="3">
          <cell r="A3" t="str">
            <v>ALBER</v>
          </cell>
          <cell r="B3" t="str">
            <v>AB Funds - ALBER</v>
          </cell>
          <cell r="C3">
            <v>1</v>
          </cell>
          <cell r="D3" t="str">
            <v>Erik Cady</v>
          </cell>
          <cell r="E3" t="str">
            <v>Joao Da-Cruz</v>
          </cell>
          <cell r="F3" t="str">
            <v>Joao Da-Cruz</v>
          </cell>
          <cell r="G3" t="str">
            <v>CAPA4</v>
          </cell>
          <cell r="H3" t="str">
            <v>Yelena Samisheva</v>
          </cell>
          <cell r="I3" t="str">
            <v>Merit Saar -Beckles</v>
          </cell>
          <cell r="J3" t="str">
            <v>BOSTON</v>
          </cell>
        </row>
        <row r="4">
          <cell r="A4" t="str">
            <v>ACLU</v>
          </cell>
          <cell r="B4" t="str">
            <v>ACLU - American Civil Liberties Union Foundation Inc</v>
          </cell>
          <cell r="C4">
            <v>3</v>
          </cell>
          <cell r="D4" t="str">
            <v>Erik Pulsifer</v>
          </cell>
          <cell r="E4" t="str">
            <v>Dan Michaud</v>
          </cell>
          <cell r="F4" t="str">
            <v>Dan Michaud</v>
          </cell>
          <cell r="G4" t="str">
            <v>Nataliya Stepanova</v>
          </cell>
          <cell r="H4" t="str">
            <v>Crystal Ho</v>
          </cell>
          <cell r="J4" t="str">
            <v>BOSTON</v>
          </cell>
        </row>
        <row r="5">
          <cell r="A5" t="str">
            <v>ADDISIFS</v>
          </cell>
          <cell r="B5" t="str">
            <v>ADDISON CLARK MANAGEMENT</v>
          </cell>
          <cell r="C5">
            <v>2</v>
          </cell>
          <cell r="D5" t="str">
            <v>MATTHEW SWAN</v>
          </cell>
          <cell r="E5" t="str">
            <v>DAVID DAI</v>
          </cell>
          <cell r="F5" t="str">
            <v>MATTHEW SWAN</v>
          </cell>
          <cell r="G5" t="str">
            <v>ANDREW NG</v>
          </cell>
          <cell r="H5" t="str">
            <v>ANDREW NG</v>
          </cell>
          <cell r="I5" t="str">
            <v>DAVID DAI</v>
          </cell>
          <cell r="J5" t="str">
            <v>Toronto</v>
          </cell>
        </row>
        <row r="6">
          <cell r="A6" t="str">
            <v>ADP</v>
          </cell>
          <cell r="B6" t="str">
            <v>ADP, Inc.</v>
          </cell>
          <cell r="C6">
            <v>3</v>
          </cell>
          <cell r="D6" t="str">
            <v>Bob Pratt</v>
          </cell>
          <cell r="E6" t="str">
            <v>Maggie Phan-Truong</v>
          </cell>
          <cell r="F6" t="str">
            <v>Eric Harris</v>
          </cell>
          <cell r="G6" t="str">
            <v>Eric Harris</v>
          </cell>
          <cell r="H6" t="str">
            <v>Deeba Tariq</v>
          </cell>
          <cell r="I6" t="str">
            <v>Eric Rihiimaki</v>
          </cell>
          <cell r="J6" t="str">
            <v>BOSTON</v>
          </cell>
        </row>
        <row r="7">
          <cell r="A7" t="str">
            <v>AEGON</v>
          </cell>
          <cell r="B7" t="str">
            <v>AEGON USA INVESTMENT MANAGEMENT LLC</v>
          </cell>
          <cell r="C7">
            <v>2</v>
          </cell>
          <cell r="D7" t="str">
            <v>Len Robinson</v>
          </cell>
          <cell r="F7" t="str">
            <v>Paul Mackey</v>
          </cell>
          <cell r="G7" t="str">
            <v/>
          </cell>
          <cell r="J7" t="str">
            <v>BOSTON</v>
          </cell>
        </row>
        <row r="8">
          <cell r="A8" t="str">
            <v>AFORE</v>
          </cell>
          <cell r="B8" t="str">
            <v>Afore Xxi Banorte, S.A. De C.V.</v>
          </cell>
          <cell r="C8">
            <v>2</v>
          </cell>
          <cell r="D8" t="str">
            <v>Erik Cady</v>
          </cell>
          <cell r="E8" t="str">
            <v>Joao Da-Cruz</v>
          </cell>
          <cell r="F8" t="str">
            <v>Joao Da-Cruz</v>
          </cell>
          <cell r="G8" t="str">
            <v>Yelena Samisheva</v>
          </cell>
          <cell r="H8" t="str">
            <v>Anthony Labaki</v>
          </cell>
          <cell r="I8" t="str">
            <v>Merit Saar-Beckles</v>
          </cell>
          <cell r="J8" t="str">
            <v>BOSTON</v>
          </cell>
        </row>
        <row r="9">
          <cell r="A9" t="str">
            <v>ACERA</v>
          </cell>
          <cell r="B9" t="str">
            <v>Alameda County Employees</v>
          </cell>
          <cell r="C9">
            <v>3</v>
          </cell>
          <cell r="D9" t="str">
            <v>Carl Hennessy</v>
          </cell>
          <cell r="E9" t="str">
            <v>MABLE LEUNG</v>
          </cell>
          <cell r="F9" t="str">
            <v>Andrew Robertson</v>
          </cell>
          <cell r="G9" t="str">
            <v>STEVE YOON</v>
          </cell>
          <cell r="H9" t="str">
            <v>STEVE YOON</v>
          </cell>
          <cell r="I9" t="str">
            <v>MABLE LEUNG</v>
          </cell>
          <cell r="J9" t="str">
            <v>SACRAMENTO</v>
          </cell>
        </row>
        <row r="10">
          <cell r="A10" t="str">
            <v>AIMCO</v>
          </cell>
          <cell r="B10" t="str">
            <v>Alberta Investment Management Corp (AIMCO)</v>
          </cell>
          <cell r="C10">
            <v>3</v>
          </cell>
          <cell r="D10" t="str">
            <v>MATTHEW SWAN</v>
          </cell>
          <cell r="E10" t="str">
            <v>DAVID DAI</v>
          </cell>
          <cell r="F10" t="str">
            <v>KYLE COELHO</v>
          </cell>
          <cell r="G10" t="str">
            <v>CAPA4</v>
          </cell>
          <cell r="H10" t="str">
            <v>AMY DOAN</v>
          </cell>
          <cell r="I10" t="str">
            <v>Laura Wykret</v>
          </cell>
          <cell r="J10" t="str">
            <v>TORONTO</v>
          </cell>
        </row>
        <row r="11">
          <cell r="A11" t="str">
            <v>ALLIBERN</v>
          </cell>
          <cell r="B11" t="str">
            <v>AllianceBernstein</v>
          </cell>
          <cell r="C11">
            <v>2</v>
          </cell>
          <cell r="D11" t="str">
            <v>MATTHEW SWAN</v>
          </cell>
          <cell r="E11" t="str">
            <v>DAVID DAI</v>
          </cell>
          <cell r="F11" t="str">
            <v>ZICO GONSALVES</v>
          </cell>
          <cell r="G11" t="str">
            <v>CAPA4</v>
          </cell>
          <cell r="H11" t="str">
            <v>AMY DOAN</v>
          </cell>
          <cell r="I11" t="str">
            <v>Anna Szubtarska</v>
          </cell>
          <cell r="J11" t="str">
            <v>TORONTO</v>
          </cell>
        </row>
        <row r="12">
          <cell r="A12" t="str">
            <v>AMRSS</v>
          </cell>
          <cell r="B12" t="str">
            <v>American Airlines Group Inc</v>
          </cell>
          <cell r="C12">
            <v>2</v>
          </cell>
          <cell r="D12" t="str">
            <v>Erik Cady</v>
          </cell>
          <cell r="E12" t="str">
            <v>Adam Hirbour</v>
          </cell>
          <cell r="F12" t="str">
            <v>Michael Dean</v>
          </cell>
          <cell r="G12" t="str">
            <v>Adam Sweeney</v>
          </cell>
          <cell r="H12" t="str">
            <v>Michael Dean</v>
          </cell>
          <cell r="I12" t="str">
            <v>Kelvin Andrade</v>
          </cell>
          <cell r="J12" t="str">
            <v>BOSTON</v>
          </cell>
        </row>
        <row r="13">
          <cell r="A13" t="str">
            <v>AMRMF</v>
          </cell>
          <cell r="B13" t="str">
            <v>American Beacon Advisors</v>
          </cell>
          <cell r="C13">
            <v>1</v>
          </cell>
          <cell r="D13" t="str">
            <v>Erik Cady</v>
          </cell>
          <cell r="E13" t="str">
            <v>Adam Hirbour</v>
          </cell>
          <cell r="F13" t="str">
            <v>Michael Dean</v>
          </cell>
          <cell r="G13" t="str">
            <v>CAPA4</v>
          </cell>
          <cell r="H13" t="str">
            <v>Yu Kun Zhang</v>
          </cell>
          <cell r="I13" t="str">
            <v>Michael Dean</v>
          </cell>
          <cell r="J13" t="str">
            <v>BOSTON</v>
          </cell>
        </row>
        <row r="14">
          <cell r="A14" t="str">
            <v>AIG</v>
          </cell>
          <cell r="B14" t="str">
            <v>American International Group, Inc</v>
          </cell>
          <cell r="C14">
            <v>3</v>
          </cell>
          <cell r="D14" t="str">
            <v>Len Robinson</v>
          </cell>
          <cell r="E14" t="str">
            <v>Miles Cobb</v>
          </cell>
          <cell r="F14" t="str">
            <v>Pietro Panza</v>
          </cell>
          <cell r="G14" t="str">
            <v>Brian O'Connor</v>
          </cell>
          <cell r="H14" t="str">
            <v>Matt Crimmins</v>
          </cell>
          <cell r="I14" t="str">
            <v>Paul Mackey</v>
          </cell>
          <cell r="J14" t="str">
            <v>BOSTON</v>
          </cell>
        </row>
        <row r="15">
          <cell r="A15" t="str">
            <v>ARC</v>
          </cell>
          <cell r="B15" t="str">
            <v>American National Red Cross</v>
          </cell>
          <cell r="C15">
            <v>1</v>
          </cell>
          <cell r="D15" t="str">
            <v>Erik Pulsifer</v>
          </cell>
          <cell r="E15" t="str">
            <v>Scott Swanson</v>
          </cell>
          <cell r="F15" t="str">
            <v>Lalitha Davuluri</v>
          </cell>
          <cell r="G15" t="str">
            <v>Michael McDevitt</v>
          </cell>
          <cell r="H15" t="str">
            <v>Cheryl Coughlin</v>
          </cell>
          <cell r="J15" t="str">
            <v>BOSTON</v>
          </cell>
        </row>
        <row r="16">
          <cell r="A16" t="str">
            <v>AMERICO</v>
          </cell>
          <cell r="B16" t="str">
            <v>Americo Life, Inc.</v>
          </cell>
          <cell r="C16">
            <v>2</v>
          </cell>
          <cell r="D16" t="str">
            <v>Len Robinson</v>
          </cell>
          <cell r="E16" t="str">
            <v>Mike O'Connell</v>
          </cell>
          <cell r="F16" t="str">
            <v>Matt Crimmins</v>
          </cell>
          <cell r="G16" t="str">
            <v>Mike O'Connell</v>
          </cell>
          <cell r="J16" t="str">
            <v>BOSTON</v>
          </cell>
        </row>
        <row r="17">
          <cell r="A17" t="str">
            <v>AMGEN</v>
          </cell>
          <cell r="B17" t="str">
            <v>Amgen, Inc.</v>
          </cell>
          <cell r="C17">
            <v>3</v>
          </cell>
          <cell r="D17" t="str">
            <v>Carl Hennessy</v>
          </cell>
          <cell r="E17" t="str">
            <v>Azharuddin Mansiya</v>
          </cell>
          <cell r="F17" t="str">
            <v>Andrew Robertson</v>
          </cell>
          <cell r="G17" t="str">
            <v>MICHAEL ZAGHI</v>
          </cell>
          <cell r="H17" t="str">
            <v>MICHAEL ZAGHI</v>
          </cell>
          <cell r="I17" t="str">
            <v>Azharuddin Mansiya</v>
          </cell>
          <cell r="J17" t="str">
            <v>SACRAMENTO</v>
          </cell>
        </row>
        <row r="18">
          <cell r="A18" t="str">
            <v>ANTOFAGASTA</v>
          </cell>
          <cell r="B18" t="str">
            <v>ANTOFAGASTA PLC</v>
          </cell>
          <cell r="C18">
            <v>3</v>
          </cell>
          <cell r="D18" t="str">
            <v>Erik Pulsifer</v>
          </cell>
          <cell r="E18" t="str">
            <v>Dan Michaud</v>
          </cell>
          <cell r="F18" t="str">
            <v>Dan Michaud</v>
          </cell>
          <cell r="G18" t="str">
            <v>Nataliya Stepanova</v>
          </cell>
          <cell r="H18" t="str">
            <v>Crystal Ho</v>
          </cell>
          <cell r="J18" t="str">
            <v>BOSTON</v>
          </cell>
        </row>
        <row r="19">
          <cell r="A19" t="str">
            <v>ARES</v>
          </cell>
          <cell r="B19" t="str">
            <v>Ares Management, L.P.</v>
          </cell>
          <cell r="C19">
            <v>3</v>
          </cell>
          <cell r="D19" t="str">
            <v>Len Robinson</v>
          </cell>
          <cell r="E19" t="str">
            <v>Mike O'Connell</v>
          </cell>
          <cell r="F19" t="str">
            <v>Jen Negoshian</v>
          </cell>
          <cell r="G19" t="str">
            <v>JV - Direct Publish</v>
          </cell>
          <cell r="H19" t="str">
            <v>Katie McIsaac</v>
          </cell>
          <cell r="I19" t="str">
            <v>Lisa Carmisciano</v>
          </cell>
          <cell r="J19" t="str">
            <v>BOSTON</v>
          </cell>
        </row>
        <row r="20">
          <cell r="A20" t="str">
            <v>FRAMA</v>
          </cell>
          <cell r="B20" t="str">
            <v>Areva NP SAS</v>
          </cell>
          <cell r="C20">
            <v>3</v>
          </cell>
          <cell r="D20" t="str">
            <v>Bob Pratt</v>
          </cell>
          <cell r="E20" t="str">
            <v>Rob Moles</v>
          </cell>
          <cell r="F20" t="str">
            <v>Fennie Law</v>
          </cell>
          <cell r="G20" t="str">
            <v>JV - Direct Publish</v>
          </cell>
          <cell r="H20" t="str">
            <v>Fennie Law</v>
          </cell>
          <cell r="I20" t="str">
            <v>Dean Agganis</v>
          </cell>
          <cell r="J20" t="str">
            <v>BOSTON</v>
          </cell>
        </row>
        <row r="21">
          <cell r="A21" t="str">
            <v>ARGUS</v>
          </cell>
          <cell r="B21" t="str">
            <v>ARGUS GROUP Holdings Limited</v>
          </cell>
          <cell r="C21">
            <v>2</v>
          </cell>
          <cell r="D21" t="str">
            <v>Carl Hennessy</v>
          </cell>
          <cell r="E21" t="str">
            <v/>
          </cell>
          <cell r="F21" t="str">
            <v>Carl Hennessy</v>
          </cell>
          <cell r="G21" t="str">
            <v>NONE</v>
          </cell>
          <cell r="I21" t="str">
            <v>NONE</v>
          </cell>
          <cell r="J21" t="str">
            <v>SACRAMENTO</v>
          </cell>
        </row>
        <row r="22">
          <cell r="A22" t="str">
            <v>ASRS</v>
          </cell>
          <cell r="B22" t="str">
            <v>ARIZONA STATE RETIREMENT SYSTEM</v>
          </cell>
          <cell r="C22">
            <v>1</v>
          </cell>
          <cell r="D22" t="str">
            <v>Carl Hennessy</v>
          </cell>
          <cell r="E22" t="str">
            <v>Azharuddin Mansiya</v>
          </cell>
          <cell r="F22" t="str">
            <v>Evan Smith</v>
          </cell>
          <cell r="G22" t="str">
            <v>JUSTIN HE</v>
          </cell>
          <cell r="H22" t="str">
            <v>JUSTIN HE</v>
          </cell>
          <cell r="I22" t="str">
            <v>Azharuddin Mansiya</v>
          </cell>
          <cell r="J22" t="str">
            <v>SACRAMENTO</v>
          </cell>
        </row>
        <row r="23">
          <cell r="A23" t="str">
            <v>ASSURANT</v>
          </cell>
          <cell r="B23" t="str">
            <v>Assurant, Inc.</v>
          </cell>
          <cell r="C23">
            <v>3</v>
          </cell>
          <cell r="D23" t="str">
            <v>Bob Pratt</v>
          </cell>
          <cell r="E23" t="str">
            <v>Rob Moles</v>
          </cell>
          <cell r="F23" t="str">
            <v>Jack Kerrigan</v>
          </cell>
          <cell r="G23" t="str">
            <v>Jack Kerrigan</v>
          </cell>
          <cell r="H23" t="str">
            <v>Carlisle Adamson</v>
          </cell>
          <cell r="I23" t="str">
            <v>Stefan Stoychev</v>
          </cell>
          <cell r="J23" t="str">
            <v>BOSTON</v>
          </cell>
        </row>
        <row r="24">
          <cell r="A24" t="str">
            <v>ALBERTA</v>
          </cell>
          <cell r="B24" t="str">
            <v>ATB Financial (Alberta Treasury Branches)</v>
          </cell>
          <cell r="C24">
            <v>3</v>
          </cell>
          <cell r="D24" t="str">
            <v>Erik Pulsifer</v>
          </cell>
          <cell r="E24" t="str">
            <v>Dan Michaud</v>
          </cell>
          <cell r="F24" t="str">
            <v>Dan Michaud</v>
          </cell>
          <cell r="G24" t="str">
            <v>Dave Manferdini</v>
          </cell>
          <cell r="H24" t="str">
            <v>Crystal Ho</v>
          </cell>
          <cell r="J24" t="str">
            <v>Boston</v>
          </cell>
        </row>
        <row r="25">
          <cell r="A25" t="str">
            <v>AVECAP</v>
          </cell>
          <cell r="B25" t="str">
            <v>Avenue Capital Group, LLC</v>
          </cell>
          <cell r="C25">
            <v>2</v>
          </cell>
          <cell r="D25" t="str">
            <v>Erik Cady</v>
          </cell>
          <cell r="E25" t="str">
            <v>Adam Hirbour</v>
          </cell>
          <cell r="F25" t="str">
            <v>Adam Sweeney</v>
          </cell>
          <cell r="G25" t="str">
            <v>Adam Sweeney</v>
          </cell>
          <cell r="H25" t="str">
            <v>Michael Dean</v>
          </cell>
          <cell r="I25" t="str">
            <v>Kelvin Andrade</v>
          </cell>
          <cell r="J25" t="str">
            <v>BOSTON</v>
          </cell>
        </row>
        <row r="26">
          <cell r="A26" t="str">
            <v>BDG</v>
          </cell>
          <cell r="B26" t="str">
            <v>BANCO DE GUATEMALA</v>
          </cell>
          <cell r="C26">
            <v>3</v>
          </cell>
          <cell r="D26" t="str">
            <v>Erik Cady</v>
          </cell>
          <cell r="E26" t="str">
            <v>Adam Hirbour</v>
          </cell>
          <cell r="F26" t="str">
            <v>Jared Sutton</v>
          </cell>
          <cell r="G26" t="str">
            <v>Eric Burton</v>
          </cell>
          <cell r="H26" t="str">
            <v>Jared Sutton</v>
          </cell>
          <cell r="I26" t="str">
            <v>Stephen Wall</v>
          </cell>
          <cell r="J26" t="str">
            <v>BOSTON</v>
          </cell>
        </row>
        <row r="27">
          <cell r="A27" t="str">
            <v>BANKDMEX</v>
          </cell>
          <cell r="B27" t="str">
            <v>BANCO DE MEXICO</v>
          </cell>
          <cell r="C27">
            <v>3</v>
          </cell>
          <cell r="D27" t="str">
            <v>MATTHEW SWAN</v>
          </cell>
          <cell r="E27" t="str">
            <v>DAVID DAI</v>
          </cell>
          <cell r="F27" t="str">
            <v>SIMRAN SANDHU</v>
          </cell>
          <cell r="G27" t="str">
            <v>CAPA4</v>
          </cell>
          <cell r="H27" t="str">
            <v>AMY DOAN</v>
          </cell>
          <cell r="I27" t="str">
            <v>Laura Wykret</v>
          </cell>
          <cell r="J27" t="str">
            <v>TORONTO</v>
          </cell>
        </row>
        <row r="28">
          <cell r="A28" t="str">
            <v>BAXALTA</v>
          </cell>
          <cell r="B28" t="str">
            <v>BAXALTA INC.</v>
          </cell>
          <cell r="C28">
            <v>2</v>
          </cell>
          <cell r="D28" t="str">
            <v>Erik Cady</v>
          </cell>
          <cell r="E28" t="str">
            <v>Joao Da-Cruz</v>
          </cell>
          <cell r="F28" t="str">
            <v>Bo Luong</v>
          </cell>
          <cell r="G28" t="str">
            <v>CAPA4</v>
          </cell>
          <cell r="H28" t="str">
            <v>Juan Jia</v>
          </cell>
          <cell r="I28" t="str">
            <v>Anthony Labaki</v>
          </cell>
          <cell r="J28" t="str">
            <v>BOSTON</v>
          </cell>
        </row>
        <row r="29">
          <cell r="A29" t="str">
            <v>BAX</v>
          </cell>
          <cell r="B29" t="str">
            <v>Baxter International Inc.</v>
          </cell>
          <cell r="C29">
            <v>2</v>
          </cell>
          <cell r="D29" t="str">
            <v>Erik Cady</v>
          </cell>
          <cell r="E29" t="str">
            <v>Joao Da-Cruz</v>
          </cell>
          <cell r="F29" t="str">
            <v>Bo Luong</v>
          </cell>
          <cell r="G29" t="str">
            <v>CAPA4</v>
          </cell>
          <cell r="H29" t="str">
            <v>Juan Jia</v>
          </cell>
          <cell r="I29" t="str">
            <v>Anthony Labaki</v>
          </cell>
          <cell r="J29" t="str">
            <v>BOSTON</v>
          </cell>
        </row>
        <row r="30">
          <cell r="A30" t="str">
            <v>BEAUMONT</v>
          </cell>
          <cell r="B30" t="str">
            <v>Beaumont Health</v>
          </cell>
          <cell r="C30">
            <v>2</v>
          </cell>
          <cell r="D30" t="str">
            <v>Len Robinson</v>
          </cell>
          <cell r="E30" t="str">
            <v>Mike O'Connell</v>
          </cell>
          <cell r="F30" t="str">
            <v>Jennifer Negoshian</v>
          </cell>
          <cell r="G30" t="str">
            <v>Katie McIsaac</v>
          </cell>
          <cell r="H30" t="str">
            <v>Levi Ramos</v>
          </cell>
          <cell r="I30" t="str">
            <v>Lisa Carmisciano</v>
          </cell>
          <cell r="J30" t="str">
            <v>BOSTON</v>
          </cell>
        </row>
        <row r="31">
          <cell r="A31" t="str">
            <v>BECHGSS</v>
          </cell>
          <cell r="B31" t="str">
            <v>Bechtel Corp</v>
          </cell>
          <cell r="C31">
            <v>3</v>
          </cell>
          <cell r="D31" t="str">
            <v>Erik Pulsifer</v>
          </cell>
          <cell r="E31" t="str">
            <v>Dan Michaud</v>
          </cell>
          <cell r="F31" t="str">
            <v>Dan Michaud</v>
          </cell>
          <cell r="G31" t="str">
            <v>Dave Manferdini</v>
          </cell>
          <cell r="H31" t="str">
            <v>Crystal Ho</v>
          </cell>
          <cell r="J31" t="str">
            <v>BOSTON</v>
          </cell>
        </row>
        <row r="32">
          <cell r="A32" t="str">
            <v>BKRK</v>
          </cell>
          <cell r="B32" t="str">
            <v>BlackRock, Inc.</v>
          </cell>
          <cell r="C32">
            <v>2</v>
          </cell>
          <cell r="D32" t="str">
            <v>Carl Hennessy</v>
          </cell>
          <cell r="E32" t="str">
            <v>Azharuddin Mansiya</v>
          </cell>
          <cell r="F32" t="str">
            <v>Justin Rozek</v>
          </cell>
          <cell r="G32" t="str">
            <v>Elroy Hui</v>
          </cell>
          <cell r="H32" t="str">
            <v>Elroy Hui</v>
          </cell>
          <cell r="I32" t="str">
            <v>Azharuddin Mansiya</v>
          </cell>
          <cell r="J32" t="str">
            <v>SACRAMENTO</v>
          </cell>
        </row>
        <row r="33">
          <cell r="A33" t="str">
            <v>BCBSM</v>
          </cell>
          <cell r="B33" t="str">
            <v>Blue Cross and Blue Shield of Michigan</v>
          </cell>
          <cell r="C33">
            <v>3</v>
          </cell>
          <cell r="D33" t="str">
            <v>Len Robinson</v>
          </cell>
          <cell r="E33" t="str">
            <v>Miles Cobb</v>
          </cell>
          <cell r="F33" t="str">
            <v>Miles Cobb</v>
          </cell>
          <cell r="G33" t="str">
            <v>Min Huang</v>
          </cell>
          <cell r="H33" t="str">
            <v>Matt Crimmins</v>
          </cell>
          <cell r="I33" t="str">
            <v>Jen Negoshian</v>
          </cell>
          <cell r="J33" t="str">
            <v>BOSTON</v>
          </cell>
        </row>
        <row r="34">
          <cell r="A34" t="str">
            <v>BOYSGSS</v>
          </cell>
          <cell r="B34" t="str">
            <v>Boy Scouts of America</v>
          </cell>
          <cell r="C34">
            <v>2</v>
          </cell>
          <cell r="D34" t="str">
            <v>Carl Hennessy</v>
          </cell>
          <cell r="E34" t="str">
            <v>Adam Hirbour</v>
          </cell>
          <cell r="F34" t="str">
            <v>Florian Ghiurau</v>
          </cell>
          <cell r="G34" t="str">
            <v>Eric Burton</v>
          </cell>
          <cell r="H34" t="str">
            <v>Michael Dean</v>
          </cell>
          <cell r="I34" t="str">
            <v>Kelvin Andrade</v>
          </cell>
          <cell r="J34" t="str">
            <v>SACRAMENTO</v>
          </cell>
        </row>
        <row r="35">
          <cell r="A35" t="str">
            <v>BRANDES</v>
          </cell>
          <cell r="B35" t="str">
            <v>BRIDGEHOUSE ASSET MANAGERS</v>
          </cell>
          <cell r="C35">
            <v>3</v>
          </cell>
          <cell r="D35" t="str">
            <v>MATTHEW SWAN</v>
          </cell>
          <cell r="E35" t="str">
            <v>DAVID DAI</v>
          </cell>
          <cell r="F35" t="str">
            <v>SIMRAN SANDHU</v>
          </cell>
          <cell r="G35" t="str">
            <v>DANIEL CHU</v>
          </cell>
          <cell r="H35" t="str">
            <v>AMY DOAN</v>
          </cell>
          <cell r="I35" t="str">
            <v>DAVID DAI</v>
          </cell>
          <cell r="J35" t="str">
            <v>Toronto</v>
          </cell>
        </row>
        <row r="36">
          <cell r="A36" t="str">
            <v>BPAM</v>
          </cell>
          <cell r="B36" t="str">
            <v>BRITISH PETROLEUM (BP)</v>
          </cell>
          <cell r="C36">
            <v>3</v>
          </cell>
          <cell r="D36" t="str">
            <v>Erik Cady</v>
          </cell>
          <cell r="E36" t="str">
            <v>Adam Hirbour</v>
          </cell>
          <cell r="F36" t="str">
            <v>Jared Sutton</v>
          </cell>
          <cell r="G36" t="str">
            <v>Eric Burton</v>
          </cell>
          <cell r="H36" t="str">
            <v>Jared Sutton</v>
          </cell>
          <cell r="I36" t="str">
            <v>Stephen Wall</v>
          </cell>
          <cell r="J36" t="str">
            <v>BOSTON</v>
          </cell>
        </row>
        <row r="37">
          <cell r="A37" t="str">
            <v>BUENA</v>
          </cell>
          <cell r="B37" t="str">
            <v>BUENA VISTA FUND MANAGEMENT</v>
          </cell>
          <cell r="C37">
            <v>2</v>
          </cell>
          <cell r="D37" t="str">
            <v>MATTHEW SWAN</v>
          </cell>
          <cell r="E37" t="str">
            <v>DAVID DAI</v>
          </cell>
          <cell r="F37" t="str">
            <v>MATTHEW SWAN</v>
          </cell>
          <cell r="G37" t="str">
            <v>ANDREW NG</v>
          </cell>
          <cell r="H37" t="str">
            <v>ANDREW NG</v>
          </cell>
          <cell r="I37" t="str">
            <v>DAVID DAI</v>
          </cell>
          <cell r="J37" t="str">
            <v>TORONTO</v>
          </cell>
        </row>
        <row r="38">
          <cell r="A38" t="str">
            <v>BURRWF</v>
          </cell>
          <cell r="B38" t="str">
            <v>Burroughs Wellcome Fund</v>
          </cell>
          <cell r="C38">
            <v>3</v>
          </cell>
          <cell r="D38" t="str">
            <v>Erik Pulsifer</v>
          </cell>
          <cell r="E38" t="str">
            <v>Dan Michaud</v>
          </cell>
          <cell r="F38" t="str">
            <v>Jon Frewald</v>
          </cell>
          <cell r="G38" t="str">
            <v>Nataliya Stepanova</v>
          </cell>
          <cell r="H38" t="str">
            <v>Jon Frewald</v>
          </cell>
          <cell r="J38" t="str">
            <v>BOSTON</v>
          </cell>
        </row>
        <row r="39">
          <cell r="A39" t="str">
            <v>CAIS091</v>
          </cell>
          <cell r="B39" t="str">
            <v>Caisse De Depot Et Placement Du Quebec</v>
          </cell>
          <cell r="C39">
            <v>3</v>
          </cell>
          <cell r="D39" t="str">
            <v>Erik Cady</v>
          </cell>
          <cell r="F39" t="str">
            <v>Joao Da-Cruz</v>
          </cell>
          <cell r="J39" t="str">
            <v>TORONTO</v>
          </cell>
        </row>
        <row r="40">
          <cell r="A40" t="str">
            <v>CALPERS</v>
          </cell>
          <cell r="B40" t="str">
            <v>CALIFORNIA PUBLIC EMPLOYEES RETIREMENT SYSTEM (CALPERS)</v>
          </cell>
          <cell r="C40">
            <v>1</v>
          </cell>
          <cell r="D40" t="str">
            <v>Carl Hennessy</v>
          </cell>
          <cell r="E40" t="str">
            <v>MABLE LEUNG</v>
          </cell>
          <cell r="F40" t="str">
            <v>Carl Hennessy</v>
          </cell>
          <cell r="G40" t="str">
            <v>ANDREW NG</v>
          </cell>
          <cell r="H40" t="str">
            <v>ANDREW NG</v>
          </cell>
          <cell r="I40" t="str">
            <v>DAVID DAI</v>
          </cell>
          <cell r="J40" t="str">
            <v>SACRAMENTO</v>
          </cell>
        </row>
        <row r="41">
          <cell r="A41" t="str">
            <v>CALSTRS</v>
          </cell>
          <cell r="B41" t="str">
            <v>California State Teachers Retirement System</v>
          </cell>
          <cell r="C41">
            <v>1</v>
          </cell>
          <cell r="D41" t="str">
            <v>Carl Hennessy</v>
          </cell>
          <cell r="E41" t="str">
            <v>MABLE LEUNG</v>
          </cell>
          <cell r="F41" t="str">
            <v>Carl Hennessy</v>
          </cell>
          <cell r="G41" t="str">
            <v>LINDSEY KANG</v>
          </cell>
          <cell r="H41" t="str">
            <v>LINDSEY KANG</v>
          </cell>
          <cell r="I41" t="str">
            <v>MABLE LEUNG</v>
          </cell>
          <cell r="J41" t="str">
            <v>SACRAMENTO</v>
          </cell>
        </row>
        <row r="42">
          <cell r="A42" t="str">
            <v>CAMB</v>
          </cell>
          <cell r="B42" t="str">
            <v>CAMBREX CORPORATION</v>
          </cell>
          <cell r="C42">
            <v>3</v>
          </cell>
          <cell r="D42" t="str">
            <v>Erik Cady</v>
          </cell>
          <cell r="E42" t="str">
            <v>Adam Hirbour</v>
          </cell>
          <cell r="F42" t="str">
            <v>Jared Sutton</v>
          </cell>
          <cell r="G42" t="str">
            <v>CAPA4</v>
          </cell>
          <cell r="H42" t="str">
            <v>Eric Burton</v>
          </cell>
          <cell r="I42" t="str">
            <v>Jared Sutton</v>
          </cell>
          <cell r="J42" t="str">
            <v>Boston</v>
          </cell>
        </row>
        <row r="43">
          <cell r="A43" t="str">
            <v>CIAM</v>
          </cell>
          <cell r="B43" t="str">
            <v>Capital International Asset Management</v>
          </cell>
          <cell r="C43">
            <v>3</v>
          </cell>
          <cell r="D43" t="str">
            <v>MATTHEW SWAN</v>
          </cell>
          <cell r="E43" t="str">
            <v>Scott Swanson</v>
          </cell>
          <cell r="F43" t="str">
            <v>RICHARD LEE</v>
          </cell>
          <cell r="G43" t="str">
            <v>Michael McDevitt</v>
          </cell>
          <cell r="H43" t="str">
            <v>Rachel Cardarelli</v>
          </cell>
          <cell r="I43" t="str">
            <v>Wayne Fairchild</v>
          </cell>
          <cell r="J43" t="str">
            <v>Toronto</v>
          </cell>
        </row>
        <row r="44">
          <cell r="A44" t="str">
            <v>CGINCSS</v>
          </cell>
          <cell r="B44" t="str">
            <v>CareGroup, Inc.</v>
          </cell>
          <cell r="C44">
            <v>2</v>
          </cell>
          <cell r="D44" t="str">
            <v>Len Robinson</v>
          </cell>
          <cell r="E44" t="str">
            <v>Miles Cobb</v>
          </cell>
          <cell r="F44" t="str">
            <v>Miles Cobb</v>
          </cell>
          <cell r="G44" t="str">
            <v>Brian O'Connor</v>
          </cell>
          <cell r="H44" t="str">
            <v>Matt Crimmins</v>
          </cell>
          <cell r="I44" t="str">
            <v>Min Huang</v>
          </cell>
          <cell r="J44" t="str">
            <v>BOSTON</v>
          </cell>
        </row>
        <row r="45">
          <cell r="A45" t="str">
            <v>CARNEGIE</v>
          </cell>
          <cell r="B45" t="str">
            <v>CARNEGIE INSTITUTE OF WASHINGTON</v>
          </cell>
          <cell r="C45">
            <v>3</v>
          </cell>
          <cell r="D45" t="str">
            <v>Bob Pratt</v>
          </cell>
          <cell r="E45" t="str">
            <v>Rob Moles</v>
          </cell>
          <cell r="F45" t="str">
            <v>Stella Chau</v>
          </cell>
          <cell r="G45" t="str">
            <v>Stella Chau</v>
          </cell>
          <cell r="H45" t="str">
            <v>Carlisle Adamson</v>
          </cell>
          <cell r="I45" t="str">
            <v>Fennie Law</v>
          </cell>
          <cell r="J45" t="str">
            <v>BOSTON</v>
          </cell>
        </row>
        <row r="46">
          <cell r="A46" t="str">
            <v>NECARPSS</v>
          </cell>
          <cell r="B46" t="str">
            <v>Carpenters, Massachusetts</v>
          </cell>
          <cell r="C46">
            <v>2</v>
          </cell>
          <cell r="D46" t="str">
            <v>Erik Pulsifer</v>
          </cell>
          <cell r="E46" t="str">
            <v>Scott Swanson</v>
          </cell>
          <cell r="F46" t="str">
            <v>Matt Landry</v>
          </cell>
          <cell r="G46" t="str">
            <v>Reth Nop</v>
          </cell>
          <cell r="H46" t="str">
            <v>Natalia Postnova</v>
          </cell>
          <cell r="J46" t="str">
            <v>BOSTON</v>
          </cell>
        </row>
        <row r="47">
          <cell r="A47" t="str">
            <v>CASEWRU</v>
          </cell>
          <cell r="B47" t="str">
            <v>CASE WESTERN RESERVE UNIVERSITY</v>
          </cell>
          <cell r="C47">
            <v>2</v>
          </cell>
          <cell r="D47" t="str">
            <v>Erik Cady</v>
          </cell>
          <cell r="E47" t="str">
            <v>Adam Hirbour</v>
          </cell>
          <cell r="F47" t="str">
            <v>Michael Dean</v>
          </cell>
          <cell r="G47" t="str">
            <v>CAPA4</v>
          </cell>
          <cell r="H47" t="str">
            <v>Yu Kun Zhang</v>
          </cell>
          <cell r="I47" t="str">
            <v>Michael Dean</v>
          </cell>
          <cell r="J47" t="str">
            <v>BOSTON</v>
          </cell>
        </row>
        <row r="48">
          <cell r="A48" t="str">
            <v>CHP</v>
          </cell>
          <cell r="B48" t="str">
            <v>Castle Hook</v>
          </cell>
          <cell r="C48">
            <v>2</v>
          </cell>
          <cell r="D48" t="str">
            <v>MATTHEW SWAN</v>
          </cell>
          <cell r="E48" t="str">
            <v>DAVID DAI</v>
          </cell>
          <cell r="F48" t="str">
            <v>MATTHEW SWAN</v>
          </cell>
          <cell r="G48" t="str">
            <v>ANDREW NG</v>
          </cell>
          <cell r="H48" t="str">
            <v>ANDREW NG</v>
          </cell>
          <cell r="I48" t="str">
            <v>DAVID DAI</v>
          </cell>
          <cell r="J48" t="str">
            <v>Toronto</v>
          </cell>
        </row>
        <row r="49">
          <cell r="A49" t="str">
            <v>CATALINA</v>
          </cell>
          <cell r="B49" t="str">
            <v>CATALINA INVESTMENTS</v>
          </cell>
          <cell r="C49">
            <v>3</v>
          </cell>
          <cell r="D49" t="str">
            <v>Bob Pratt</v>
          </cell>
          <cell r="E49" t="str">
            <v>Rob Moles</v>
          </cell>
          <cell r="F49" t="str">
            <v>Fennie Law</v>
          </cell>
          <cell r="G49" t="str">
            <v>Fennie Law</v>
          </cell>
          <cell r="H49" t="str">
            <v>Steve Osyf</v>
          </cell>
          <cell r="I49" t="str">
            <v>Brad Whittingstall</v>
          </cell>
          <cell r="J49" t="str">
            <v>BOSTON</v>
          </cell>
        </row>
        <row r="50">
          <cell r="A50" t="str">
            <v xml:space="preserve">CAT </v>
          </cell>
          <cell r="B50" t="str">
            <v>Caterpillar Inc.</v>
          </cell>
          <cell r="C50">
            <v>3</v>
          </cell>
          <cell r="D50" t="str">
            <v>Bob Pratt</v>
          </cell>
          <cell r="E50" t="str">
            <v>Rob Moles</v>
          </cell>
          <cell r="F50" t="str">
            <v>Fennie Law</v>
          </cell>
          <cell r="G50" t="str">
            <v>Fennie Law</v>
          </cell>
          <cell r="H50" t="str">
            <v>Steve Osyf</v>
          </cell>
          <cell r="I50" t="str">
            <v>Stefan Stoychev</v>
          </cell>
          <cell r="J50" t="str">
            <v>BOSTON</v>
          </cell>
        </row>
        <row r="51">
          <cell r="A51" t="str">
            <v>CCCUSLL</v>
          </cell>
          <cell r="B51" t="str">
            <v>CCC-US LEVERAGED LOAN</v>
          </cell>
          <cell r="C51">
            <v>3</v>
          </cell>
          <cell r="D51" t="str">
            <v>Bob Pratt</v>
          </cell>
          <cell r="E51" t="str">
            <v>Rob Moles</v>
          </cell>
          <cell r="F51" t="str">
            <v>Rachel Cardarelli</v>
          </cell>
          <cell r="G51" t="str">
            <v>JV - Direct Publish</v>
          </cell>
          <cell r="H51" t="str">
            <v>Rachel Cardarelli</v>
          </cell>
          <cell r="I51" t="str">
            <v>Fennie Law</v>
          </cell>
          <cell r="J51" t="str">
            <v>BOSTON</v>
          </cell>
        </row>
        <row r="52">
          <cell r="A52" t="str">
            <v>CELANESE</v>
          </cell>
          <cell r="B52" t="str">
            <v>Celanese Corporation</v>
          </cell>
          <cell r="C52">
            <v>2</v>
          </cell>
          <cell r="D52" t="str">
            <v>Carl Hennessy</v>
          </cell>
          <cell r="E52" t="str">
            <v>Azharuddin Mansiya</v>
          </cell>
          <cell r="F52" t="str">
            <v>Maverick Madison</v>
          </cell>
          <cell r="G52" t="str">
            <v>Jay Lun</v>
          </cell>
          <cell r="H52" t="str">
            <v>Jay Lun</v>
          </cell>
          <cell r="I52" t="str">
            <v>Azharuddin Mansiya</v>
          </cell>
          <cell r="J52" t="str">
            <v>SACRAMENTO</v>
          </cell>
        </row>
        <row r="53">
          <cell r="A53" t="str">
            <v>CBTT</v>
          </cell>
          <cell r="B53" t="str">
            <v>CENTRAL BANK OF TRINIDAD AND TOBAGO</v>
          </cell>
          <cell r="C53">
            <v>3</v>
          </cell>
          <cell r="D53" t="str">
            <v>Bob Pratt</v>
          </cell>
          <cell r="E53" t="str">
            <v>Rob Moles</v>
          </cell>
          <cell r="F53" t="str">
            <v>Jack Kerrigan</v>
          </cell>
          <cell r="G53" t="str">
            <v>Jack Kerrigan</v>
          </cell>
          <cell r="H53" t="str">
            <v>Jonathan King</v>
          </cell>
          <cell r="I53" t="str">
            <v>Stefan Stoychev</v>
          </cell>
          <cell r="J53" t="str">
            <v>BOSTON</v>
          </cell>
        </row>
        <row r="54">
          <cell r="A54" t="str">
            <v>CHUCK2</v>
          </cell>
          <cell r="B54" t="str">
            <v>Charles Schwab Corp</v>
          </cell>
          <cell r="C54">
            <v>1</v>
          </cell>
          <cell r="D54" t="str">
            <v>Carl Hennessy</v>
          </cell>
          <cell r="E54" t="str">
            <v>Azharuddin Mansiya</v>
          </cell>
          <cell r="F54" t="str">
            <v>Evan Smith</v>
          </cell>
          <cell r="G54" t="str">
            <v>MICHAEL ZAGHI</v>
          </cell>
          <cell r="H54" t="str">
            <v>MICHAEL ZAGHI</v>
          </cell>
          <cell r="I54" t="str">
            <v>Azharuddin Mansiya</v>
          </cell>
          <cell r="J54" t="str">
            <v>SACRAMENTO</v>
          </cell>
        </row>
        <row r="55">
          <cell r="A55" t="str">
            <v>CHUCK</v>
          </cell>
          <cell r="B55" t="str">
            <v>Charles Schwab Investment Management, Inc.</v>
          </cell>
          <cell r="C55">
            <v>1</v>
          </cell>
          <cell r="D55" t="str">
            <v>Carl Hennessy</v>
          </cell>
          <cell r="E55" t="str">
            <v>Azharuddin Mansiya</v>
          </cell>
          <cell r="F55" t="str">
            <v>Evan Smith</v>
          </cell>
          <cell r="G55" t="str">
            <v>MICHAEL ZAGHI</v>
          </cell>
          <cell r="H55" t="str">
            <v>MICHAEL ZAGHI</v>
          </cell>
          <cell r="I55" t="str">
            <v>Azharuddin Mansiya</v>
          </cell>
          <cell r="J55" t="str">
            <v>SACRAMENTO</v>
          </cell>
        </row>
        <row r="56">
          <cell r="A56" t="str">
            <v>CISCO</v>
          </cell>
          <cell r="B56" t="str">
            <v>Cisco Systems, Inc.</v>
          </cell>
          <cell r="C56">
            <v>3</v>
          </cell>
          <cell r="D56" t="str">
            <v>Bob Pratt</v>
          </cell>
          <cell r="E56" t="str">
            <v>Maggie Phan-Truong</v>
          </cell>
          <cell r="F56" t="str">
            <v>Maggie Phan-Truong</v>
          </cell>
          <cell r="G56" t="str">
            <v>Maggie Phan-Truong</v>
          </cell>
          <cell r="H56" t="str">
            <v>Mustapha Boutahar</v>
          </cell>
          <cell r="I56" t="str">
            <v>David Morrissey</v>
          </cell>
          <cell r="J56" t="str">
            <v>BOSTON</v>
          </cell>
        </row>
        <row r="57">
          <cell r="A57" t="str">
            <v>CHOPE</v>
          </cell>
          <cell r="B57" t="str">
            <v>City Of Hope National Medical Center</v>
          </cell>
          <cell r="C57">
            <v>2</v>
          </cell>
          <cell r="D57" t="str">
            <v>Erik Pulsifer</v>
          </cell>
          <cell r="E57" t="str">
            <v>Scott Swanson</v>
          </cell>
          <cell r="F57" t="str">
            <v>Matt Landry</v>
          </cell>
          <cell r="G57" t="str">
            <v>Reth Nop</v>
          </cell>
          <cell r="H57" t="str">
            <v>Natalia Postnova</v>
          </cell>
          <cell r="J57" t="str">
            <v>BOSTON</v>
          </cell>
        </row>
        <row r="58">
          <cell r="A58" t="str">
            <v>KALA</v>
          </cell>
          <cell r="B58" t="str">
            <v>CITY OF KALAMAZOO</v>
          </cell>
          <cell r="C58">
            <v>3</v>
          </cell>
          <cell r="D58" t="str">
            <v>Len Robinson</v>
          </cell>
          <cell r="E58" t="str">
            <v>Miles Cobb</v>
          </cell>
          <cell r="F58" t="str">
            <v>Pietro Panza</v>
          </cell>
          <cell r="G58" t="str">
            <v>Min Huang</v>
          </cell>
          <cell r="H58" t="str">
            <v>Vadim Arustamayan</v>
          </cell>
          <cell r="J58" t="str">
            <v>BOSTON</v>
          </cell>
        </row>
        <row r="59">
          <cell r="A59" t="str">
            <v>NYCERS</v>
          </cell>
          <cell r="B59" t="str">
            <v>City of New York Comptrollers</v>
          </cell>
          <cell r="C59">
            <v>1</v>
          </cell>
          <cell r="D59" t="str">
            <v>Len Robinson</v>
          </cell>
          <cell r="E59" t="str">
            <v>Mike O'Connell</v>
          </cell>
          <cell r="F59" t="str">
            <v>Pietro Panza</v>
          </cell>
          <cell r="G59" t="str">
            <v>Levi Ramos</v>
          </cell>
          <cell r="H59" t="str">
            <v>Vadim Arustamayan</v>
          </cell>
          <cell r="I59" t="str">
            <v>Jen Negoshian</v>
          </cell>
          <cell r="J59" t="str">
            <v>BOSTON</v>
          </cell>
        </row>
        <row r="60">
          <cell r="A60" t="str">
            <v>PROV</v>
          </cell>
          <cell r="B60" t="str">
            <v>City of Providence Retirement System</v>
          </cell>
          <cell r="C60">
            <v>2</v>
          </cell>
          <cell r="D60" t="str">
            <v>Erik Cady</v>
          </cell>
          <cell r="E60" t="str">
            <v>Joao Da-Cruz</v>
          </cell>
          <cell r="F60" t="str">
            <v>Bo Luong</v>
          </cell>
          <cell r="G60" t="str">
            <v>Juan Jia</v>
          </cell>
          <cell r="H60" t="str">
            <v>Merit Saar -Beckles</v>
          </cell>
          <cell r="I60" t="str">
            <v>Yelena Samisheva</v>
          </cell>
          <cell r="J60" t="str">
            <v>BOSTON</v>
          </cell>
        </row>
        <row r="61">
          <cell r="A61" t="str">
            <v>RICH</v>
          </cell>
          <cell r="B61" t="str">
            <v>CITY OF RICHMOND</v>
          </cell>
          <cell r="C61">
            <v>3</v>
          </cell>
          <cell r="D61" t="str">
            <v>Erik Pulsifer</v>
          </cell>
          <cell r="E61" t="str">
            <v>Dan Michaud</v>
          </cell>
          <cell r="F61" t="str">
            <v>Dan Michaud</v>
          </cell>
          <cell r="G61" t="str">
            <v>CAPA4</v>
          </cell>
          <cell r="H61" t="str">
            <v>Crystal Ho</v>
          </cell>
          <cell r="I61" t="str">
            <v>Michael McDevitt</v>
          </cell>
          <cell r="J61" t="str">
            <v>BOSTON</v>
          </cell>
        </row>
        <row r="62">
          <cell r="A62" t="str">
            <v>SJRP</v>
          </cell>
          <cell r="B62" t="str">
            <v>City of San Jose Employee Retirement System</v>
          </cell>
          <cell r="C62">
            <v>2</v>
          </cell>
          <cell r="D62" t="str">
            <v>Carl Hennessy</v>
          </cell>
          <cell r="E62" t="str">
            <v>Becca Fang</v>
          </cell>
          <cell r="F62" t="str">
            <v>Maverick Madison</v>
          </cell>
          <cell r="G62" t="str">
            <v>CAPA4</v>
          </cell>
          <cell r="H62" t="str">
            <v>Yelena Samisheva</v>
          </cell>
          <cell r="J62" t="str">
            <v>SACRAMENTO</v>
          </cell>
        </row>
        <row r="63">
          <cell r="A63" t="str">
            <v>COBALIFS</v>
          </cell>
          <cell r="B63" t="str">
            <v>COBALT CAPITAL</v>
          </cell>
          <cell r="C63">
            <v>2</v>
          </cell>
          <cell r="D63" t="str">
            <v>MATTHEW SWAN</v>
          </cell>
          <cell r="E63" t="str">
            <v>DAVID DAI</v>
          </cell>
          <cell r="F63" t="str">
            <v>MATTHEW SWAN</v>
          </cell>
          <cell r="G63" t="str">
            <v>ANDREW NG</v>
          </cell>
          <cell r="H63" t="str">
            <v>ANDREW NG</v>
          </cell>
          <cell r="I63" t="str">
            <v>DAVID DAI</v>
          </cell>
          <cell r="J63" t="str">
            <v>Toronto</v>
          </cell>
        </row>
        <row r="64">
          <cell r="A64" t="str">
            <v>COLE</v>
          </cell>
          <cell r="B64" t="str">
            <v>Cole Capital Advisors, Inc.</v>
          </cell>
          <cell r="C64">
            <v>3</v>
          </cell>
          <cell r="D64" t="str">
            <v>Bob Pratt</v>
          </cell>
          <cell r="E64" t="str">
            <v>Maggie Phan-Truong</v>
          </cell>
          <cell r="F64" t="str">
            <v>Maggie Phan-Truong</v>
          </cell>
          <cell r="G64" t="str">
            <v>Maggie Phan-Truong</v>
          </cell>
          <cell r="H64" t="str">
            <v>Mustapha Boutahar</v>
          </cell>
          <cell r="I64" t="str">
            <v>David Morrissey</v>
          </cell>
          <cell r="J64" t="str">
            <v>BOSTON</v>
          </cell>
        </row>
        <row r="65">
          <cell r="A65" t="str">
            <v>CONEDSS</v>
          </cell>
          <cell r="B65" t="str">
            <v>Con Ed</v>
          </cell>
          <cell r="C65">
            <v>2</v>
          </cell>
          <cell r="D65" t="str">
            <v>Bob Pratt</v>
          </cell>
          <cell r="E65" t="str">
            <v>Rob Moles</v>
          </cell>
          <cell r="F65" t="str">
            <v>Jack Kerrigan</v>
          </cell>
          <cell r="G65" t="str">
            <v>Jonathan King</v>
          </cell>
          <cell r="H65" t="str">
            <v>Stefan Stoychev</v>
          </cell>
          <cell r="J65" t="str">
            <v>BOSTON</v>
          </cell>
        </row>
        <row r="66">
          <cell r="A66" t="str">
            <v>CONOSV</v>
          </cell>
          <cell r="B66" t="str">
            <v>ConocoPhillips</v>
          </cell>
          <cell r="C66">
            <v>3</v>
          </cell>
          <cell r="D66" t="str">
            <v>Bob Pratt</v>
          </cell>
          <cell r="E66" t="str">
            <v>Rob Moles</v>
          </cell>
          <cell r="F66" t="str">
            <v>Olga Rudgalve</v>
          </cell>
          <cell r="G66" t="str">
            <v>JV - Direct Publish</v>
          </cell>
          <cell r="H66" t="str">
            <v>Olga Rudgalve</v>
          </cell>
          <cell r="I66" t="str">
            <v>Steve Osyf</v>
          </cell>
          <cell r="J66" t="str">
            <v>BOSTON</v>
          </cell>
        </row>
        <row r="67">
          <cell r="A67" t="str">
            <v>HILTGSS</v>
          </cell>
          <cell r="B67" t="str">
            <v>Conrad N Hilton Foundation</v>
          </cell>
          <cell r="C67">
            <v>2</v>
          </cell>
          <cell r="D67" t="str">
            <v>Carl Hennessy</v>
          </cell>
          <cell r="E67" t="str">
            <v>Azharuddin Mansiya</v>
          </cell>
          <cell r="F67" t="str">
            <v>Justin Rozek</v>
          </cell>
          <cell r="G67" t="str">
            <v>JUSTIN HE</v>
          </cell>
          <cell r="H67" t="str">
            <v>JUSTIN HE</v>
          </cell>
          <cell r="I67" t="str">
            <v>Azharuddin Mansiya</v>
          </cell>
          <cell r="J67" t="str">
            <v>SACRAMENTO</v>
          </cell>
        </row>
        <row r="68">
          <cell r="A68" t="str">
            <v>CONTSS</v>
          </cell>
          <cell r="B68" t="str">
            <v>Continental Tire North America, Inc.</v>
          </cell>
          <cell r="C68">
            <v>3</v>
          </cell>
          <cell r="D68" t="str">
            <v>Bob Pratt</v>
          </cell>
          <cell r="E68" t="str">
            <v>Rob Moles</v>
          </cell>
          <cell r="F68" t="str">
            <v>Olga Rudgalve</v>
          </cell>
          <cell r="G68" t="str">
            <v>Olga Rudgalve</v>
          </cell>
          <cell r="H68" t="str">
            <v>Jonathan King</v>
          </cell>
          <cell r="I68" t="str">
            <v>Stella Chau</v>
          </cell>
          <cell r="J68" t="str">
            <v>BOSTON</v>
          </cell>
        </row>
        <row r="69">
          <cell r="A69" t="str">
            <v>LADC</v>
          </cell>
          <cell r="B69" t="str">
            <v>County of Los Angeles Defined Contribution Plans</v>
          </cell>
          <cell r="D69" t="str">
            <v>Justin Wiles</v>
          </cell>
          <cell r="E69" t="str">
            <v>Mable Leung</v>
          </cell>
          <cell r="F69" t="str">
            <v>Vu Nguyen</v>
          </cell>
          <cell r="G69" t="str">
            <v>MICHAEL ZAGHI</v>
          </cell>
          <cell r="H69" t="str">
            <v>MICHAEL ZAGHI</v>
          </cell>
          <cell r="I69" t="str">
            <v>Mable Leung</v>
          </cell>
          <cell r="J69" t="str">
            <v>SACRAMENTO</v>
          </cell>
        </row>
        <row r="70">
          <cell r="A70" t="str">
            <v>MDDX</v>
          </cell>
          <cell r="B70" t="str">
            <v>County Of Middlesex Retirement</v>
          </cell>
          <cell r="C70">
            <v>3</v>
          </cell>
          <cell r="D70" t="str">
            <v>Bob Pratt</v>
          </cell>
          <cell r="E70" t="str">
            <v>Rob Moles</v>
          </cell>
          <cell r="F70" t="str">
            <v>Fennie Law</v>
          </cell>
          <cell r="G70" t="str">
            <v>Fennie Law</v>
          </cell>
          <cell r="H70" t="str">
            <v>Dean Agganis</v>
          </cell>
          <cell r="I70" t="str">
            <v>Carlisle Adamson</v>
          </cell>
          <cell r="J70" t="str">
            <v>BOSTON</v>
          </cell>
        </row>
        <row r="71">
          <cell r="A71" t="str">
            <v>CRAVATH</v>
          </cell>
          <cell r="B71" t="str">
            <v>Cravath Swaine and Moore LLP</v>
          </cell>
          <cell r="C71">
            <v>3</v>
          </cell>
          <cell r="D71" t="str">
            <v>Erik Cady</v>
          </cell>
          <cell r="E71" t="str">
            <v>Adam Hirbour</v>
          </cell>
          <cell r="F71" t="str">
            <v>Jared Sutton</v>
          </cell>
          <cell r="G71" t="str">
            <v>JV- Direct Publish</v>
          </cell>
          <cell r="H71" t="str">
            <v>Eric Burton</v>
          </cell>
          <cell r="I71" t="str">
            <v>Jared Sutton</v>
          </cell>
          <cell r="J71" t="str">
            <v>BOSTON</v>
          </cell>
        </row>
        <row r="72">
          <cell r="A72" t="str">
            <v>RISKMGMT</v>
          </cell>
          <cell r="B72" t="str">
            <v>CRICO</v>
          </cell>
          <cell r="C72">
            <v>2</v>
          </cell>
          <cell r="D72" t="str">
            <v>MATTHEW SWAN</v>
          </cell>
          <cell r="E72" t="str">
            <v>DAVID DAI</v>
          </cell>
          <cell r="F72" t="str">
            <v>RICHARD LEE</v>
          </cell>
          <cell r="G72" t="str">
            <v>ANDREW NG</v>
          </cell>
          <cell r="H72" t="str">
            <v>ANDREW NG</v>
          </cell>
          <cell r="I72" t="str">
            <v>DAVID DAI</v>
          </cell>
          <cell r="J72" t="str">
            <v>TORONTO</v>
          </cell>
        </row>
        <row r="73">
          <cell r="A73" t="str">
            <v>CRODA</v>
          </cell>
          <cell r="B73" t="str">
            <v>Croda Ltd.</v>
          </cell>
          <cell r="C73">
            <v>3</v>
          </cell>
          <cell r="D73" t="str">
            <v>Bob Pratt</v>
          </cell>
          <cell r="E73" t="str">
            <v>Maggie Phan-Truong</v>
          </cell>
          <cell r="F73" t="str">
            <v>Maggie Phan-Truong</v>
          </cell>
          <cell r="G73" t="str">
            <v>Maggie Phan-Truong</v>
          </cell>
          <cell r="H73" t="str">
            <v>Mustapha Boutahar</v>
          </cell>
          <cell r="I73" t="str">
            <v>David Morrissey</v>
          </cell>
          <cell r="J73" t="str">
            <v>BOSTON</v>
          </cell>
        </row>
        <row r="74">
          <cell r="A74" t="str">
            <v>DAVIS</v>
          </cell>
          <cell r="B74" t="str">
            <v>Davis Selected Advisors</v>
          </cell>
          <cell r="C74">
            <v>3</v>
          </cell>
          <cell r="D74" t="str">
            <v>Erik Pulsifer</v>
          </cell>
          <cell r="E74" t="str">
            <v>Dan Michaud</v>
          </cell>
          <cell r="F74" t="str">
            <v>Dan Michaud</v>
          </cell>
          <cell r="G74" t="str">
            <v>Dave Manferdini</v>
          </cell>
          <cell r="H74" t="str">
            <v>Jon Frewald</v>
          </cell>
          <cell r="J74" t="str">
            <v>BOSTON</v>
          </cell>
        </row>
        <row r="75">
          <cell r="A75" t="str">
            <v>DELTA</v>
          </cell>
          <cell r="B75" t="str">
            <v>Delta Dental Of Massachusetts</v>
          </cell>
          <cell r="C75">
            <v>3</v>
          </cell>
          <cell r="D75" t="str">
            <v>Bob Pratt</v>
          </cell>
          <cell r="E75" t="str">
            <v>Maggie Phan-Truong</v>
          </cell>
          <cell r="F75" t="str">
            <v>Eric Harris</v>
          </cell>
          <cell r="G75" t="str">
            <v>Eric Harris</v>
          </cell>
          <cell r="H75" t="str">
            <v>Deeba Tariq</v>
          </cell>
          <cell r="I75" t="str">
            <v>Eric Rihiimaki</v>
          </cell>
          <cell r="J75" t="str">
            <v>BOSTON</v>
          </cell>
        </row>
        <row r="76">
          <cell r="A76" t="str">
            <v>DIALEIFS</v>
          </cell>
          <cell r="B76" t="str">
            <v>DIALECTIC CAPITAL</v>
          </cell>
          <cell r="C76">
            <v>2</v>
          </cell>
          <cell r="D76" t="str">
            <v>MATTHEW SWAN</v>
          </cell>
          <cell r="E76" t="str">
            <v>DAVID DAI</v>
          </cell>
          <cell r="F76" t="str">
            <v>MATTHEW SWAN</v>
          </cell>
          <cell r="G76" t="str">
            <v>ANDREW NG</v>
          </cell>
          <cell r="H76" t="str">
            <v>ANDREW NG</v>
          </cell>
          <cell r="I76" t="str">
            <v>DAVID DAI</v>
          </cell>
          <cell r="J76" t="str">
            <v>Toronto</v>
          </cell>
        </row>
        <row r="77">
          <cell r="A77" t="str">
            <v>DFA</v>
          </cell>
          <cell r="B77" t="str">
            <v>DIMENSIONAL FUND ADVISORS</v>
          </cell>
          <cell r="C77">
            <v>1</v>
          </cell>
          <cell r="D77" t="str">
            <v>Erik Cady</v>
          </cell>
          <cell r="E77" t="str">
            <v>Joao Da-Cruz</v>
          </cell>
          <cell r="F77" t="str">
            <v>Yelena Samisheva</v>
          </cell>
          <cell r="G77" t="str">
            <v>CAPA4</v>
          </cell>
          <cell r="H77" t="str">
            <v>Yelena Samisheva</v>
          </cell>
          <cell r="I77" t="str">
            <v>Merit Saar -Beckles</v>
          </cell>
          <cell r="J77" t="str">
            <v>BOSTON</v>
          </cell>
        </row>
        <row r="78">
          <cell r="A78" t="str">
            <v>DIOW</v>
          </cell>
          <cell r="B78" t="str">
            <v>DIOCESE OF WILMINGTON</v>
          </cell>
          <cell r="C78">
            <v>3</v>
          </cell>
          <cell r="D78" t="str">
            <v>Erik Pulsifer</v>
          </cell>
          <cell r="E78" t="str">
            <v>Scott Swanson</v>
          </cell>
          <cell r="F78" t="str">
            <v>Scott Swanson</v>
          </cell>
          <cell r="G78" t="str">
            <v>Michael McDevitt</v>
          </cell>
          <cell r="H78" t="str">
            <v>Jon Frewald</v>
          </cell>
          <cell r="J78" t="str">
            <v>BOSTON</v>
          </cell>
        </row>
        <row r="79">
          <cell r="A79" t="str">
            <v>DGA</v>
          </cell>
          <cell r="B79" t="str">
            <v>Directors Guild of America</v>
          </cell>
          <cell r="C79">
            <v>3</v>
          </cell>
          <cell r="D79" t="str">
            <v>Carl Hennessy</v>
          </cell>
          <cell r="E79" t="str">
            <v>Adam Hirbour</v>
          </cell>
          <cell r="F79" t="str">
            <v>Vu Nguyen</v>
          </cell>
          <cell r="G79" t="str">
            <v>Eric Burton</v>
          </cell>
          <cell r="H79" t="str">
            <v>Adam Sweeney</v>
          </cell>
          <cell r="I79" t="str">
            <v>Kelvin Andrade</v>
          </cell>
          <cell r="J79" t="str">
            <v>SACRAMENTO</v>
          </cell>
        </row>
        <row r="80">
          <cell r="A80" t="str">
            <v>DISCOVER</v>
          </cell>
          <cell r="B80" t="str">
            <v>DISCOVERY CAPITAL MANAGEMENT LLC</v>
          </cell>
          <cell r="C80">
            <v>2</v>
          </cell>
          <cell r="D80" t="str">
            <v>MATTHEW SWAN</v>
          </cell>
          <cell r="E80" t="str">
            <v>DAVID DAI</v>
          </cell>
          <cell r="F80" t="str">
            <v>MATTHEW SWAN</v>
          </cell>
          <cell r="G80" t="str">
            <v>ANDREW NG</v>
          </cell>
          <cell r="H80" t="str">
            <v>ANDREW NG</v>
          </cell>
          <cell r="I80" t="str">
            <v>DAVID DAI</v>
          </cell>
          <cell r="J80" t="str">
            <v>TORONTO</v>
          </cell>
        </row>
        <row r="81">
          <cell r="A81" t="str">
            <v>IFSDIA</v>
          </cell>
          <cell r="B81" t="str">
            <v>Diversified Investment Advisors, Inc.</v>
          </cell>
          <cell r="C81">
            <v>2</v>
          </cell>
          <cell r="D81" t="str">
            <v>Len Robinson</v>
          </cell>
          <cell r="E81" t="str">
            <v>Miles Cobb</v>
          </cell>
          <cell r="F81" t="str">
            <v>Paul Mackey</v>
          </cell>
          <cell r="G81" t="str">
            <v>Lisa Carmisciano</v>
          </cell>
          <cell r="H81" t="str">
            <v>Brian O'Connor</v>
          </cell>
          <cell r="J81" t="str">
            <v>BOSTON</v>
          </cell>
        </row>
        <row r="82">
          <cell r="A82" t="str">
            <v>DTE</v>
          </cell>
          <cell r="B82" t="str">
            <v>DTE Energy Co</v>
          </cell>
          <cell r="C82">
            <v>2</v>
          </cell>
          <cell r="D82" t="str">
            <v>MATTHEW SWAN</v>
          </cell>
          <cell r="E82" t="str">
            <v>DAVID DAI</v>
          </cell>
          <cell r="F82" t="str">
            <v>Asad Khan</v>
          </cell>
          <cell r="G82" t="str">
            <v>CAPA4</v>
          </cell>
          <cell r="H82" t="str">
            <v>TINA MILOSAVLJEVIC</v>
          </cell>
          <cell r="I82" t="str">
            <v>Laura Wykret</v>
          </cell>
          <cell r="J82" t="str">
            <v>TORONTO</v>
          </cell>
        </row>
        <row r="83">
          <cell r="A83" t="str">
            <v>DUPONTSV</v>
          </cell>
          <cell r="B83" t="str">
            <v>Dupont Belgium OFP</v>
          </cell>
          <cell r="C83">
            <v>3</v>
          </cell>
          <cell r="D83" t="str">
            <v>Erik Pulsifer</v>
          </cell>
          <cell r="E83" t="str">
            <v>Dan Michaud</v>
          </cell>
          <cell r="F83" t="str">
            <v>Jon Frewald</v>
          </cell>
          <cell r="G83" t="str">
            <v>CAPA4</v>
          </cell>
          <cell r="H83" t="str">
            <v>Jon Frewald</v>
          </cell>
          <cell r="I83" t="str">
            <v>Carmen Mejia</v>
          </cell>
          <cell r="J83" t="str">
            <v>BOSTON</v>
          </cell>
        </row>
        <row r="84">
          <cell r="A84" t="str">
            <v>EARNEST</v>
          </cell>
          <cell r="B84" t="str">
            <v>Earnest Partners II LLC</v>
          </cell>
          <cell r="C84">
            <v>3</v>
          </cell>
          <cell r="D84" t="str">
            <v>Len Robinson</v>
          </cell>
          <cell r="E84" t="str">
            <v>Mike O'Connell</v>
          </cell>
          <cell r="F84" t="str">
            <v>Jennifer Negoshian</v>
          </cell>
          <cell r="G84" t="str">
            <v>Katie McIsaac</v>
          </cell>
          <cell r="H84" t="str">
            <v>Lisa Carmisciano</v>
          </cell>
          <cell r="J84" t="str">
            <v>BOSTON</v>
          </cell>
        </row>
        <row r="85">
          <cell r="A85" t="str">
            <v>ECCBSS</v>
          </cell>
          <cell r="B85" t="str">
            <v>EASTERN CARIBBEAN CENTRAL BANK (Official Institutions)</v>
          </cell>
          <cell r="C85">
            <v>3</v>
          </cell>
          <cell r="D85" t="str">
            <v>Erik Cady</v>
          </cell>
          <cell r="E85" t="str">
            <v>Joao Da-Cruz</v>
          </cell>
          <cell r="F85" t="str">
            <v>Joao Da-Cruz</v>
          </cell>
          <cell r="G85" t="str">
            <v>Anthony Labaki</v>
          </cell>
          <cell r="H85" t="str">
            <v>Merit Saar -Beckles</v>
          </cell>
          <cell r="I85" t="str">
            <v>Juan Ji</v>
          </cell>
          <cell r="J85" t="str">
            <v>BOSTON</v>
          </cell>
        </row>
        <row r="86">
          <cell r="A86" t="str">
            <v>ELMRGIFS</v>
          </cell>
          <cell r="B86" t="str">
            <v>Elm Ridge Capital Partners LP</v>
          </cell>
          <cell r="C86">
            <v>2</v>
          </cell>
          <cell r="D86" t="str">
            <v>MATTHEW SWAN</v>
          </cell>
          <cell r="E86" t="str">
            <v>DAVID DAI</v>
          </cell>
          <cell r="F86" t="str">
            <v>MATTHEW SWAN</v>
          </cell>
          <cell r="G86" t="str">
            <v>ANDREW NG</v>
          </cell>
          <cell r="H86" t="str">
            <v>ANDREW NG</v>
          </cell>
          <cell r="I86" t="str">
            <v>DAVID DAI</v>
          </cell>
          <cell r="J86" t="str">
            <v>Toronto</v>
          </cell>
        </row>
        <row r="87">
          <cell r="A87" t="str">
            <v>EMC</v>
          </cell>
          <cell r="B87" t="str">
            <v>EMC Insurance Group Inc.</v>
          </cell>
          <cell r="C87">
            <v>3</v>
          </cell>
          <cell r="D87" t="str">
            <v>Erik Pulsifer</v>
          </cell>
          <cell r="E87" t="str">
            <v>Scott Swanson</v>
          </cell>
          <cell r="F87" t="str">
            <v>Scott Swanson</v>
          </cell>
          <cell r="G87" t="str">
            <v>Carmen Mejia</v>
          </cell>
          <cell r="H87" t="str">
            <v>Jon Frewald</v>
          </cell>
          <cell r="J87" t="str">
            <v>BOSTON</v>
          </cell>
        </row>
        <row r="88">
          <cell r="A88" t="str">
            <v>NORFOLK</v>
          </cell>
          <cell r="B88" t="str">
            <v>EMPLOYEES RETIREMENT SYSTEM OF NORFOLK</v>
          </cell>
          <cell r="C88">
            <v>3</v>
          </cell>
          <cell r="D88" t="str">
            <v>Bob Pratt</v>
          </cell>
          <cell r="E88" t="str">
            <v>Rob Moles</v>
          </cell>
          <cell r="F88" t="str">
            <v>Olga Rudgalve</v>
          </cell>
          <cell r="G88" t="str">
            <v>Olga Rudgalve</v>
          </cell>
          <cell r="H88" t="str">
            <v>Dean Agganis</v>
          </cell>
          <cell r="I88" t="str">
            <v>Stella Chau</v>
          </cell>
          <cell r="J88" t="str">
            <v>BOSTON</v>
          </cell>
        </row>
        <row r="89">
          <cell r="A89" t="str">
            <v>DIOCATL</v>
          </cell>
          <cell r="B89" t="str">
            <v>EPISCOPAL DIOCESE OF ATLANTA</v>
          </cell>
          <cell r="C89">
            <v>3</v>
          </cell>
          <cell r="D89" t="str">
            <v>Erik Pulsifer</v>
          </cell>
          <cell r="E89" t="str">
            <v>Scott Swanson</v>
          </cell>
          <cell r="F89" t="str">
            <v>Scott Swanson</v>
          </cell>
          <cell r="G89" t="str">
            <v>Michael McDevitt</v>
          </cell>
          <cell r="H89" t="str">
            <v>Jon Frewald</v>
          </cell>
          <cell r="J89" t="str">
            <v>BOSTON</v>
          </cell>
        </row>
        <row r="90">
          <cell r="A90" t="str">
            <v>KAUFMF</v>
          </cell>
          <cell r="B90" t="str">
            <v>Ewing Marion Kauffman Foundation</v>
          </cell>
          <cell r="C90">
            <v>3</v>
          </cell>
          <cell r="D90" t="str">
            <v>Len Robinson</v>
          </cell>
          <cell r="E90" t="str">
            <v>Miles Cobb</v>
          </cell>
          <cell r="F90" t="str">
            <v>Paul Mackey</v>
          </cell>
          <cell r="G90" t="str">
            <v>CAPA4</v>
          </cell>
          <cell r="H90" t="str">
            <v>Matt Crimmins</v>
          </cell>
          <cell r="I90" t="str">
            <v>Min Huang</v>
          </cell>
          <cell r="J90" t="str">
            <v>BOSTON</v>
          </cell>
        </row>
        <row r="91">
          <cell r="A91" t="str">
            <v>FCACAD</v>
          </cell>
          <cell r="B91" t="str">
            <v>FCA CAD</v>
          </cell>
          <cell r="C91">
            <v>1</v>
          </cell>
          <cell r="D91" t="str">
            <v>Erik Pulsifer</v>
          </cell>
          <cell r="E91" t="str">
            <v>Dan Michaud</v>
          </cell>
          <cell r="F91" t="str">
            <v>Matt Landry</v>
          </cell>
          <cell r="G91" t="str">
            <v>Reth Nop</v>
          </cell>
          <cell r="H91" t="str">
            <v>Luke Liang</v>
          </cell>
          <cell r="J91" t="str">
            <v>BOSTON</v>
          </cell>
        </row>
        <row r="92">
          <cell r="A92" t="str">
            <v>CHRYS</v>
          </cell>
          <cell r="B92" t="str">
            <v>FCA US LLC. - chrysler</v>
          </cell>
          <cell r="C92">
            <v>1</v>
          </cell>
          <cell r="D92" t="str">
            <v>Erik Pulsifer</v>
          </cell>
          <cell r="E92" t="str">
            <v>Dan Michaud</v>
          </cell>
          <cell r="F92" t="str">
            <v>Matt Landry</v>
          </cell>
          <cell r="G92" t="str">
            <v>Reth Nop</v>
          </cell>
          <cell r="H92" t="str">
            <v>Luke Liang</v>
          </cell>
          <cell r="J92" t="str">
            <v>BOSTON</v>
          </cell>
        </row>
        <row r="93">
          <cell r="A93" t="str">
            <v>FEDRSRV</v>
          </cell>
          <cell r="B93" t="str">
            <v>Federal Reserve Bank Of NY</v>
          </cell>
          <cell r="C93">
            <v>3</v>
          </cell>
          <cell r="D93" t="str">
            <v>Bob Pratt</v>
          </cell>
          <cell r="E93" t="str">
            <v>Rob Moles</v>
          </cell>
          <cell r="F93" t="str">
            <v>Stella Chau</v>
          </cell>
          <cell r="G93" t="str">
            <v>CAPA4</v>
          </cell>
          <cell r="H93" t="str">
            <v>Rachel Cardarelli</v>
          </cell>
          <cell r="I93" t="str">
            <v>Jonathan King</v>
          </cell>
          <cell r="J93" t="str">
            <v>BOSTON</v>
          </cell>
        </row>
        <row r="94">
          <cell r="A94" t="str">
            <v>FEDEX</v>
          </cell>
          <cell r="B94" t="str">
            <v>FedEx Corporation</v>
          </cell>
          <cell r="C94">
            <v>2</v>
          </cell>
          <cell r="D94" t="str">
            <v>Bob Pratt</v>
          </cell>
          <cell r="E94" t="str">
            <v>Rob Moles</v>
          </cell>
          <cell r="F94" t="str">
            <v>Jack Kerrigan</v>
          </cell>
          <cell r="G94" t="str">
            <v>Rachel Cardarelli</v>
          </cell>
          <cell r="H94" t="str">
            <v>Yu Kun Zhang</v>
          </cell>
          <cell r="J94" t="str">
            <v>BOSTON</v>
          </cell>
        </row>
        <row r="95">
          <cell r="A95" t="str">
            <v>FSPP</v>
          </cell>
          <cell r="B95" t="str">
            <v>Financiere Des Professionnels (Professionals Financial)</v>
          </cell>
          <cell r="C95">
            <v>3</v>
          </cell>
          <cell r="D95" t="str">
            <v>MATTHEW SWAN</v>
          </cell>
          <cell r="E95" t="str">
            <v>Joao Da-Cruz</v>
          </cell>
          <cell r="F95" t="str">
            <v>Urvashi Joshi</v>
          </cell>
          <cell r="G95" t="str">
            <v>Juan Jia</v>
          </cell>
          <cell r="H95" t="str">
            <v>Merit Saar -Beckles</v>
          </cell>
          <cell r="I95" t="str">
            <v>Yelena Samisheva</v>
          </cell>
          <cell r="J95" t="str">
            <v>BOSTON</v>
          </cell>
        </row>
        <row r="96">
          <cell r="A96" t="str">
            <v>FPALLC</v>
          </cell>
          <cell r="B96" t="str">
            <v>First Pacific Advisors, LLC</v>
          </cell>
          <cell r="C96">
            <v>2</v>
          </cell>
          <cell r="D96" t="str">
            <v>MATTHEW SWAN</v>
          </cell>
          <cell r="E96" t="str">
            <v>Miles Cobb</v>
          </cell>
          <cell r="F96" t="str">
            <v>SIMRAN SANDHU</v>
          </cell>
          <cell r="G96" t="str">
            <v>Matt Crimmins</v>
          </cell>
          <cell r="H96" t="str">
            <v>Scott Swanson</v>
          </cell>
          <cell r="J96" t="str">
            <v>TORONTO</v>
          </cell>
        </row>
        <row r="97">
          <cell r="A97" t="str">
            <v>FIRSTIFS</v>
          </cell>
          <cell r="B97" t="str">
            <v>First Trust Bank, LTD</v>
          </cell>
          <cell r="C97">
            <v>2</v>
          </cell>
          <cell r="D97" t="str">
            <v>MATTHEW SWAN</v>
          </cell>
          <cell r="E97" t="str">
            <v>DAVID DAI</v>
          </cell>
          <cell r="F97" t="str">
            <v>MATTHEW SWAN</v>
          </cell>
          <cell r="G97" t="str">
            <v>ANDREW NG</v>
          </cell>
          <cell r="H97" t="str">
            <v>ANDREW NG</v>
          </cell>
          <cell r="I97" t="str">
            <v>DAVID DAI</v>
          </cell>
          <cell r="J97" t="str">
            <v>Toronto</v>
          </cell>
        </row>
        <row r="98">
          <cell r="A98" t="str">
            <v>FSTENGY</v>
          </cell>
          <cell r="B98" t="str">
            <v>FirstEnergy Corp. (GPU)</v>
          </cell>
          <cell r="C98">
            <v>3</v>
          </cell>
          <cell r="D98" t="str">
            <v>Erik Pulsifer</v>
          </cell>
          <cell r="E98" t="str">
            <v>Dan Michaud</v>
          </cell>
          <cell r="F98" t="str">
            <v>Jon Frewald</v>
          </cell>
          <cell r="G98" t="str">
            <v>Dave Manferdini</v>
          </cell>
          <cell r="H98" t="str">
            <v>Crystal Ho</v>
          </cell>
          <cell r="J98" t="str">
            <v>BOSTON</v>
          </cell>
        </row>
        <row r="99">
          <cell r="A99" t="str">
            <v>FORDDC</v>
          </cell>
          <cell r="B99" t="str">
            <v>FORD DC</v>
          </cell>
          <cell r="C99">
            <v>2</v>
          </cell>
          <cell r="D99" t="str">
            <v>Len Robinson</v>
          </cell>
          <cell r="E99" t="str">
            <v>Mike O'Connell</v>
          </cell>
          <cell r="F99" t="str">
            <v>Jennifer Negoshian</v>
          </cell>
          <cell r="G99" t="str">
            <v>Katie McIsaac</v>
          </cell>
          <cell r="H99" t="str">
            <v>Lisa Carmisciano</v>
          </cell>
          <cell r="J99" t="str">
            <v>BOSTON</v>
          </cell>
        </row>
        <row r="100">
          <cell r="A100" t="str">
            <v>FORD</v>
          </cell>
          <cell r="B100" t="str">
            <v>FORD MOTOR CORP. CASH</v>
          </cell>
          <cell r="C100">
            <v>2</v>
          </cell>
          <cell r="D100" t="str">
            <v>Len Robinson</v>
          </cell>
          <cell r="E100" t="str">
            <v>Mike O'Connell</v>
          </cell>
          <cell r="F100" t="str">
            <v>Jennifer Negoshian</v>
          </cell>
          <cell r="G100" t="str">
            <v>Katie McIsaac</v>
          </cell>
          <cell r="H100" t="str">
            <v>Lisa Carmisciano</v>
          </cell>
          <cell r="J100" t="str">
            <v>BOSTON</v>
          </cell>
        </row>
        <row r="101">
          <cell r="A101" t="str">
            <v>FORDINS</v>
          </cell>
          <cell r="B101" t="str">
            <v>FORD MOTOR CREDIT COMPANY INSURANCE</v>
          </cell>
          <cell r="C101">
            <v>2</v>
          </cell>
          <cell r="D101" t="str">
            <v>Len Robinson</v>
          </cell>
          <cell r="E101" t="str">
            <v>Mike O'Connell</v>
          </cell>
          <cell r="F101" t="str">
            <v>Jennifer Negoshian</v>
          </cell>
          <cell r="G101" t="str">
            <v>Katie McIsaac</v>
          </cell>
          <cell r="H101" t="str">
            <v>Lisa Carmisciano</v>
          </cell>
          <cell r="J101" t="str">
            <v>BOSTON</v>
          </cell>
        </row>
        <row r="102">
          <cell r="A102" t="str">
            <v>FRANTEMP</v>
          </cell>
          <cell r="B102" t="str">
            <v>FRANKLIN TEMPLETON</v>
          </cell>
          <cell r="C102">
            <v>3</v>
          </cell>
          <cell r="D102" t="str">
            <v>Carl Hennessy</v>
          </cell>
          <cell r="E102" t="str">
            <v>Becca Fang</v>
          </cell>
          <cell r="F102" t="str">
            <v>Justin Rozek</v>
          </cell>
          <cell r="G102" t="str">
            <v>Alan Kowalski</v>
          </cell>
          <cell r="H102" t="str">
            <v>Yelena Samisheva</v>
          </cell>
          <cell r="J102" t="str">
            <v>SACRAMENTO</v>
          </cell>
        </row>
        <row r="103">
          <cell r="A103" t="str">
            <v>GESS</v>
          </cell>
          <cell r="B103" t="str">
            <v>GENERAL ELECTRIC</v>
          </cell>
          <cell r="C103">
            <v>1</v>
          </cell>
          <cell r="D103" t="str">
            <v>Erik Pulsifer</v>
          </cell>
          <cell r="E103" t="str">
            <v>Dan Michaud</v>
          </cell>
          <cell r="F103" t="str">
            <v>Jon Frewald</v>
          </cell>
          <cell r="G103" t="str">
            <v>Reth Nop</v>
          </cell>
          <cell r="H103" t="str">
            <v>Luke Liang</v>
          </cell>
          <cell r="J103" t="str">
            <v>BOSTON</v>
          </cell>
        </row>
        <row r="104">
          <cell r="A104" t="str">
            <v>GMIMCO</v>
          </cell>
          <cell r="B104" t="str">
            <v>GENERAL MOTORS (GMIMCO)</v>
          </cell>
          <cell r="C104">
            <v>1</v>
          </cell>
          <cell r="D104" t="str">
            <v>Erik Cady</v>
          </cell>
          <cell r="E104" t="str">
            <v>Adam Hirbour</v>
          </cell>
          <cell r="F104" t="str">
            <v>Stephen Wall</v>
          </cell>
          <cell r="G104" t="str">
            <v>SSIA Operations - GM Poland</v>
          </cell>
          <cell r="H104" t="str">
            <v>Yu Kun Zhang</v>
          </cell>
          <cell r="I104" t="str">
            <v>Jared Sutton</v>
          </cell>
          <cell r="J104" t="str">
            <v>BOSTON</v>
          </cell>
        </row>
        <row r="105">
          <cell r="A105" t="str">
            <v>GEOLOIFS</v>
          </cell>
          <cell r="B105" t="str">
            <v>GEOLOGIC RESOURCE PARTNERS, LLC</v>
          </cell>
          <cell r="C105">
            <v>2</v>
          </cell>
          <cell r="D105" t="str">
            <v>MATTHEW SWAN</v>
          </cell>
          <cell r="E105" t="str">
            <v>DAVID DAI</v>
          </cell>
          <cell r="F105" t="str">
            <v>MATTHEW SWAN</v>
          </cell>
          <cell r="G105" t="str">
            <v>ANDREW NG</v>
          </cell>
          <cell r="H105" t="str">
            <v>ANDREW NG</v>
          </cell>
          <cell r="I105" t="str">
            <v>DAVID DAI</v>
          </cell>
          <cell r="J105" t="str">
            <v>Toronto</v>
          </cell>
        </row>
        <row r="106">
          <cell r="A106" t="str">
            <v>SCCRF</v>
          </cell>
          <cell r="B106" t="str">
            <v>Georgia Superior Court Clerks</v>
          </cell>
          <cell r="C106">
            <v>3</v>
          </cell>
          <cell r="D106" t="str">
            <v>Bob Pratt</v>
          </cell>
          <cell r="E106" t="str">
            <v>Rob Moles</v>
          </cell>
          <cell r="F106" t="str">
            <v>Fennie Law</v>
          </cell>
          <cell r="G106" t="str">
            <v>JV - Direct Publish</v>
          </cell>
          <cell r="H106" t="str">
            <v>Stella Chau</v>
          </cell>
          <cell r="I106" t="str">
            <v>Rachel Cardarelli</v>
          </cell>
          <cell r="J106" t="str">
            <v>BOSTON</v>
          </cell>
        </row>
        <row r="107">
          <cell r="A107" t="str">
            <v>GMCAN</v>
          </cell>
          <cell r="B107" t="str">
            <v>GM CANADA</v>
          </cell>
          <cell r="C107">
            <v>1</v>
          </cell>
          <cell r="D107" t="str">
            <v>Erik Cady</v>
          </cell>
          <cell r="E107" t="str">
            <v>Adam Hirbour</v>
          </cell>
          <cell r="F107" t="str">
            <v>Stephen Wall</v>
          </cell>
          <cell r="G107" t="str">
            <v>SSIA Operations - GM Poland</v>
          </cell>
          <cell r="H107" t="str">
            <v>Yu Kun Zhang</v>
          </cell>
          <cell r="I107" t="str">
            <v>Jared Sutton</v>
          </cell>
          <cell r="J107" t="str">
            <v>BOSTON</v>
          </cell>
        </row>
        <row r="108">
          <cell r="A108" t="str">
            <v>GOLDSS</v>
          </cell>
          <cell r="B108" t="str">
            <v>GOLDMAN SACHS</v>
          </cell>
          <cell r="C108">
            <v>3</v>
          </cell>
          <cell r="D108" t="str">
            <v>Erik Pulsifer</v>
          </cell>
          <cell r="E108" t="str">
            <v>Scott Swanson</v>
          </cell>
          <cell r="F108" t="str">
            <v>Scott Swanson</v>
          </cell>
          <cell r="G108" t="str">
            <v>Michael McDevitt</v>
          </cell>
          <cell r="H108" t="str">
            <v>Cheryl Coughlin</v>
          </cell>
          <cell r="J108" t="str">
            <v>BOSTON</v>
          </cell>
        </row>
        <row r="109">
          <cell r="A109" t="str">
            <v>GSMM</v>
          </cell>
          <cell r="B109" t="str">
            <v>GOLDMAN SACHS - ALTERNATIVES FUND</v>
          </cell>
          <cell r="C109">
            <v>2</v>
          </cell>
          <cell r="D109" t="str">
            <v>Len Robinson</v>
          </cell>
          <cell r="E109" t="str">
            <v>Mike O'Connell</v>
          </cell>
          <cell r="F109" t="str">
            <v>Pietro Panza</v>
          </cell>
          <cell r="G109" t="str">
            <v>Lisa Carmisciano</v>
          </cell>
          <cell r="H109" t="str">
            <v>Levi Ramos</v>
          </cell>
          <cell r="I109" t="str">
            <v>Miles Cobb</v>
          </cell>
          <cell r="J109" t="str">
            <v>BOSTON</v>
          </cell>
        </row>
        <row r="110">
          <cell r="A110" t="str">
            <v>OLD MUTUAL</v>
          </cell>
          <cell r="B110" t="str">
            <v>GOLDMAN SACHS - DWIGHT FUNDS</v>
          </cell>
          <cell r="C110">
            <v>3</v>
          </cell>
          <cell r="D110" t="str">
            <v>Len Robinson</v>
          </cell>
          <cell r="E110" t="str">
            <v>Mike O'Connell</v>
          </cell>
          <cell r="F110" t="str">
            <v>Pietro Panza</v>
          </cell>
          <cell r="G110" t="str">
            <v>Katie McIsaac</v>
          </cell>
          <cell r="H110" t="str">
            <v>Lisa Carmisciano</v>
          </cell>
          <cell r="J110" t="str">
            <v>BOSTON</v>
          </cell>
        </row>
        <row r="111">
          <cell r="A111" t="str">
            <v>GSCHAND</v>
          </cell>
          <cell r="B111" t="str">
            <v>GOLDMAN SACHS - MARIAN OTIS CHANDLER</v>
          </cell>
          <cell r="C111">
            <v>3</v>
          </cell>
          <cell r="D111" t="str">
            <v>Len Robinson</v>
          </cell>
          <cell r="E111" t="str">
            <v>Mike O'Connell</v>
          </cell>
          <cell r="F111" t="str">
            <v>Pietro Panza</v>
          </cell>
          <cell r="G111" t="str">
            <v>Katie McIsaac</v>
          </cell>
          <cell r="H111" t="str">
            <v>Anthony Labaki</v>
          </cell>
          <cell r="J111" t="str">
            <v>BOSTON</v>
          </cell>
        </row>
        <row r="112">
          <cell r="A112" t="str">
            <v>GOOGLE</v>
          </cell>
          <cell r="B112" t="str">
            <v>Google Technology Inc</v>
          </cell>
          <cell r="C112">
            <v>1</v>
          </cell>
          <cell r="D112" t="str">
            <v>Carl Hennessy</v>
          </cell>
          <cell r="E112" t="str">
            <v>Azharuddin Mansiya</v>
          </cell>
          <cell r="F112" t="str">
            <v>Evan Smith</v>
          </cell>
          <cell r="G112" t="str">
            <v>Jay Lun</v>
          </cell>
          <cell r="H112" t="str">
            <v>Jay Lun</v>
          </cell>
          <cell r="I112" t="str">
            <v>Azharuddin Mansiya</v>
          </cell>
          <cell r="J112" t="str">
            <v>SACRAMENTO</v>
          </cell>
        </row>
        <row r="113">
          <cell r="A113" t="str">
            <v>GERSVI</v>
          </cell>
          <cell r="B113" t="str">
            <v>Government Employees Retirement System of the U.S. Virgin Islands</v>
          </cell>
          <cell r="C113">
            <v>3</v>
          </cell>
          <cell r="D113" t="str">
            <v>Erik Cady</v>
          </cell>
          <cell r="E113" t="str">
            <v>Joao Da-Cruz</v>
          </cell>
          <cell r="F113" t="str">
            <v>Joao Da-Cruz</v>
          </cell>
          <cell r="G113" t="str">
            <v>Anthony Labaki</v>
          </cell>
          <cell r="H113" t="str">
            <v>Jim Sucharewicz</v>
          </cell>
          <cell r="I113" t="str">
            <v>Juan Ji</v>
          </cell>
          <cell r="J113" t="str">
            <v>BOSTON</v>
          </cell>
        </row>
        <row r="114">
          <cell r="A114" t="str">
            <v>GOVERNOR</v>
          </cell>
          <cell r="B114" t="str">
            <v>Governors Lane</v>
          </cell>
          <cell r="C114">
            <v>2</v>
          </cell>
          <cell r="D114" t="str">
            <v>MATTHEW SWAN</v>
          </cell>
          <cell r="E114" t="str">
            <v>DAVID DAI</v>
          </cell>
          <cell r="F114" t="str">
            <v>MATTHEW SWAN</v>
          </cell>
          <cell r="G114" t="str">
            <v>ANDREW NG</v>
          </cell>
          <cell r="H114" t="str">
            <v>ANDREW NG</v>
          </cell>
          <cell r="I114" t="str">
            <v>DAVID DAI</v>
          </cell>
          <cell r="J114" t="str">
            <v>TORONTO</v>
          </cell>
        </row>
        <row r="115">
          <cell r="A115" t="str">
            <v>GPUSS</v>
          </cell>
          <cell r="B115" t="str">
            <v>GPU, INC. VEBA</v>
          </cell>
          <cell r="C115">
            <v>3</v>
          </cell>
          <cell r="D115" t="str">
            <v>Erik Pulsifer</v>
          </cell>
          <cell r="E115" t="str">
            <v>Dan Michaud</v>
          </cell>
          <cell r="F115" t="str">
            <v>Crystal Ho</v>
          </cell>
          <cell r="G115" t="str">
            <v>Dave Manferdini</v>
          </cell>
          <cell r="H115" t="str">
            <v>Luke Liang</v>
          </cell>
          <cell r="J115" t="str">
            <v>BOSTON</v>
          </cell>
        </row>
        <row r="116">
          <cell r="A116" t="str">
            <v>GUIDEDOG</v>
          </cell>
          <cell r="B116" t="str">
            <v>Guide Dogs for the Blind Association (The)</v>
          </cell>
          <cell r="C116">
            <v>3</v>
          </cell>
          <cell r="D116" t="str">
            <v>Erik Pulsifer</v>
          </cell>
          <cell r="E116" t="str">
            <v>Dan Michaud</v>
          </cell>
          <cell r="F116" t="str">
            <v>Crystal Ho</v>
          </cell>
          <cell r="G116" t="str">
            <v>Dave Manferdini</v>
          </cell>
          <cell r="H116" t="str">
            <v>Luke Liang</v>
          </cell>
          <cell r="J116" t="str">
            <v>BOSTON</v>
          </cell>
        </row>
        <row r="117">
          <cell r="A117" t="str">
            <v>HALLSS</v>
          </cell>
          <cell r="B117" t="str">
            <v>Halliburton Company</v>
          </cell>
          <cell r="C117">
            <v>3</v>
          </cell>
          <cell r="D117" t="str">
            <v>Erik Pulsifer</v>
          </cell>
          <cell r="E117" t="str">
            <v>Scott Swanson</v>
          </cell>
          <cell r="F117" t="str">
            <v>Matt Landry</v>
          </cell>
          <cell r="G117" t="str">
            <v>Dave Manferdini</v>
          </cell>
          <cell r="H117" t="str">
            <v>Luke Liang</v>
          </cell>
          <cell r="J117" t="str">
            <v>BOSTON</v>
          </cell>
        </row>
        <row r="118">
          <cell r="A118" t="str">
            <v>HALLSSUK</v>
          </cell>
          <cell r="B118" t="str">
            <v>HALLIBURTON COMPANY - UK</v>
          </cell>
          <cell r="C118">
            <v>2</v>
          </cell>
          <cell r="D118" t="str">
            <v>Erik Pulsifer</v>
          </cell>
          <cell r="E118" t="str">
            <v>Scott Swanson</v>
          </cell>
          <cell r="F118" t="str">
            <v>Matt Landry</v>
          </cell>
          <cell r="G118" t="str">
            <v>Reth Nop</v>
          </cell>
          <cell r="H118" t="str">
            <v>Crystal Ho</v>
          </cell>
          <cell r="J118" t="str">
            <v>BOSTON</v>
          </cell>
        </row>
        <row r="119">
          <cell r="A119" t="str">
            <v>HMARKSS</v>
          </cell>
          <cell r="B119" t="str">
            <v>HALLMARK CARDS INC</v>
          </cell>
          <cell r="C119">
            <v>1</v>
          </cell>
          <cell r="D119" t="str">
            <v>Bob Pratt</v>
          </cell>
          <cell r="E119" t="str">
            <v>Rob Moles</v>
          </cell>
          <cell r="F119" t="str">
            <v>Olga Rudgalve</v>
          </cell>
          <cell r="G119" t="str">
            <v>Steve Osyf</v>
          </cell>
          <cell r="H119" t="str">
            <v>Carlisle Adamson</v>
          </cell>
          <cell r="J119" t="str">
            <v>BOSTON</v>
          </cell>
        </row>
        <row r="120">
          <cell r="A120" t="str">
            <v>Hanes</v>
          </cell>
          <cell r="B120" t="str">
            <v>Hanesbrands Inc.</v>
          </cell>
          <cell r="C120">
            <v>3</v>
          </cell>
          <cell r="D120" t="str">
            <v>Erik Pulsifer</v>
          </cell>
          <cell r="E120" t="str">
            <v>Dan Michaud</v>
          </cell>
          <cell r="F120" t="str">
            <v>Crystal Ho</v>
          </cell>
          <cell r="G120" t="str">
            <v>Crystal Ho</v>
          </cell>
          <cell r="H120" t="str">
            <v>Jon Frewald</v>
          </cell>
          <cell r="J120" t="str">
            <v>Boston</v>
          </cell>
        </row>
        <row r="121">
          <cell r="A121" t="str">
            <v>HARCHGSS</v>
          </cell>
          <cell r="B121" t="str">
            <v>Harris County Hospital District Foundation</v>
          </cell>
          <cell r="C121">
            <v>3</v>
          </cell>
          <cell r="D121" t="str">
            <v>Erik Pulsifer</v>
          </cell>
          <cell r="E121" t="str">
            <v>Dan Michaud</v>
          </cell>
          <cell r="F121" t="str">
            <v>Crystal Ho</v>
          </cell>
          <cell r="G121" t="str">
            <v>JV - Direct Publish</v>
          </cell>
          <cell r="H121" t="str">
            <v>Luke Liang</v>
          </cell>
          <cell r="I121" t="str">
            <v>Dave Manferdini</v>
          </cell>
          <cell r="J121" t="str">
            <v>BOSTON</v>
          </cell>
        </row>
        <row r="122">
          <cell r="A122" t="str">
            <v>THEHART</v>
          </cell>
          <cell r="B122" t="str">
            <v>Hartford Financial Services Group Inc</v>
          </cell>
          <cell r="C122">
            <v>2</v>
          </cell>
          <cell r="D122" t="str">
            <v>Bob Pratt</v>
          </cell>
          <cell r="E122" t="str">
            <v>Rob Moles</v>
          </cell>
          <cell r="F122" t="str">
            <v>Stella Chau</v>
          </cell>
          <cell r="G122" t="str">
            <v>Dean Agganis</v>
          </cell>
          <cell r="H122" t="str">
            <v>Fennie Law</v>
          </cell>
          <cell r="J122" t="str">
            <v>BOSTON</v>
          </cell>
        </row>
        <row r="123">
          <cell r="A123" t="str">
            <v>HARTHC</v>
          </cell>
          <cell r="B123" t="str">
            <v>Hartford Health Care Corporation</v>
          </cell>
          <cell r="C123">
            <v>2</v>
          </cell>
          <cell r="D123" t="str">
            <v>Erik Cady</v>
          </cell>
          <cell r="E123" t="str">
            <v>Adam Hirbour</v>
          </cell>
          <cell r="F123" t="str">
            <v>Jared Sutton</v>
          </cell>
          <cell r="G123" t="str">
            <v>Eric Burton</v>
          </cell>
          <cell r="H123" t="str">
            <v>Jared Sutton</v>
          </cell>
          <cell r="I123" t="str">
            <v>Stephen Wall</v>
          </cell>
          <cell r="J123" t="str">
            <v>BOSTON</v>
          </cell>
        </row>
        <row r="124">
          <cell r="A124" t="str">
            <v xml:space="preserve">HARV100 </v>
          </cell>
          <cell r="B124" t="str">
            <v>Harvard Management Company Inc</v>
          </cell>
          <cell r="C124">
            <v>3</v>
          </cell>
          <cell r="D124" t="str">
            <v>Bob Pratt</v>
          </cell>
          <cell r="E124" t="str">
            <v>Rob Moles</v>
          </cell>
          <cell r="F124" t="str">
            <v>Rachel Cardarelli</v>
          </cell>
          <cell r="G124" t="str">
            <v>Rachel Cardarelli</v>
          </cell>
          <cell r="H124" t="str">
            <v>Jack Kerrigan</v>
          </cell>
          <cell r="I124" t="str">
            <v>Stefan Stoychev</v>
          </cell>
          <cell r="J124" t="str">
            <v>BOSTON</v>
          </cell>
        </row>
        <row r="125">
          <cell r="A125" t="str">
            <v>HAOCGSS0</v>
          </cell>
          <cell r="B125" t="str">
            <v>Health Alliance Greater Cincinnati</v>
          </cell>
          <cell r="C125">
            <v>3</v>
          </cell>
          <cell r="D125" t="str">
            <v>Bob Pratt</v>
          </cell>
          <cell r="E125" t="str">
            <v>Rob Moles</v>
          </cell>
          <cell r="F125" t="str">
            <v>Fennie Law</v>
          </cell>
          <cell r="G125" t="str">
            <v>Fennie Law</v>
          </cell>
          <cell r="H125" t="str">
            <v>Steve Osyf</v>
          </cell>
          <cell r="I125" t="str">
            <v>Stefan Stoychev</v>
          </cell>
          <cell r="J125" t="str">
            <v>BOSTON</v>
          </cell>
        </row>
        <row r="126">
          <cell r="A126" t="str">
            <v>HEBSRP</v>
          </cell>
          <cell r="B126" t="str">
            <v>HEB BRAND SAVINGS AND RETIREMENT</v>
          </cell>
          <cell r="C126">
            <v>2</v>
          </cell>
          <cell r="D126" t="str">
            <v>Erik Pulsifer</v>
          </cell>
          <cell r="E126" t="str">
            <v>Dan Michaud</v>
          </cell>
          <cell r="F126" t="str">
            <v>Dan Michaud</v>
          </cell>
          <cell r="G126" t="str">
            <v>CAPA4</v>
          </cell>
          <cell r="H126" t="str">
            <v>Jon Frewald</v>
          </cell>
          <cell r="I126" t="str">
            <v>Natalia Postnova</v>
          </cell>
          <cell r="J126" t="str">
            <v>BOSTON</v>
          </cell>
        </row>
        <row r="127">
          <cell r="A127" t="str">
            <v>HNKLUSA</v>
          </cell>
          <cell r="B127" t="str">
            <v>HENKEL</v>
          </cell>
          <cell r="C127">
            <v>3</v>
          </cell>
          <cell r="D127" t="str">
            <v>Erik Cady</v>
          </cell>
          <cell r="E127" t="str">
            <v>Joao Da-Cruz</v>
          </cell>
          <cell r="F127" t="str">
            <v>Joao Da-Cruz</v>
          </cell>
          <cell r="G127" t="str">
            <v>Merit Saar -Beckles</v>
          </cell>
          <cell r="H127" t="str">
            <v>Anthony Labaki</v>
          </cell>
          <cell r="I127" t="str">
            <v>Juan Ji</v>
          </cell>
          <cell r="J127" t="str">
            <v>BOSTON</v>
          </cell>
        </row>
        <row r="128">
          <cell r="A128" t="str">
            <v>CBTT2</v>
          </cell>
          <cell r="B128" t="str">
            <v>HERITAGE &amp; STABILISATION FUND</v>
          </cell>
          <cell r="C128">
            <v>3</v>
          </cell>
          <cell r="D128" t="str">
            <v>Bob Pratt</v>
          </cell>
          <cell r="E128" t="str">
            <v>Rob Moles</v>
          </cell>
          <cell r="F128" t="str">
            <v>Jack Kerrigan</v>
          </cell>
          <cell r="G128" t="str">
            <v>Jack Kerrigan</v>
          </cell>
          <cell r="H128" t="str">
            <v>Jonathan King</v>
          </cell>
          <cell r="I128" t="str">
            <v>Stefan Stoychev</v>
          </cell>
          <cell r="J128" t="str">
            <v>BOSTON</v>
          </cell>
        </row>
        <row r="129">
          <cell r="A129" t="str">
            <v>Hermes</v>
          </cell>
          <cell r="B129" t="str">
            <v>Hermes Fund Managers Limited</v>
          </cell>
          <cell r="C129">
            <v>2</v>
          </cell>
          <cell r="D129" t="str">
            <v>MATTHEW SWAN</v>
          </cell>
          <cell r="E129" t="str">
            <v>DAVID DAI</v>
          </cell>
          <cell r="F129" t="str">
            <v>MATTHEW SWAN</v>
          </cell>
          <cell r="G129" t="str">
            <v>ANDREW NG</v>
          </cell>
          <cell r="H129" t="str">
            <v>ANDREW NG</v>
          </cell>
          <cell r="I129" t="str">
            <v>DAVID DAI</v>
          </cell>
          <cell r="J129" t="str">
            <v>TORONTO</v>
          </cell>
        </row>
        <row r="130">
          <cell r="A130" t="str">
            <v>HIGHCAP</v>
          </cell>
          <cell r="B130" t="str">
            <v>Highland Capital Management, L.P.</v>
          </cell>
          <cell r="C130">
            <v>2</v>
          </cell>
          <cell r="D130" t="str">
            <v>Erik Cady</v>
          </cell>
          <cell r="E130" t="str">
            <v>Adam Hirbour</v>
          </cell>
          <cell r="F130" t="str">
            <v>Michael Dean</v>
          </cell>
          <cell r="G130" t="str">
            <v>Eric Burton</v>
          </cell>
          <cell r="H130" t="str">
            <v>Michael Dean</v>
          </cell>
          <cell r="I130" t="str">
            <v>Kelvin Andrade</v>
          </cell>
          <cell r="J130" t="str">
            <v>BOSTON</v>
          </cell>
        </row>
        <row r="131">
          <cell r="A131" t="str">
            <v>IAM</v>
          </cell>
          <cell r="B131" t="str">
            <v>IAMAW National Pension Fund</v>
          </cell>
          <cell r="C131">
            <v>2</v>
          </cell>
          <cell r="D131" t="str">
            <v>Len Robinson</v>
          </cell>
          <cell r="E131" t="str">
            <v>Mike O'Connell</v>
          </cell>
          <cell r="F131" t="str">
            <v>Jennifer Negoshian</v>
          </cell>
          <cell r="G131" t="str">
            <v>Katie McIsaac</v>
          </cell>
          <cell r="H131" t="str">
            <v>Lisa Carmisciano</v>
          </cell>
          <cell r="J131" t="str">
            <v>BOSTON</v>
          </cell>
        </row>
        <row r="132">
          <cell r="A132" t="str">
            <v xml:space="preserve">IBM </v>
          </cell>
          <cell r="B132" t="str">
            <v>IBM Canada Limited</v>
          </cell>
          <cell r="C132">
            <v>1</v>
          </cell>
          <cell r="D132" t="str">
            <v>MATTHEW SWAN</v>
          </cell>
          <cell r="E132" t="str">
            <v>DAVID DAI</v>
          </cell>
          <cell r="F132" t="str">
            <v>SIMRAN SANDHU</v>
          </cell>
          <cell r="G132" t="str">
            <v>TINA MILOSAVLJEVIC</v>
          </cell>
          <cell r="H132" t="str">
            <v>AMY DOAN</v>
          </cell>
          <cell r="I132" t="str">
            <v>DAVID DAI</v>
          </cell>
          <cell r="J132" t="str">
            <v>TORONTO</v>
          </cell>
        </row>
        <row r="133">
          <cell r="A133" t="str">
            <v>ILWU</v>
          </cell>
          <cell r="B133" t="str">
            <v>ILWU Pacific Maritime Assn  (International Longshore and Warehouse Union)</v>
          </cell>
          <cell r="C133">
            <v>3</v>
          </cell>
          <cell r="D133" t="str">
            <v>Bob Pratt</v>
          </cell>
          <cell r="E133" t="str">
            <v>Rob Moles</v>
          </cell>
          <cell r="F133" t="str">
            <v>Stella Chau</v>
          </cell>
          <cell r="G133" t="str">
            <v>Stella Chau</v>
          </cell>
          <cell r="H133" t="str">
            <v>Steve Osyf</v>
          </cell>
          <cell r="I133" t="str">
            <v>Fennie Law</v>
          </cell>
          <cell r="J133" t="str">
            <v>BOSTON</v>
          </cell>
        </row>
        <row r="134">
          <cell r="A134" t="str">
            <v>INTEL</v>
          </cell>
          <cell r="B134" t="str">
            <v>Intel Corporation</v>
          </cell>
          <cell r="C134">
            <v>1</v>
          </cell>
          <cell r="D134" t="str">
            <v>Carl Hennessy</v>
          </cell>
          <cell r="E134" t="str">
            <v>Azharuddin Mansiya</v>
          </cell>
          <cell r="F134" t="str">
            <v>Vu Nguyen</v>
          </cell>
          <cell r="G134" t="str">
            <v>JOEY LI</v>
          </cell>
          <cell r="H134" t="str">
            <v>JOEY LI</v>
          </cell>
          <cell r="I134" t="str">
            <v>Azharuddin Mansiya</v>
          </cell>
          <cell r="J134" t="str">
            <v>SACRAMENTO</v>
          </cell>
        </row>
        <row r="135">
          <cell r="A135" t="str">
            <v>IBMS</v>
          </cell>
          <cell r="B135" t="str">
            <v>International Business Machines Corp.</v>
          </cell>
          <cell r="C135">
            <v>1</v>
          </cell>
          <cell r="D135" t="str">
            <v>Bob Pratt</v>
          </cell>
          <cell r="E135" t="str">
            <v>Rob Moles</v>
          </cell>
          <cell r="F135" t="str">
            <v>Jack Kerrigan</v>
          </cell>
          <cell r="G135" t="str">
            <v>Rachel Cardarelli</v>
          </cell>
          <cell r="H135" t="str">
            <v>Jonathan King</v>
          </cell>
          <cell r="J135" t="str">
            <v>BOSTON</v>
          </cell>
        </row>
        <row r="136">
          <cell r="A136" t="str">
            <v>IMF</v>
          </cell>
          <cell r="B136" t="str">
            <v>INTERNATIONAL MONETARY FUND</v>
          </cell>
          <cell r="C136">
            <v>1</v>
          </cell>
          <cell r="D136" t="str">
            <v>Erik Pulsifer</v>
          </cell>
          <cell r="E136" t="str">
            <v>Scott Swanson</v>
          </cell>
          <cell r="F136" t="str">
            <v>Matt Landry</v>
          </cell>
          <cell r="G136" t="str">
            <v>Michael McDevitt</v>
          </cell>
          <cell r="H136" t="str">
            <v>Cheryl Coughlin</v>
          </cell>
          <cell r="J136" t="str">
            <v>BOSTON</v>
          </cell>
        </row>
        <row r="137">
          <cell r="A137" t="str">
            <v>IPCSS</v>
          </cell>
          <cell r="B137" t="str">
            <v>International Paper Co</v>
          </cell>
          <cell r="C137">
            <v>2</v>
          </cell>
          <cell r="D137" t="str">
            <v>Erik Cady</v>
          </cell>
          <cell r="E137" t="str">
            <v>Joao Da-Cruz</v>
          </cell>
          <cell r="F137" t="str">
            <v>Joao Da-Cruz</v>
          </cell>
          <cell r="G137" t="str">
            <v>CAPA4</v>
          </cell>
          <cell r="H137" t="str">
            <v>Jim Sucharewicz</v>
          </cell>
          <cell r="I137" t="str">
            <v>Merit Saar -Beckles</v>
          </cell>
          <cell r="J137" t="str">
            <v>BOSTON</v>
          </cell>
        </row>
        <row r="138">
          <cell r="A138" t="str">
            <v>INVESCO</v>
          </cell>
          <cell r="B138" t="str">
            <v>Invesco Ltd.</v>
          </cell>
          <cell r="C138">
            <v>3</v>
          </cell>
          <cell r="D138" t="str">
            <v>Bob Pratt</v>
          </cell>
          <cell r="E138" t="str">
            <v>Rob Moles</v>
          </cell>
          <cell r="F138" t="str">
            <v>Olga Rudgalve</v>
          </cell>
          <cell r="G138" t="str">
            <v>Olga Rudgalve</v>
          </cell>
          <cell r="H138" t="str">
            <v>Jonathan King</v>
          </cell>
          <cell r="I138" t="str">
            <v>Stella Chau</v>
          </cell>
          <cell r="J138" t="str">
            <v>BOSTON</v>
          </cell>
        </row>
        <row r="139">
          <cell r="A139" t="str">
            <v>IWNE</v>
          </cell>
          <cell r="B139" t="str">
            <v>Iron Workers New England District</v>
          </cell>
          <cell r="C139">
            <v>3</v>
          </cell>
          <cell r="D139" t="str">
            <v>Bob Pratt</v>
          </cell>
          <cell r="E139" t="str">
            <v>Rob Moles</v>
          </cell>
          <cell r="F139" t="str">
            <v>Rachel Cardarelli</v>
          </cell>
          <cell r="G139" t="str">
            <v>Rachel Cardarelli</v>
          </cell>
          <cell r="H139" t="str">
            <v>Fennie Law</v>
          </cell>
          <cell r="I139" t="str">
            <v>Laurentino Pires</v>
          </cell>
          <cell r="J139" t="str">
            <v>BOSTON</v>
          </cell>
        </row>
        <row r="140">
          <cell r="A140" t="str">
            <v>CPEN</v>
          </cell>
          <cell r="B140" t="str">
            <v>IUOE Central Pension Fund (International Union of Operating Engineers)</v>
          </cell>
          <cell r="C140">
            <v>2</v>
          </cell>
          <cell r="D140" t="str">
            <v>Len Robinson</v>
          </cell>
          <cell r="E140" t="str">
            <v>Miles Cobb</v>
          </cell>
          <cell r="F140" t="str">
            <v>Miles Cobb</v>
          </cell>
          <cell r="G140" t="str">
            <v>Matt Crimmins</v>
          </cell>
          <cell r="H140" t="str">
            <v>Kelvin Andrade</v>
          </cell>
          <cell r="I140" t="str">
            <v>Min Huang</v>
          </cell>
          <cell r="J140" t="str">
            <v>BOSTON</v>
          </cell>
        </row>
        <row r="141">
          <cell r="A141" t="str">
            <v>JPGSS</v>
          </cell>
          <cell r="B141" t="str">
            <v>J Paul Getty Trust</v>
          </cell>
          <cell r="C141">
            <v>1</v>
          </cell>
          <cell r="D141" t="str">
            <v>Carl Hennessy</v>
          </cell>
          <cell r="E141" t="str">
            <v>MABLE LEUNG</v>
          </cell>
          <cell r="F141" t="str">
            <v>Sana Ali</v>
          </cell>
          <cell r="G141" t="str">
            <v>Sarah Osman</v>
          </cell>
          <cell r="H141" t="str">
            <v>Sarah Osman</v>
          </cell>
          <cell r="I141" t="str">
            <v>MABLE LEUNG</v>
          </cell>
          <cell r="J141" t="str">
            <v>SACRAMENTO</v>
          </cell>
        </row>
        <row r="142">
          <cell r="A142" t="str">
            <v>JCPENNEY</v>
          </cell>
          <cell r="B142" t="str">
            <v>J.C. Penney Company, Inc.</v>
          </cell>
          <cell r="C142">
            <v>3</v>
          </cell>
          <cell r="D142" t="str">
            <v>Erik Cady</v>
          </cell>
          <cell r="E142" t="str">
            <v>Joao Da-Cruz</v>
          </cell>
          <cell r="F142" t="str">
            <v>Joao Da-Cruz</v>
          </cell>
          <cell r="G142" t="str">
            <v>Juan Jia</v>
          </cell>
          <cell r="H142" t="str">
            <v>Anthony Labaki</v>
          </cell>
          <cell r="I142" t="str">
            <v>Jim Sucharewicz</v>
          </cell>
          <cell r="J142" t="str">
            <v>BOSTON</v>
          </cell>
        </row>
        <row r="143">
          <cell r="A143" t="str">
            <v>IRVINE</v>
          </cell>
          <cell r="B143" t="str">
            <v>JAMES IRVINE FOUNDATION</v>
          </cell>
          <cell r="C143">
            <v>3</v>
          </cell>
          <cell r="D143" t="str">
            <v>Bob Pratt</v>
          </cell>
          <cell r="E143" t="str">
            <v>Rob Moles</v>
          </cell>
          <cell r="F143" t="str">
            <v>Olga Rudgalve</v>
          </cell>
          <cell r="G143" t="str">
            <v>Olga Rudgalve</v>
          </cell>
          <cell r="H143" t="str">
            <v>Steve Osyf</v>
          </cell>
          <cell r="I143" t="str">
            <v>Stefan Stoychev</v>
          </cell>
          <cell r="J143" t="str">
            <v>BOSTON</v>
          </cell>
        </row>
        <row r="144">
          <cell r="A144" t="str">
            <v>JHDB</v>
          </cell>
          <cell r="B144" t="str">
            <v>John Hancock (Parent)</v>
          </cell>
          <cell r="C144">
            <v>2</v>
          </cell>
          <cell r="D144" t="str">
            <v>Len Robinson</v>
          </cell>
          <cell r="E144" t="str">
            <v>Mike O'Connell</v>
          </cell>
          <cell r="F144" t="str">
            <v>Pietro Panza</v>
          </cell>
          <cell r="G144" t="str">
            <v>Levi Ramos</v>
          </cell>
          <cell r="H144" t="str">
            <v>Lisa Carmisciano</v>
          </cell>
          <cell r="J144" t="str">
            <v>BOSTON</v>
          </cell>
        </row>
        <row r="145">
          <cell r="A145" t="str">
            <v>JPM</v>
          </cell>
          <cell r="B145" t="str">
            <v>JPMorgan Chase and Co.</v>
          </cell>
          <cell r="C145">
            <v>3</v>
          </cell>
          <cell r="D145" t="str">
            <v>Bob Pratt</v>
          </cell>
          <cell r="E145" t="str">
            <v>Rob Moles</v>
          </cell>
          <cell r="F145" t="str">
            <v>Jack Kerrigan</v>
          </cell>
          <cell r="G145" t="str">
            <v>Jack Kerrigan</v>
          </cell>
          <cell r="H145" t="str">
            <v>Steve Osyf</v>
          </cell>
          <cell r="I145" t="str">
            <v>Stefan Stoychev</v>
          </cell>
          <cell r="J145" t="str">
            <v>BOSTON</v>
          </cell>
        </row>
        <row r="146">
          <cell r="A146" t="str">
            <v>KFGSS1</v>
          </cell>
          <cell r="B146" t="str">
            <v>KAISER PERMANENTE</v>
          </cell>
          <cell r="C146">
            <v>1</v>
          </cell>
          <cell r="D146" t="str">
            <v>Carl Hennessy</v>
          </cell>
          <cell r="E146" t="str">
            <v>MABLE LEUNG</v>
          </cell>
          <cell r="F146" t="str">
            <v>Justin Rozek</v>
          </cell>
          <cell r="G146" t="str">
            <v>Jay Lun</v>
          </cell>
          <cell r="H146" t="str">
            <v>Jay Lun</v>
          </cell>
          <cell r="I146" t="str">
            <v>MABLE LEUNG</v>
          </cell>
          <cell r="J146" t="str">
            <v>SACRAMENTO</v>
          </cell>
        </row>
        <row r="147">
          <cell r="A147" t="str">
            <v xml:space="preserve">KAL </v>
          </cell>
          <cell r="B147" t="str">
            <v>Kalamazoo County Employee Retirement System</v>
          </cell>
          <cell r="C147">
            <v>3</v>
          </cell>
          <cell r="D147" t="str">
            <v>Len Robinson</v>
          </cell>
          <cell r="E147" t="str">
            <v>Miles Cobb</v>
          </cell>
          <cell r="F147" t="str">
            <v>Pietro Panza</v>
          </cell>
          <cell r="G147" t="str">
            <v>Min Huang</v>
          </cell>
          <cell r="H147" t="str">
            <v>Vadim Arustamayan</v>
          </cell>
          <cell r="I147" t="str">
            <v>Vadim Arustamayan</v>
          </cell>
          <cell r="J147" t="str">
            <v>BOSTON</v>
          </cell>
        </row>
        <row r="148">
          <cell r="A148" t="str">
            <v>KPERS</v>
          </cell>
          <cell r="B148" t="str">
            <v>Kansas Public Employees Retirement</v>
          </cell>
          <cell r="C148">
            <v>2</v>
          </cell>
          <cell r="D148" t="str">
            <v>MATTHEW SWAN</v>
          </cell>
          <cell r="E148" t="str">
            <v>MABLE LEUNG</v>
          </cell>
          <cell r="F148" t="str">
            <v>ZICO GONSALVES</v>
          </cell>
          <cell r="G148" t="str">
            <v>ANDREW NG</v>
          </cell>
          <cell r="H148" t="str">
            <v>ANDREW NG</v>
          </cell>
          <cell r="I148" t="str">
            <v>DAVID DAI</v>
          </cell>
          <cell r="J148" t="str">
            <v>TORONTO</v>
          </cell>
        </row>
        <row r="149">
          <cell r="A149" t="str">
            <v>KBRSS</v>
          </cell>
          <cell r="B149" t="str">
            <v>KBR, Inc.</v>
          </cell>
          <cell r="C149">
            <v>2</v>
          </cell>
          <cell r="D149" t="str">
            <v>Bob Pratt</v>
          </cell>
          <cell r="E149" t="str">
            <v>Rob Moles</v>
          </cell>
          <cell r="F149" t="str">
            <v>Jack Kerrigan</v>
          </cell>
          <cell r="G149" t="str">
            <v>Steve Osyf</v>
          </cell>
          <cell r="H149" t="str">
            <v>Stefan Stoychev</v>
          </cell>
          <cell r="J149" t="str">
            <v>BOSTON</v>
          </cell>
        </row>
        <row r="150">
          <cell r="A150" t="str">
            <v>KNIGHTV</v>
          </cell>
          <cell r="B150" t="str">
            <v>Knight Vinke Asset Management</v>
          </cell>
          <cell r="C150">
            <v>3</v>
          </cell>
          <cell r="D150" t="str">
            <v>Bob Pratt</v>
          </cell>
          <cell r="E150" t="str">
            <v>Rob Moles</v>
          </cell>
          <cell r="F150" t="str">
            <v>Jack Kerrigan</v>
          </cell>
          <cell r="G150" t="str">
            <v>Jack Kerrigan</v>
          </cell>
          <cell r="H150" t="str">
            <v>Carlisle Adamson</v>
          </cell>
          <cell r="I150" t="str">
            <v>Stefan Stoychev</v>
          </cell>
          <cell r="J150" t="str">
            <v>BOSTON</v>
          </cell>
        </row>
        <row r="151">
          <cell r="A151" t="str">
            <v>LEHIGH</v>
          </cell>
          <cell r="B151" t="str">
            <v>LEHIGH UNIVERSITY</v>
          </cell>
          <cell r="C151">
            <v>2</v>
          </cell>
          <cell r="D151" t="str">
            <v>Erik Cady</v>
          </cell>
          <cell r="E151" t="str">
            <v>Adam Hirbour</v>
          </cell>
          <cell r="F151" t="str">
            <v>Adam Sweeney</v>
          </cell>
          <cell r="G151" t="str">
            <v>Yu Kun Zhang</v>
          </cell>
          <cell r="H151" t="str">
            <v>Adam Sweeney</v>
          </cell>
          <cell r="I151" t="str">
            <v>Kelvin Andrade</v>
          </cell>
          <cell r="J151" t="str">
            <v>BOSTON</v>
          </cell>
        </row>
        <row r="152">
          <cell r="A152" t="str">
            <v>YADD</v>
          </cell>
          <cell r="B152" t="str">
            <v>Lissom Investment Management Inc.</v>
          </cell>
          <cell r="C152">
            <v>3</v>
          </cell>
          <cell r="D152" t="str">
            <v>Erik Cady</v>
          </cell>
          <cell r="E152" t="str">
            <v>Adam Hirbour</v>
          </cell>
          <cell r="F152" t="str">
            <v>Michael Dean</v>
          </cell>
          <cell r="G152" t="str">
            <v>Eric Burton</v>
          </cell>
          <cell r="H152" t="str">
            <v>Michael Dean</v>
          </cell>
          <cell r="I152" t="str">
            <v>Stephen Wall</v>
          </cell>
          <cell r="J152" t="str">
            <v>BOSTON</v>
          </cell>
        </row>
        <row r="153">
          <cell r="A153" t="str">
            <v>LIZARIFS</v>
          </cell>
          <cell r="B153" t="str">
            <v>LIZARD INVESTORS</v>
          </cell>
          <cell r="C153">
            <v>2</v>
          </cell>
          <cell r="D153" t="str">
            <v>MATTHEW SWAN</v>
          </cell>
          <cell r="E153" t="str">
            <v>DAVID DAI</v>
          </cell>
          <cell r="F153" t="str">
            <v>MATTHEW SWAN</v>
          </cell>
          <cell r="G153" t="str">
            <v>ANDREW NG</v>
          </cell>
          <cell r="H153" t="str">
            <v>ANDREW NG</v>
          </cell>
          <cell r="I153" t="str">
            <v>DAVID DAI</v>
          </cell>
          <cell r="J153" t="str">
            <v>Toronto</v>
          </cell>
        </row>
        <row r="154">
          <cell r="A154" t="str">
            <v>MARTSS</v>
          </cell>
          <cell r="B154" t="str">
            <v>Lockheed Martin Corporation</v>
          </cell>
          <cell r="C154">
            <v>1</v>
          </cell>
          <cell r="D154" t="str">
            <v>Erik Pulsifer</v>
          </cell>
          <cell r="E154" t="str">
            <v>Dan Michaud</v>
          </cell>
          <cell r="F154" t="str">
            <v>Matt Landry</v>
          </cell>
          <cell r="G154" t="str">
            <v>CAPA4</v>
          </cell>
          <cell r="H154" t="str">
            <v>Crystal Ho</v>
          </cell>
          <cell r="I154" t="str">
            <v>Carmen Mejia</v>
          </cell>
          <cell r="J154" t="str">
            <v>BOSTON</v>
          </cell>
        </row>
        <row r="155">
          <cell r="A155" t="str">
            <v>LONZAAMSS</v>
          </cell>
          <cell r="B155" t="str">
            <v>LONZA AMERICAS</v>
          </cell>
          <cell r="C155">
            <v>3</v>
          </cell>
          <cell r="D155" t="str">
            <v>Len Robinson</v>
          </cell>
          <cell r="E155" t="str">
            <v>Miles Cobb</v>
          </cell>
          <cell r="F155" t="str">
            <v>Paul Mackey</v>
          </cell>
          <cell r="G155" t="str">
            <v>Matt Crimmins</v>
          </cell>
          <cell r="H155" t="str">
            <v>Min Huang</v>
          </cell>
          <cell r="J155" t="str">
            <v>BOSTON</v>
          </cell>
        </row>
        <row r="156">
          <cell r="A156" t="str">
            <v>LORINGW</v>
          </cell>
          <cell r="B156" t="str">
            <v>LORING WARD INTERNATIONAL</v>
          </cell>
          <cell r="D156" t="str">
            <v>Carl Hennessy</v>
          </cell>
          <cell r="E156" t="str">
            <v>Mable Leung</v>
          </cell>
          <cell r="F156" t="str">
            <v>Evan Smith</v>
          </cell>
          <cell r="G156" t="str">
            <v>Jason Sohn</v>
          </cell>
          <cell r="H156" t="str">
            <v>Jason Sohn</v>
          </cell>
          <cell r="I156" t="str">
            <v>Mable Leung</v>
          </cell>
          <cell r="J156" t="str">
            <v>Sacramento</v>
          </cell>
        </row>
        <row r="157">
          <cell r="A157" t="str">
            <v>LACERA</v>
          </cell>
          <cell r="B157" t="str">
            <v>Los Angeles County Employee Retirement Association (LACERA)</v>
          </cell>
          <cell r="C157">
            <v>1</v>
          </cell>
          <cell r="D157" t="str">
            <v>Carl Hennessy</v>
          </cell>
          <cell r="E157" t="str">
            <v>MABLE LEUNG</v>
          </cell>
          <cell r="F157" t="str">
            <v>Vu Nguyen</v>
          </cell>
          <cell r="G157" t="str">
            <v>Azharuddin Mansiya</v>
          </cell>
          <cell r="H157" t="str">
            <v>Azharuddin Mansiya</v>
          </cell>
          <cell r="I157" t="str">
            <v>MABLE LEUNG</v>
          </cell>
          <cell r="J157" t="str">
            <v>SACRAMENTO</v>
          </cell>
        </row>
        <row r="158">
          <cell r="A158" t="str">
            <v>LCFF</v>
          </cell>
          <cell r="B158" t="str">
            <v>Luther C Fischer Fdtn</v>
          </cell>
          <cell r="C158">
            <v>3</v>
          </cell>
          <cell r="D158" t="str">
            <v>Len Robinson</v>
          </cell>
          <cell r="E158" t="str">
            <v>Miles Cobb</v>
          </cell>
          <cell r="F158" t="str">
            <v>Jennifer Negoshian</v>
          </cell>
          <cell r="G158" t="str">
            <v>JV - Direct Publish</v>
          </cell>
          <cell r="H158" t="str">
            <v>Matt Crimmins</v>
          </cell>
          <cell r="I158" t="str">
            <v>Min Huang</v>
          </cell>
          <cell r="J158" t="str">
            <v>BOSTON</v>
          </cell>
        </row>
        <row r="159">
          <cell r="A159" t="str">
            <v>MLBSS</v>
          </cell>
          <cell r="B159" t="str">
            <v>Major League Players Association</v>
          </cell>
          <cell r="C159">
            <v>3</v>
          </cell>
          <cell r="D159" t="str">
            <v>Len Robinson</v>
          </cell>
          <cell r="E159" t="str">
            <v>Mike O'Connell</v>
          </cell>
          <cell r="F159" t="str">
            <v>Paul Mackey</v>
          </cell>
          <cell r="G159" t="str">
            <v>CAPA4</v>
          </cell>
          <cell r="H159" t="str">
            <v>Vadim Arustamayan</v>
          </cell>
          <cell r="I159" t="str">
            <v>Matt Crimmins</v>
          </cell>
          <cell r="J159" t="str">
            <v>BOSTON</v>
          </cell>
        </row>
        <row r="160">
          <cell r="A160" t="str">
            <v>MANITOB</v>
          </cell>
          <cell r="B160" t="str">
            <v>MANITOBA CIVIL SERVICE SUPERANNUATION BOARD</v>
          </cell>
          <cell r="C160">
            <v>2</v>
          </cell>
          <cell r="D160" t="str">
            <v>MATTHEW SWAN</v>
          </cell>
          <cell r="E160" t="str">
            <v>DAVID DAI</v>
          </cell>
          <cell r="F160" t="str">
            <v>ZICO GONSALVES</v>
          </cell>
          <cell r="G160" t="str">
            <v>DANIEL CHU</v>
          </cell>
          <cell r="H160" t="str">
            <v>DANIEL CHU</v>
          </cell>
          <cell r="I160" t="str">
            <v>DAVID DAI</v>
          </cell>
          <cell r="J160" t="str">
            <v>TORONTO</v>
          </cell>
        </row>
        <row r="161">
          <cell r="A161" t="str">
            <v>MANULIFE</v>
          </cell>
          <cell r="B161" t="str">
            <v>Manulife Asset Mgmt</v>
          </cell>
          <cell r="C161">
            <v>1</v>
          </cell>
          <cell r="D161" t="str">
            <v>MATTHEW SWAN</v>
          </cell>
          <cell r="E161" t="str">
            <v>Rob Moles</v>
          </cell>
          <cell r="F161" t="str">
            <v>URVASHI JOSHI</v>
          </cell>
          <cell r="G161" t="str">
            <v>Jonathan King</v>
          </cell>
          <cell r="J161" t="str">
            <v>TORONTO</v>
          </cell>
        </row>
        <row r="162">
          <cell r="A162" t="str">
            <v>MANUS</v>
          </cell>
          <cell r="B162" t="str">
            <v>Manulife Asset Mgmt (US Funds)</v>
          </cell>
          <cell r="C162">
            <v>3</v>
          </cell>
          <cell r="D162" t="str">
            <v>MATTHEW SWAN</v>
          </cell>
          <cell r="E162" t="str">
            <v>Rob Moles</v>
          </cell>
          <cell r="F162" t="str">
            <v>URAVSHI JOSHI</v>
          </cell>
          <cell r="G162" t="str">
            <v>Jonathan King</v>
          </cell>
          <cell r="J162" t="str">
            <v>TORONTO</v>
          </cell>
        </row>
        <row r="163">
          <cell r="A163" t="str">
            <v>MARS</v>
          </cell>
          <cell r="B163" t="str">
            <v>Mars, Incorporated</v>
          </cell>
          <cell r="C163">
            <v>2</v>
          </cell>
          <cell r="D163" t="str">
            <v>Bob Pratt</v>
          </cell>
          <cell r="E163" t="str">
            <v>Rob Moles</v>
          </cell>
          <cell r="F163" t="str">
            <v>Stella Chau</v>
          </cell>
          <cell r="G163" t="str">
            <v>Stefan Stoychev</v>
          </cell>
          <cell r="H163" t="str">
            <v>Dean Agganis</v>
          </cell>
          <cell r="J163" t="str">
            <v>BOSTON</v>
          </cell>
        </row>
        <row r="164">
          <cell r="A164" t="str">
            <v>MLABSS</v>
          </cell>
          <cell r="B164" t="str">
            <v>MASS LABORERS</v>
          </cell>
          <cell r="C164">
            <v>2</v>
          </cell>
          <cell r="D164" t="str">
            <v>Erik Pulsifer</v>
          </cell>
          <cell r="E164" t="str">
            <v>Scott Swanson</v>
          </cell>
          <cell r="F164" t="str">
            <v>Matt Landry</v>
          </cell>
          <cell r="G164" t="str">
            <v>Reth Nop</v>
          </cell>
          <cell r="H164" t="str">
            <v>Natalia Postnova</v>
          </cell>
          <cell r="J164" t="str">
            <v>BOSTON</v>
          </cell>
        </row>
        <row r="165">
          <cell r="A165" t="str">
            <v>MITSS</v>
          </cell>
          <cell r="B165" t="str">
            <v>Massachusetts Institute of Technology (MIT)</v>
          </cell>
          <cell r="C165">
            <v>1</v>
          </cell>
          <cell r="D165" t="str">
            <v>Bob Pratt</v>
          </cell>
          <cell r="E165" t="str">
            <v>Rob Moles</v>
          </cell>
          <cell r="F165" t="str">
            <v>Olga Rudgalve</v>
          </cell>
          <cell r="G165" t="str">
            <v>Laurentino Pires</v>
          </cell>
          <cell r="H165" t="str">
            <v>Steve Osyf</v>
          </cell>
          <cell r="J165" t="str">
            <v>BOSTON</v>
          </cell>
        </row>
        <row r="166">
          <cell r="A166" t="str">
            <v>MATRXIFS</v>
          </cell>
          <cell r="B166" t="str">
            <v>MATRIX CAPITAL MANAGEMENT</v>
          </cell>
          <cell r="C166">
            <v>2</v>
          </cell>
          <cell r="D166" t="str">
            <v>MATTHEW SWAN</v>
          </cell>
          <cell r="E166" t="str">
            <v>DAVID DAI</v>
          </cell>
          <cell r="F166" t="str">
            <v>MATTHEW SWAN</v>
          </cell>
          <cell r="G166" t="str">
            <v>ANDREW NG</v>
          </cell>
          <cell r="H166" t="str">
            <v>ANDREW NG</v>
          </cell>
          <cell r="I166" t="str">
            <v>DAVID DAI</v>
          </cell>
          <cell r="J166" t="str">
            <v>Toronto</v>
          </cell>
        </row>
        <row r="167">
          <cell r="A167" t="str">
            <v>MBTA</v>
          </cell>
          <cell r="B167" t="str">
            <v>MBTA - Massachusetts Bay Transportation Authority</v>
          </cell>
          <cell r="C167">
            <v>3</v>
          </cell>
          <cell r="D167" t="str">
            <v>Erik Cady</v>
          </cell>
          <cell r="E167" t="str">
            <v>Joao Da-Cruz</v>
          </cell>
          <cell r="F167" t="str">
            <v>Joao Da-Cruz</v>
          </cell>
          <cell r="G167" t="str">
            <v>CAPA4</v>
          </cell>
          <cell r="H167" t="str">
            <v>Merit Saar -Beckles</v>
          </cell>
          <cell r="I167" t="str">
            <v>Jim Sucharewicz</v>
          </cell>
          <cell r="J167" t="str">
            <v>BOSTON</v>
          </cell>
        </row>
        <row r="168">
          <cell r="A168" t="str">
            <v>MD-FIN</v>
          </cell>
          <cell r="B168" t="str">
            <v>MD FINANCIAL</v>
          </cell>
          <cell r="C168">
            <v>1</v>
          </cell>
          <cell r="D168" t="str">
            <v>MATTHEW SWAN</v>
          </cell>
          <cell r="E168" t="str">
            <v>DAVID DAI</v>
          </cell>
          <cell r="F168" t="str">
            <v>URAVSHI JOSHI</v>
          </cell>
          <cell r="G168" t="str">
            <v>CAPA4</v>
          </cell>
          <cell r="H168" t="str">
            <v>ANDREW NG</v>
          </cell>
          <cell r="I168" t="str">
            <v>Laura Wykret</v>
          </cell>
          <cell r="J168" t="str">
            <v>TORONTO</v>
          </cell>
        </row>
        <row r="169">
          <cell r="A169" t="str">
            <v>MERCATOR</v>
          </cell>
          <cell r="B169" t="str">
            <v>Mercator Asset Management Co</v>
          </cell>
          <cell r="C169">
            <v>3</v>
          </cell>
          <cell r="D169" t="str">
            <v>Bob Pratt</v>
          </cell>
          <cell r="E169" t="str">
            <v>Rob Moles</v>
          </cell>
          <cell r="F169" t="str">
            <v>N/A</v>
          </cell>
          <cell r="J169" t="str">
            <v>BOSTON</v>
          </cell>
        </row>
        <row r="170">
          <cell r="A170" t="str">
            <v>MGI</v>
          </cell>
          <cell r="B170" t="str">
            <v>MERCER CANADA</v>
          </cell>
          <cell r="C170">
            <v>3</v>
          </cell>
          <cell r="D170" t="str">
            <v>Len Robinson</v>
          </cell>
          <cell r="E170" t="str">
            <v>MABLE LEUNG</v>
          </cell>
          <cell r="F170" t="str">
            <v>Paul Mackey</v>
          </cell>
          <cell r="G170" t="str">
            <v>TINA MILOSAVLJEVIC</v>
          </cell>
          <cell r="H170" t="str">
            <v>TINA MILOSAVLJEVIC</v>
          </cell>
          <cell r="J170" t="str">
            <v>BOSTON</v>
          </cell>
        </row>
        <row r="171">
          <cell r="A171" t="str">
            <v>MERCER</v>
          </cell>
          <cell r="B171" t="str">
            <v>MERCER GLOBAL MULTI-ASSET FUND, LLC</v>
          </cell>
          <cell r="C171">
            <v>2</v>
          </cell>
          <cell r="D171" t="str">
            <v>MATTHEW SWAN</v>
          </cell>
          <cell r="E171" t="str">
            <v>DAVID DAI</v>
          </cell>
          <cell r="F171" t="str">
            <v>MATTHEW SWAN</v>
          </cell>
          <cell r="G171" t="str">
            <v>ANDREW NG</v>
          </cell>
          <cell r="H171" t="str">
            <v>ANDREW NG</v>
          </cell>
          <cell r="I171" t="str">
            <v>DAVID DAI</v>
          </cell>
          <cell r="J171" t="str">
            <v>Toronto</v>
          </cell>
        </row>
        <row r="172">
          <cell r="A172" t="str">
            <v>IFSMCR</v>
          </cell>
          <cell r="B172" t="str">
            <v>MERCER US</v>
          </cell>
          <cell r="C172">
            <v>2</v>
          </cell>
          <cell r="D172" t="str">
            <v>Erik Cady</v>
          </cell>
          <cell r="E172" t="str">
            <v>Joao Da-Cruz</v>
          </cell>
          <cell r="F172" t="str">
            <v>Bo Luong</v>
          </cell>
          <cell r="G172" t="str">
            <v>CAPA4</v>
          </cell>
          <cell r="H172" t="str">
            <v>Merit Saar -Beckles</v>
          </cell>
          <cell r="I172" t="str">
            <v>Jim Sucharewicz</v>
          </cell>
          <cell r="J172" t="str">
            <v>BOSTON</v>
          </cell>
        </row>
        <row r="173">
          <cell r="A173" t="str">
            <v>CATHOLI</v>
          </cell>
          <cell r="B173" t="str">
            <v>Mercy Health</v>
          </cell>
          <cell r="C173">
            <v>2</v>
          </cell>
          <cell r="D173" t="str">
            <v>Erik Cady</v>
          </cell>
          <cell r="E173" t="str">
            <v>Joao Da-Cruz</v>
          </cell>
          <cell r="F173" t="str">
            <v>Joao Da-Cruz</v>
          </cell>
          <cell r="G173" t="str">
            <v>Jim Sucharewicz</v>
          </cell>
          <cell r="H173" t="str">
            <v>Anthony Labaki</v>
          </cell>
          <cell r="I173" t="str">
            <v>Merit Saar-Beckles</v>
          </cell>
          <cell r="J173" t="str">
            <v>BOSTON</v>
          </cell>
        </row>
        <row r="174">
          <cell r="A174" t="str">
            <v>MNSBI</v>
          </cell>
          <cell r="B174" t="str">
            <v>Minnesota State Board of Investment</v>
          </cell>
          <cell r="C174">
            <v>1</v>
          </cell>
          <cell r="D174" t="str">
            <v>Len Robinson</v>
          </cell>
          <cell r="E174" t="str">
            <v>Miles Cobb</v>
          </cell>
          <cell r="F174" t="str">
            <v>Miles Cobb</v>
          </cell>
          <cell r="G174" t="str">
            <v>CAPA4</v>
          </cell>
          <cell r="H174" t="str">
            <v>Matt Crimmins</v>
          </cell>
          <cell r="I174" t="str">
            <v>Min Huang/Brian O'Connor</v>
          </cell>
          <cell r="J174" t="str">
            <v>BOSTON</v>
          </cell>
        </row>
        <row r="175">
          <cell r="A175" t="str">
            <v>MONTANA</v>
          </cell>
          <cell r="B175" t="str">
            <v>MONTANA BOARD OF INVESTMENTS</v>
          </cell>
          <cell r="C175">
            <v>2</v>
          </cell>
          <cell r="D175" t="str">
            <v>Carl Hennessy</v>
          </cell>
          <cell r="E175" t="str">
            <v>MABLE LEUNG</v>
          </cell>
          <cell r="F175" t="str">
            <v>Florian Ghiurau</v>
          </cell>
          <cell r="G175" t="str">
            <v>MICHAEL ZAGHI</v>
          </cell>
          <cell r="H175" t="str">
            <v>MICHAEL ZAGHI</v>
          </cell>
          <cell r="I175" t="str">
            <v>MABLE LEUNG</v>
          </cell>
          <cell r="J175" t="str">
            <v>SACRAMENTO</v>
          </cell>
        </row>
        <row r="176">
          <cell r="A176" t="str">
            <v>MONY</v>
          </cell>
          <cell r="B176" t="str">
            <v>MONY</v>
          </cell>
          <cell r="C176">
            <v>3</v>
          </cell>
          <cell r="D176" t="str">
            <v>Bob Pratt</v>
          </cell>
          <cell r="E176" t="str">
            <v>Rob Moles</v>
          </cell>
          <cell r="F176" t="str">
            <v>Jack Kerrigan</v>
          </cell>
          <cell r="G176" t="str">
            <v>JV - Direct Publish</v>
          </cell>
          <cell r="H176" t="str">
            <v>Jack Kerrigan</v>
          </cell>
          <cell r="I176" t="str">
            <v>Stefan Stoychev</v>
          </cell>
          <cell r="J176" t="str">
            <v>BOSTON</v>
          </cell>
        </row>
        <row r="177">
          <cell r="A177" t="str">
            <v>MSIM-AIS</v>
          </cell>
          <cell r="B177" t="str">
            <v>Morgan Stanley</v>
          </cell>
          <cell r="C177">
            <v>3</v>
          </cell>
          <cell r="D177" t="str">
            <v>Erik Pulsifer</v>
          </cell>
          <cell r="E177" t="str">
            <v>Dan Michaud</v>
          </cell>
          <cell r="F177" t="str">
            <v>Dan Michaud</v>
          </cell>
          <cell r="G177" t="str">
            <v>Luke Liang</v>
          </cell>
          <cell r="H177" t="str">
            <v>Natalia Postnova</v>
          </cell>
          <cell r="J177" t="str">
            <v>BOSTON</v>
          </cell>
        </row>
        <row r="178">
          <cell r="A178" t="str">
            <v>MOUNTPAC</v>
          </cell>
          <cell r="B178" t="str">
            <v>Mountain Pacific Investment</v>
          </cell>
          <cell r="C178">
            <v>3</v>
          </cell>
          <cell r="D178" t="str">
            <v>Len Robinson</v>
          </cell>
          <cell r="E178" t="str">
            <v>Miles Cobb</v>
          </cell>
          <cell r="F178" t="str">
            <v>Paul Mackey</v>
          </cell>
          <cell r="G178" t="str">
            <v>Min Huang</v>
          </cell>
          <cell r="H178" t="str">
            <v>Brian O'Connor</v>
          </cell>
          <cell r="J178" t="str">
            <v>BOSTON</v>
          </cell>
        </row>
        <row r="179">
          <cell r="A179" t="str">
            <v>NRECASS</v>
          </cell>
          <cell r="B179" t="str">
            <v>National Rural Electric Cooperative</v>
          </cell>
          <cell r="C179">
            <v>2</v>
          </cell>
          <cell r="D179" t="str">
            <v>Erik Pulsifer</v>
          </cell>
          <cell r="E179" t="str">
            <v>Scott Swanson</v>
          </cell>
          <cell r="F179" t="str">
            <v>Lalitha Davuluri</v>
          </cell>
          <cell r="G179" t="str">
            <v>CAPA4</v>
          </cell>
          <cell r="H179" t="str">
            <v>Natalia Postnova</v>
          </cell>
          <cell r="I179" t="str">
            <v>Nataliya Stepanova</v>
          </cell>
          <cell r="J179" t="str">
            <v>BOSTON</v>
          </cell>
        </row>
        <row r="180">
          <cell r="A180" t="str">
            <v>NEHGS</v>
          </cell>
          <cell r="B180" t="str">
            <v>NEW ENGLAND HISTORIC GENEALOGICAL SOCIETY</v>
          </cell>
          <cell r="C180">
            <v>3</v>
          </cell>
          <cell r="D180" t="str">
            <v>Erik Pulsifer</v>
          </cell>
          <cell r="E180" t="str">
            <v>Dan Michaud</v>
          </cell>
          <cell r="F180" t="str">
            <v>Luke Liang</v>
          </cell>
          <cell r="G180" t="str">
            <v>Nataliya Stepanova</v>
          </cell>
          <cell r="H180" t="str">
            <v>Luke Liang</v>
          </cell>
          <cell r="J180" t="str">
            <v>BOSTON</v>
          </cell>
        </row>
        <row r="181">
          <cell r="A181" t="str">
            <v>NMER</v>
          </cell>
          <cell r="B181" t="str">
            <v>NEW MEXICO EDUCATIONAL RETIREMENT BOARD</v>
          </cell>
          <cell r="C181">
            <v>3</v>
          </cell>
          <cell r="D181" t="str">
            <v>Carl Hennessy</v>
          </cell>
          <cell r="E181" t="str">
            <v>MABLE LEUNG</v>
          </cell>
          <cell r="F181" t="str">
            <v>Justin Rozek</v>
          </cell>
          <cell r="G181" t="str">
            <v>CAPA4</v>
          </cell>
          <cell r="H181" t="str">
            <v>CAPA4</v>
          </cell>
          <cell r="I181" t="str">
            <v>Anna Szubtarska</v>
          </cell>
          <cell r="J181" t="str">
            <v>SACRAMENTO</v>
          </cell>
        </row>
        <row r="182">
          <cell r="A182" t="str">
            <v>NYC</v>
          </cell>
          <cell r="B182" t="str">
            <v>NEW YORK CITY</v>
          </cell>
          <cell r="C182">
            <v>1</v>
          </cell>
          <cell r="D182" t="str">
            <v>Len Robinson</v>
          </cell>
          <cell r="E182" t="str">
            <v>Mike O'Connell</v>
          </cell>
          <cell r="F182" t="str">
            <v>Pietro Panza</v>
          </cell>
          <cell r="G182" t="str">
            <v>Vadim Arustamayan</v>
          </cell>
          <cell r="H182" t="str">
            <v>Levi Ramos</v>
          </cell>
          <cell r="I182" t="str">
            <v>Pietro Panza</v>
          </cell>
          <cell r="J182" t="str">
            <v>BOSTON</v>
          </cell>
        </row>
        <row r="183">
          <cell r="A183" t="str">
            <v>NYLIFE</v>
          </cell>
          <cell r="B183" t="str">
            <v>New York Life</v>
          </cell>
          <cell r="C183">
            <v>3</v>
          </cell>
          <cell r="D183" t="str">
            <v>Erik Pulsifer</v>
          </cell>
          <cell r="E183" t="str">
            <v>Dan Michaud</v>
          </cell>
          <cell r="F183" t="str">
            <v>Jon Frewald</v>
          </cell>
          <cell r="G183" t="str">
            <v>Crystal Ho</v>
          </cell>
          <cell r="H183" t="str">
            <v>Jon Frewald</v>
          </cell>
          <cell r="J183" t="str">
            <v>BOSTON</v>
          </cell>
        </row>
        <row r="184">
          <cell r="A184" t="str">
            <v>NYSTRS</v>
          </cell>
          <cell r="B184" t="str">
            <v>New York State Teachers Retirement System</v>
          </cell>
          <cell r="C184">
            <v>1</v>
          </cell>
          <cell r="D184" t="str">
            <v>Len Robinson</v>
          </cell>
          <cell r="E184" t="str">
            <v>Miles Cobb</v>
          </cell>
          <cell r="F184" t="str">
            <v>Paul Mackey</v>
          </cell>
          <cell r="G184" t="str">
            <v>Matt Crimmins</v>
          </cell>
          <cell r="H184" t="str">
            <v>Brian O'Connor</v>
          </cell>
          <cell r="I184" t="str">
            <v>Min Huang</v>
          </cell>
          <cell r="J184" t="str">
            <v>BOSTON</v>
          </cell>
        </row>
        <row r="185">
          <cell r="A185" t="str">
            <v>NORF</v>
          </cell>
          <cell r="B185" t="str">
            <v>Norfolk County Retirement System</v>
          </cell>
          <cell r="C185">
            <v>2</v>
          </cell>
          <cell r="D185" t="str">
            <v>Erik Cady</v>
          </cell>
          <cell r="E185" t="str">
            <v>Joao Da-Cruz</v>
          </cell>
          <cell r="F185" t="str">
            <v>Bo Luong</v>
          </cell>
          <cell r="G185" t="str">
            <v>CAPA4</v>
          </cell>
          <cell r="H185" t="str">
            <v>Merit Saar -Beckles</v>
          </cell>
          <cell r="I185" t="str">
            <v>Juan Ji</v>
          </cell>
          <cell r="J185" t="str">
            <v>BOSTON</v>
          </cell>
        </row>
        <row r="186">
          <cell r="A186" t="str">
            <v>NOVARGSS</v>
          </cell>
          <cell r="B186" t="str">
            <v>NOVARTIS</v>
          </cell>
          <cell r="C186">
            <v>3</v>
          </cell>
          <cell r="D186" t="str">
            <v>Erik Cady</v>
          </cell>
          <cell r="E186" t="str">
            <v>Joao Da-Cruz</v>
          </cell>
          <cell r="F186" t="str">
            <v>Joao Da-Cruz</v>
          </cell>
          <cell r="G186" t="str">
            <v>Yelena Samisheva</v>
          </cell>
          <cell r="H186" t="str">
            <v>Anthony Labaki</v>
          </cell>
          <cell r="I186" t="str">
            <v>Jim Sucharewicz</v>
          </cell>
          <cell r="J186" t="str">
            <v>BOSTON</v>
          </cell>
        </row>
        <row r="187">
          <cell r="A187" t="str">
            <v>NUVEEN</v>
          </cell>
          <cell r="B187" t="str">
            <v>Nuveen Investments Inc</v>
          </cell>
          <cell r="C187">
            <v>2</v>
          </cell>
          <cell r="D187" t="str">
            <v>Erik Cady</v>
          </cell>
          <cell r="E187" t="str">
            <v>Adam Hirbour</v>
          </cell>
          <cell r="F187" t="str">
            <v>Michael Dean</v>
          </cell>
          <cell r="G187" t="str">
            <v>Adam Sweeney</v>
          </cell>
          <cell r="H187" t="str">
            <v>Michael Dean</v>
          </cell>
          <cell r="I187" t="str">
            <v>Kelvin Andrade</v>
          </cell>
          <cell r="J187" t="str">
            <v>BOSTON</v>
          </cell>
        </row>
        <row r="188">
          <cell r="A188" t="str">
            <v>OOHA</v>
          </cell>
          <cell r="B188" t="str">
            <v>OFFICE OF HAWAIIAN AFFAIRS</v>
          </cell>
          <cell r="C188">
            <v>2</v>
          </cell>
          <cell r="D188" t="str">
            <v>Carl Hennessy</v>
          </cell>
          <cell r="E188" t="str">
            <v>MABLE LEUNG</v>
          </cell>
          <cell r="F188" t="str">
            <v>Evan Smith</v>
          </cell>
          <cell r="G188" t="str">
            <v>CAPA4</v>
          </cell>
          <cell r="H188" t="str">
            <v>CAPA4</v>
          </cell>
          <cell r="I188" t="str">
            <v>Anna Szubtarska</v>
          </cell>
          <cell r="J188" t="str">
            <v>SACRAMENTO</v>
          </cell>
        </row>
        <row r="189">
          <cell r="A189" t="str">
            <v>OHIODC</v>
          </cell>
          <cell r="B189" t="str">
            <v>Ohio Public Employees Deferred Compensation Plan</v>
          </cell>
          <cell r="C189">
            <v>3</v>
          </cell>
          <cell r="D189" t="str">
            <v>Bob Pratt</v>
          </cell>
          <cell r="E189" t="str">
            <v>Rob Moles</v>
          </cell>
          <cell r="F189" t="str">
            <v>Olga Rudgalve</v>
          </cell>
          <cell r="G189" t="str">
            <v>Olga Rudgalve</v>
          </cell>
          <cell r="H189" t="str">
            <v>Steve Osyf</v>
          </cell>
          <cell r="I189" t="str">
            <v>Rachel Cardarelli</v>
          </cell>
          <cell r="J189" t="str">
            <v>BOSTON</v>
          </cell>
        </row>
        <row r="190">
          <cell r="A190" t="str">
            <v>OKLA</v>
          </cell>
          <cell r="B190" t="str">
            <v>Oklahoma Firefighters Pension and Retirement System</v>
          </cell>
          <cell r="C190">
            <v>2</v>
          </cell>
          <cell r="D190" t="str">
            <v>Bob Pratt</v>
          </cell>
          <cell r="E190" t="str">
            <v>Rob Moles</v>
          </cell>
          <cell r="F190" t="str">
            <v>Jack Kerrigan</v>
          </cell>
          <cell r="G190" t="str">
            <v>Steve Osyf</v>
          </cell>
          <cell r="H190" t="str">
            <v>Stefan Stoychev</v>
          </cell>
          <cell r="J190" t="str">
            <v>BOSTON</v>
          </cell>
        </row>
        <row r="191">
          <cell r="A191" t="str">
            <v>OCERS</v>
          </cell>
          <cell r="B191" t="str">
            <v>Orange County Retirement System (OCERS)</v>
          </cell>
          <cell r="C191">
            <v>2</v>
          </cell>
          <cell r="D191" t="str">
            <v>Carl Hennessy</v>
          </cell>
          <cell r="E191" t="str">
            <v>Mable Leung</v>
          </cell>
          <cell r="F191" t="str">
            <v>Evan Smith</v>
          </cell>
          <cell r="G191" t="str">
            <v>STEVE YOON</v>
          </cell>
          <cell r="H191" t="str">
            <v>STEVE YOON</v>
          </cell>
          <cell r="I191" t="str">
            <v>MABLE LEUNG</v>
          </cell>
          <cell r="J191" t="str">
            <v>SACRAMENTO</v>
          </cell>
        </row>
        <row r="192">
          <cell r="A192" t="str">
            <v xml:space="preserve">PNGSS </v>
          </cell>
          <cell r="B192" t="str">
            <v>P&amp;G (Gillette)</v>
          </cell>
          <cell r="C192">
            <v>3</v>
          </cell>
          <cell r="D192" t="str">
            <v>Len Robinson</v>
          </cell>
          <cell r="E192" t="str">
            <v>Miles Cobb</v>
          </cell>
          <cell r="F192" t="str">
            <v>Miles Cobb</v>
          </cell>
          <cell r="G192" t="str">
            <v>Brian O'Connor</v>
          </cell>
          <cell r="H192" t="str">
            <v>Min Huang</v>
          </cell>
          <cell r="J192" t="str">
            <v>BOSTON</v>
          </cell>
        </row>
        <row r="193">
          <cell r="A193" t="str">
            <v>PNGCADSS</v>
          </cell>
          <cell r="B193" t="str">
            <v>P&amp;G CANADA</v>
          </cell>
          <cell r="C193">
            <v>3</v>
          </cell>
          <cell r="D193" t="str">
            <v>Len Robinson</v>
          </cell>
          <cell r="F193" t="str">
            <v>Miles Cobb</v>
          </cell>
          <cell r="J193" t="str">
            <v>BOSTON</v>
          </cell>
        </row>
        <row r="194">
          <cell r="A194" t="str">
            <v>PAC</v>
          </cell>
          <cell r="B194" t="str">
            <v>Pacific Life Insurance Company</v>
          </cell>
          <cell r="C194">
            <v>3</v>
          </cell>
          <cell r="D194" t="str">
            <v>Len Robinson</v>
          </cell>
          <cell r="E194" t="str">
            <v>Mike O'Connell</v>
          </cell>
          <cell r="F194" t="str">
            <v>Jennifer Negoshian</v>
          </cell>
          <cell r="G194" t="str">
            <v>Vadim Arustamayan</v>
          </cell>
          <cell r="H194" t="str">
            <v>Lisa Carmisciano</v>
          </cell>
          <cell r="J194" t="str">
            <v>BOSTON</v>
          </cell>
        </row>
        <row r="195">
          <cell r="A195" t="str">
            <v>PACDC</v>
          </cell>
          <cell r="B195" t="str">
            <v>PacifiCorp</v>
          </cell>
          <cell r="C195">
            <v>3</v>
          </cell>
          <cell r="D195" t="str">
            <v>Erik Pulsifer</v>
          </cell>
          <cell r="E195" t="str">
            <v>Dan Michaud</v>
          </cell>
          <cell r="F195" t="str">
            <v>Crystal Ho</v>
          </cell>
          <cell r="G195" t="str">
            <v>Dave Manferdini</v>
          </cell>
          <cell r="H195" t="str">
            <v>Luke Liang</v>
          </cell>
          <cell r="J195" t="str">
            <v>JV Pune</v>
          </cell>
        </row>
        <row r="196">
          <cell r="A196" t="str">
            <v>PART</v>
          </cell>
          <cell r="B196" t="str">
            <v>Partners HealthCare System, Inc.</v>
          </cell>
          <cell r="C196">
            <v>1</v>
          </cell>
          <cell r="D196" t="str">
            <v>Len Robinson</v>
          </cell>
          <cell r="E196" t="str">
            <v>Mike O'Connell</v>
          </cell>
          <cell r="F196" t="str">
            <v>Jennifer Negoshian</v>
          </cell>
          <cell r="G196" t="str">
            <v>CAPA4</v>
          </cell>
          <cell r="H196" t="str">
            <v>Vadim Arustamayan</v>
          </cell>
          <cell r="I196" t="str">
            <v>Katie McIsaac</v>
          </cell>
          <cell r="J196" t="str">
            <v>BOSTON</v>
          </cell>
        </row>
        <row r="197">
          <cell r="A197" t="str">
            <v>PBGC</v>
          </cell>
          <cell r="B197" t="str">
            <v>PENSION BENEFIT GUARANTY CORP</v>
          </cell>
          <cell r="C197">
            <v>2</v>
          </cell>
          <cell r="D197" t="str">
            <v>Len Robinson</v>
          </cell>
          <cell r="E197" t="str">
            <v>Miles Cobb</v>
          </cell>
          <cell r="F197" t="str">
            <v>Miles Cobb</v>
          </cell>
          <cell r="G197" t="str">
            <v>Katie McIsaac</v>
          </cell>
          <cell r="H197" t="str">
            <v>Lisa Carmisciano</v>
          </cell>
          <cell r="I197" t="str">
            <v>Mike O'Connell</v>
          </cell>
          <cell r="J197" t="str">
            <v>BOSTON</v>
          </cell>
        </row>
        <row r="198">
          <cell r="A198" t="str">
            <v>PERD</v>
          </cell>
          <cell r="B198" t="str">
            <v>PERDUE FARMS INC</v>
          </cell>
          <cell r="C198">
            <v>3</v>
          </cell>
          <cell r="D198" t="str">
            <v>Erik Pulsifer</v>
          </cell>
          <cell r="E198" t="str">
            <v>Dan Michaud</v>
          </cell>
          <cell r="F198" t="str">
            <v>Luke Liang</v>
          </cell>
          <cell r="G198" t="str">
            <v>JV - Direct Publish</v>
          </cell>
          <cell r="H198" t="str">
            <v>Luke Liang</v>
          </cell>
          <cell r="I198" t="str">
            <v>Carmen Mejia</v>
          </cell>
          <cell r="J198" t="str">
            <v>BOSTON</v>
          </cell>
        </row>
        <row r="199">
          <cell r="A199" t="str">
            <v>PERM</v>
          </cell>
          <cell r="B199" t="str">
            <v>Permanent Portfolio Fmly-Funds</v>
          </cell>
          <cell r="C199">
            <v>3</v>
          </cell>
          <cell r="D199" t="str">
            <v>Erik Cady</v>
          </cell>
          <cell r="E199" t="str">
            <v>Joao Da-Cruz</v>
          </cell>
          <cell r="F199" t="str">
            <v>Joao Da-Cruz</v>
          </cell>
          <cell r="G199" t="str">
            <v>Anthony Labaki</v>
          </cell>
          <cell r="H199" t="str">
            <v>Jim Sucharewicz</v>
          </cell>
          <cell r="I199" t="str">
            <v>Juan Ji</v>
          </cell>
          <cell r="J199" t="str">
            <v>BOSTON</v>
          </cell>
        </row>
        <row r="200">
          <cell r="A200" t="str">
            <v>STPP</v>
          </cell>
          <cell r="B200" t="str">
            <v>PERPETUAL TRUST OF ST. PETER &amp; ST. PAUL</v>
          </cell>
          <cell r="C200">
            <v>3</v>
          </cell>
          <cell r="D200" t="str">
            <v>Bob Pratt</v>
          </cell>
          <cell r="E200" t="str">
            <v>Rob Moles</v>
          </cell>
          <cell r="F200" t="str">
            <v>Fennie Law</v>
          </cell>
          <cell r="G200" t="str">
            <v>Fennie Law</v>
          </cell>
          <cell r="H200" t="str">
            <v>Steve Osyf</v>
          </cell>
          <cell r="I200" t="str">
            <v>Brad Whittingstall</v>
          </cell>
          <cell r="J200" t="str">
            <v>BOSTON</v>
          </cell>
        </row>
        <row r="201">
          <cell r="A201" t="str">
            <v>PENAC</v>
          </cell>
          <cell r="B201" t="str">
            <v>PHILIPS ELECTRONICS NORTH AMERICA</v>
          </cell>
          <cell r="C201">
            <v>3</v>
          </cell>
          <cell r="D201" t="str">
            <v>Erik Cady</v>
          </cell>
          <cell r="E201" t="str">
            <v>Joao Da-Cruz</v>
          </cell>
          <cell r="F201" t="str">
            <v>Joao Da-Cruz</v>
          </cell>
          <cell r="G201" t="str">
            <v>CAPA4</v>
          </cell>
          <cell r="H201" t="str">
            <v>Yelena Samisheva</v>
          </cell>
          <cell r="I201" t="str">
            <v>Anthony Labaki</v>
          </cell>
          <cell r="J201" t="str">
            <v>BOSTON</v>
          </cell>
        </row>
        <row r="202">
          <cell r="A202" t="str">
            <v>PHLIGHT</v>
          </cell>
          <cell r="B202" t="str">
            <v>PHILIPS LIGHTING</v>
          </cell>
          <cell r="C202">
            <v>3</v>
          </cell>
          <cell r="D202" t="str">
            <v>Erik Cady</v>
          </cell>
          <cell r="E202" t="str">
            <v>Joao Da-Cruz</v>
          </cell>
          <cell r="F202" t="str">
            <v>Joao Da-Cruz</v>
          </cell>
          <cell r="G202" t="str">
            <v>CAPA4</v>
          </cell>
          <cell r="H202" t="str">
            <v>Yelena Samisheva</v>
          </cell>
          <cell r="I202" t="str">
            <v>Anthony Labaki</v>
          </cell>
          <cell r="J202" t="str">
            <v>BOSTON</v>
          </cell>
        </row>
        <row r="203">
          <cell r="A203" t="str">
            <v>PWC</v>
          </cell>
          <cell r="B203" t="str">
            <v>Pinnacle West Capital Corporation</v>
          </cell>
          <cell r="C203">
            <v>2</v>
          </cell>
          <cell r="D203" t="str">
            <v>Carl Hennessy</v>
          </cell>
          <cell r="E203" t="str">
            <v>MABLE LEUNG</v>
          </cell>
          <cell r="F203" t="str">
            <v>Evan Smith</v>
          </cell>
          <cell r="G203" t="str">
            <v>CAPA4</v>
          </cell>
          <cell r="H203" t="str">
            <v>CAPA4</v>
          </cell>
          <cell r="I203" t="str">
            <v>Anna Szubtarska</v>
          </cell>
          <cell r="J203" t="str">
            <v>SACRAMENTO</v>
          </cell>
        </row>
        <row r="204">
          <cell r="A204" t="str">
            <v>PINNA</v>
          </cell>
          <cell r="B204" t="str">
            <v>PINNACOL ASSURANCE</v>
          </cell>
          <cell r="C204">
            <v>2</v>
          </cell>
          <cell r="D204" t="str">
            <v>Carl Hennessy</v>
          </cell>
          <cell r="E204" t="str">
            <v>Mike O'Connell</v>
          </cell>
          <cell r="F204" t="str">
            <v>Florian Ghiurau</v>
          </cell>
          <cell r="G204" t="str">
            <v>Matt Crimmins</v>
          </cell>
          <cell r="J204" t="str">
            <v>SACRAMENTO</v>
          </cell>
        </row>
        <row r="205">
          <cell r="A205" t="str">
            <v>PCRA</v>
          </cell>
          <cell r="B205" t="str">
            <v>PLYMOUTH COUNTY RETIREMENT ASSOCIATION</v>
          </cell>
          <cell r="C205">
            <v>2</v>
          </cell>
          <cell r="D205" t="str">
            <v>Erik Cady</v>
          </cell>
          <cell r="E205" t="str">
            <v>Joao Da-Cruz</v>
          </cell>
          <cell r="F205" t="str">
            <v>Bo Luong</v>
          </cell>
          <cell r="G205" t="str">
            <v>Jim Sucharewicz</v>
          </cell>
          <cell r="H205" t="str">
            <v>Merit Saar -Beckles</v>
          </cell>
          <cell r="I205" t="str">
            <v>Yelena Samisheva</v>
          </cell>
          <cell r="J205" t="str">
            <v>BOSTON</v>
          </cell>
        </row>
        <row r="206">
          <cell r="A206" t="str">
            <v>POSTADVSS</v>
          </cell>
          <cell r="B206" t="str">
            <v>Post Advisory Group, LLC</v>
          </cell>
          <cell r="C206">
            <v>1</v>
          </cell>
          <cell r="D206" t="str">
            <v>Erik Cady</v>
          </cell>
          <cell r="E206" t="str">
            <v>Adam Hirbour</v>
          </cell>
          <cell r="F206" t="str">
            <v>Kelvin Andrade</v>
          </cell>
          <cell r="G206" t="str">
            <v>CAPA4</v>
          </cell>
          <cell r="H206" t="str">
            <v>Yu Kun Zhang</v>
          </cell>
          <cell r="I206" t="str">
            <v>Jared Sutton</v>
          </cell>
          <cell r="J206" t="str">
            <v>BOSTON</v>
          </cell>
        </row>
        <row r="207">
          <cell r="A207" t="str">
            <v>CDPRES</v>
          </cell>
          <cell r="B207" t="str">
            <v>PRESIMA INC</v>
          </cell>
          <cell r="C207">
            <v>3</v>
          </cell>
          <cell r="D207" t="str">
            <v>Erik Cady</v>
          </cell>
          <cell r="E207" t="str">
            <v>Joao Da-Cruz</v>
          </cell>
          <cell r="F207" t="str">
            <v>Joao Da-Cruz</v>
          </cell>
          <cell r="G207" t="str">
            <v>Anthony Labaki</v>
          </cell>
          <cell r="H207" t="str">
            <v>Yelena Samisheva</v>
          </cell>
          <cell r="I207" t="str">
            <v>Jim Sucharewicz</v>
          </cell>
          <cell r="J207" t="str">
            <v>BOSTON</v>
          </cell>
        </row>
        <row r="208">
          <cell r="A208" t="str">
            <v>PRINGSS</v>
          </cell>
          <cell r="B208" t="str">
            <v>Principia Corporation</v>
          </cell>
          <cell r="C208">
            <v>2</v>
          </cell>
          <cell r="D208" t="str">
            <v>MATTHEW SWAN</v>
          </cell>
          <cell r="E208" t="str">
            <v>Rob Moles</v>
          </cell>
          <cell r="F208" t="str">
            <v>KYLE COELHO</v>
          </cell>
          <cell r="G208" t="str">
            <v>Carlisle Adamson</v>
          </cell>
          <cell r="J208" t="str">
            <v>TORONTO</v>
          </cell>
        </row>
        <row r="209">
          <cell r="A209" t="str">
            <v>PUTNAIFS</v>
          </cell>
          <cell r="B209" t="str">
            <v>PUTNAM INVESTMENTS</v>
          </cell>
          <cell r="C209">
            <v>2</v>
          </cell>
          <cell r="D209" t="str">
            <v>MATTHEW SWAN</v>
          </cell>
          <cell r="E209" t="str">
            <v>DAVID DAI</v>
          </cell>
          <cell r="F209" t="str">
            <v>MATTHEW SWAN</v>
          </cell>
          <cell r="G209" t="str">
            <v>ANDREW NG</v>
          </cell>
          <cell r="H209" t="str">
            <v>ANDREW NG</v>
          </cell>
          <cell r="I209" t="str">
            <v>DAVID DAI</v>
          </cell>
          <cell r="J209" t="str">
            <v>Toronto</v>
          </cell>
        </row>
        <row r="210">
          <cell r="A210" t="str">
            <v>I5XX</v>
          </cell>
          <cell r="B210" t="str">
            <v>R A B Captial (AstraZeneca plc.)</v>
          </cell>
          <cell r="C210">
            <v>3</v>
          </cell>
          <cell r="D210" t="str">
            <v>Erik Pulsifer</v>
          </cell>
          <cell r="E210" t="str">
            <v>Scott Swanson</v>
          </cell>
          <cell r="F210" t="str">
            <v>Scott Swanson</v>
          </cell>
          <cell r="G210" t="str">
            <v>Carmen Mejia</v>
          </cell>
          <cell r="H210" t="str">
            <v>Jon Frewald</v>
          </cell>
          <cell r="J210" t="str">
            <v>BOSTON</v>
          </cell>
        </row>
        <row r="211">
          <cell r="A211" t="str">
            <v>RATANIFS</v>
          </cell>
          <cell r="B211" t="str">
            <v>RATAN CAPITAL</v>
          </cell>
          <cell r="C211">
            <v>2</v>
          </cell>
          <cell r="D211" t="str">
            <v>MATTHEW SWAN</v>
          </cell>
          <cell r="E211" t="str">
            <v>DAVID DAI</v>
          </cell>
          <cell r="F211" t="str">
            <v>MATTHEW SWAN</v>
          </cell>
          <cell r="G211" t="str">
            <v>ANDREW NG</v>
          </cell>
          <cell r="H211" t="str">
            <v>ANDREW NG</v>
          </cell>
          <cell r="I211" t="str">
            <v>DAVID DAI</v>
          </cell>
          <cell r="J211" t="str">
            <v>Toronto</v>
          </cell>
        </row>
        <row r="212">
          <cell r="A212" t="str">
            <v>RMCP</v>
          </cell>
          <cell r="B212" t="str">
            <v>RED MOUNTAIN PARTNERS LLC</v>
          </cell>
          <cell r="C212">
            <v>2</v>
          </cell>
          <cell r="D212" t="str">
            <v>MATTHEW SWAN</v>
          </cell>
          <cell r="E212" t="str">
            <v>DAVID DAI</v>
          </cell>
          <cell r="F212" t="str">
            <v>MATTHEW SWAN</v>
          </cell>
          <cell r="G212" t="str">
            <v>ANDREW NG</v>
          </cell>
          <cell r="H212" t="str">
            <v>ANDREW NG</v>
          </cell>
          <cell r="I212" t="str">
            <v>DAVID DAI</v>
          </cell>
          <cell r="J212" t="str">
            <v>TORONTO</v>
          </cell>
        </row>
        <row r="213">
          <cell r="A213" t="str">
            <v>REEDY</v>
          </cell>
          <cell r="B213" t="str">
            <v>REEDY CREEK IMPROVEMENT DISTRICT</v>
          </cell>
          <cell r="C213">
            <v>2</v>
          </cell>
          <cell r="D213" t="str">
            <v>MATTHEW SWAN</v>
          </cell>
          <cell r="E213" t="str">
            <v>Azharuddin Mansiya</v>
          </cell>
          <cell r="F213" t="str">
            <v>DOUGLAS MURRAY</v>
          </cell>
          <cell r="G213" t="str">
            <v>MICHAEL HUANG</v>
          </cell>
          <cell r="H213" t="str">
            <v>MICHAEL HUANG</v>
          </cell>
          <cell r="I213" t="str">
            <v>Azharuddin Mansiya</v>
          </cell>
          <cell r="J213" t="str">
            <v>TORONTO</v>
          </cell>
        </row>
        <row r="214">
          <cell r="A214" t="str">
            <v>REGENTS</v>
          </cell>
          <cell r="B214" t="str">
            <v>Regents University of California</v>
          </cell>
          <cell r="C214">
            <v>1</v>
          </cell>
          <cell r="D214" t="str">
            <v>Carl Hennessy</v>
          </cell>
          <cell r="E214" t="str">
            <v>MABLE LEUNG</v>
          </cell>
          <cell r="F214" t="str">
            <v>Vu Nguyen</v>
          </cell>
          <cell r="G214" t="str">
            <v>JUSTIN HE</v>
          </cell>
          <cell r="H214" t="str">
            <v>STEVE YOON</v>
          </cell>
          <cell r="I214" t="str">
            <v>SANA ALI</v>
          </cell>
          <cell r="J214" t="str">
            <v>Sacramento</v>
          </cell>
        </row>
        <row r="215">
          <cell r="A215" t="str">
            <v>RSA</v>
          </cell>
          <cell r="B215" t="str">
            <v>RETIREMENT SYSTEMS OF ALABAMA</v>
          </cell>
          <cell r="C215">
            <v>2</v>
          </cell>
          <cell r="D215" t="str">
            <v>Erik Pulsifer</v>
          </cell>
          <cell r="E215" t="str">
            <v>Scott Swanson</v>
          </cell>
          <cell r="F215" t="str">
            <v>Lalitha Davuluri</v>
          </cell>
          <cell r="G215" t="str">
            <v>Natalia Postnova</v>
          </cell>
          <cell r="H215" t="str">
            <v>Cheryl Coughlin</v>
          </cell>
          <cell r="J215" t="str">
            <v>BOSTON</v>
          </cell>
        </row>
        <row r="216">
          <cell r="A216" t="str">
            <v>RILABOR</v>
          </cell>
          <cell r="B216" t="str">
            <v>Rhode Island Dept-Labor and Trng</v>
          </cell>
          <cell r="C216">
            <v>3</v>
          </cell>
          <cell r="D216" t="str">
            <v>Erik Cady</v>
          </cell>
          <cell r="E216" t="str">
            <v>Adam Hirbour</v>
          </cell>
          <cell r="F216" t="str">
            <v>Jared Sutton</v>
          </cell>
          <cell r="G216" t="str">
            <v>Eric Burton</v>
          </cell>
          <cell r="H216" t="str">
            <v>Jared Sutton</v>
          </cell>
          <cell r="I216" t="str">
            <v>Stephen Wall</v>
          </cell>
          <cell r="J216" t="str">
            <v>BOSTON</v>
          </cell>
        </row>
        <row r="217">
          <cell r="A217" t="str">
            <v>ALCANC</v>
          </cell>
          <cell r="B217" t="str">
            <v>RIO TINTO ALCAN CANADIAN MT</v>
          </cell>
          <cell r="C217">
            <v>2</v>
          </cell>
          <cell r="D217" t="str">
            <v>MATTHEW SWAN</v>
          </cell>
          <cell r="E217" t="str">
            <v>DAVID DAI</v>
          </cell>
          <cell r="F217" t="str">
            <v>ZICO GONSALVES</v>
          </cell>
          <cell r="G217" t="str">
            <v>CAPA4</v>
          </cell>
          <cell r="H217" t="str">
            <v>TINA MILOSAVLJEVIC</v>
          </cell>
          <cell r="I217" t="str">
            <v>Laura Wykret</v>
          </cell>
          <cell r="J217" t="str">
            <v>TORONTO</v>
          </cell>
        </row>
        <row r="218">
          <cell r="A218" t="str">
            <v>RIOTCAMT</v>
          </cell>
          <cell r="B218" t="str">
            <v>RIO TINTO CANADIAN MT</v>
          </cell>
          <cell r="C218">
            <v>2</v>
          </cell>
          <cell r="D218" t="str">
            <v>MATTHEW SWAN</v>
          </cell>
          <cell r="E218" t="str">
            <v>DAVID DAI</v>
          </cell>
          <cell r="F218" t="str">
            <v>ZICO GONSALVES</v>
          </cell>
          <cell r="G218" t="str">
            <v>CAPA4</v>
          </cell>
          <cell r="H218" t="str">
            <v>TINA MILOSAVLJEVIC</v>
          </cell>
          <cell r="I218" t="str">
            <v>Laura Wykret</v>
          </cell>
          <cell r="J218" t="str">
            <v>TORONTO</v>
          </cell>
        </row>
        <row r="219">
          <cell r="A219" t="str">
            <v>RIOF</v>
          </cell>
          <cell r="B219" t="str">
            <v>RIO TINTO FOUNDATION</v>
          </cell>
          <cell r="C219">
            <v>2</v>
          </cell>
          <cell r="D219" t="str">
            <v>MATTHEW SWAN</v>
          </cell>
          <cell r="E219" t="str">
            <v>DAVID DAI</v>
          </cell>
          <cell r="F219" t="str">
            <v>ZICO GONSALVES</v>
          </cell>
          <cell r="G219" t="str">
            <v>CAPA4</v>
          </cell>
          <cell r="H219" t="str">
            <v>TINA MILOSAVLJEVIC</v>
          </cell>
          <cell r="I219" t="str">
            <v>Laura Wykret</v>
          </cell>
          <cell r="J219" t="str">
            <v>TORONTO</v>
          </cell>
        </row>
        <row r="220">
          <cell r="A220" t="str">
            <v>ALCANU</v>
          </cell>
          <cell r="B220" t="str">
            <v>RIO TINTO US MT</v>
          </cell>
          <cell r="C220">
            <v>2</v>
          </cell>
          <cell r="D220" t="str">
            <v>MATTHEW SWAN</v>
          </cell>
          <cell r="E220" t="str">
            <v>DAVID DAI</v>
          </cell>
          <cell r="F220" t="str">
            <v>ZICO GONSALVES</v>
          </cell>
          <cell r="G220" t="str">
            <v>CAPA4</v>
          </cell>
          <cell r="H220" t="str">
            <v>TINA MILOSAVLJEVIC</v>
          </cell>
          <cell r="I220" t="str">
            <v>Laura Wykret</v>
          </cell>
          <cell r="J220" t="str">
            <v>TORONTO</v>
          </cell>
        </row>
        <row r="221">
          <cell r="A221" t="str">
            <v>ROCHE</v>
          </cell>
          <cell r="B221" t="str">
            <v>Roche- (Parent company- GENENTECH, INC)</v>
          </cell>
          <cell r="C221">
            <v>3</v>
          </cell>
          <cell r="D221" t="str">
            <v>Len Robinson</v>
          </cell>
          <cell r="E221" t="str">
            <v>Mike O'Connell</v>
          </cell>
          <cell r="F221" t="str">
            <v>Jennifer Negoshian</v>
          </cell>
          <cell r="G221" t="str">
            <v>Vadim Arustamayan</v>
          </cell>
          <cell r="H221" t="str">
            <v>Lisa Carmisciano</v>
          </cell>
          <cell r="J221" t="str">
            <v>Boston</v>
          </cell>
        </row>
        <row r="222">
          <cell r="A222" t="str">
            <v>ROCKCRK</v>
          </cell>
          <cell r="B222" t="str">
            <v>Rock Creek Group LLC</v>
          </cell>
          <cell r="C222">
            <v>2</v>
          </cell>
          <cell r="D222" t="str">
            <v>Erik Cady</v>
          </cell>
          <cell r="E222" t="str">
            <v>Joao Da-Cruz</v>
          </cell>
          <cell r="F222" t="str">
            <v>Joao Da-Cruz</v>
          </cell>
          <cell r="G222" t="str">
            <v>CAPA4</v>
          </cell>
          <cell r="H222" t="str">
            <v>Juan Jia</v>
          </cell>
          <cell r="I222" t="str">
            <v>Merit Saar -Beckles</v>
          </cell>
          <cell r="J222" t="str">
            <v>BOSTON</v>
          </cell>
        </row>
        <row r="223">
          <cell r="A223" t="str">
            <v>RSALL</v>
          </cell>
          <cell r="B223" t="str">
            <v>ROYAL &amp; SUN ALLIANCE</v>
          </cell>
          <cell r="C223">
            <v>3</v>
          </cell>
          <cell r="D223" t="str">
            <v>Bob Pratt</v>
          </cell>
          <cell r="E223" t="str">
            <v>Maggie Phan-Truong</v>
          </cell>
          <cell r="F223" t="str">
            <v>Eric Harris</v>
          </cell>
          <cell r="G223" t="str">
            <v>JV - Direct Publish</v>
          </cell>
          <cell r="H223" t="str">
            <v>Eric Harris</v>
          </cell>
          <cell r="I223" t="str">
            <v>Deeba Tariq</v>
          </cell>
          <cell r="J223" t="str">
            <v>BOSTON</v>
          </cell>
        </row>
        <row r="224">
          <cell r="A224" t="str">
            <v>RREEF</v>
          </cell>
          <cell r="B224" t="str">
            <v>RREEF</v>
          </cell>
          <cell r="C224">
            <v>3</v>
          </cell>
          <cell r="D224" t="str">
            <v>Len Robinson</v>
          </cell>
          <cell r="E224" t="str">
            <v>Mike O'Connell</v>
          </cell>
          <cell r="F224" t="str">
            <v>Jennifer Negoshian</v>
          </cell>
          <cell r="G224" t="str">
            <v>Vadim Arustamayan</v>
          </cell>
          <cell r="H224" t="str">
            <v>Levi Ramos</v>
          </cell>
          <cell r="J224" t="str">
            <v>BOSTON</v>
          </cell>
        </row>
        <row r="225">
          <cell r="A225" t="str">
            <v>RUSSELLSS</v>
          </cell>
          <cell r="B225" t="str">
            <v>Russell Investments</v>
          </cell>
          <cell r="C225">
            <v>1</v>
          </cell>
          <cell r="D225" t="str">
            <v>Bob Pratt</v>
          </cell>
          <cell r="E225" t="str">
            <v>Maggie Phan-Truong</v>
          </cell>
          <cell r="F225" t="str">
            <v>Bob Pratt</v>
          </cell>
          <cell r="G225" t="str">
            <v>Premium</v>
          </cell>
          <cell r="H225" t="str">
            <v>Maggie Phan-Truong</v>
          </cell>
          <cell r="I225" t="str">
            <v>Maggie Phan-Truong</v>
          </cell>
          <cell r="J225" t="str">
            <v>BOSTON</v>
          </cell>
        </row>
        <row r="226">
          <cell r="A226" t="str">
            <v>SACSS</v>
          </cell>
          <cell r="B226" t="str">
            <v>Sacramento County Employees Retirement System</v>
          </cell>
          <cell r="C226">
            <v>2</v>
          </cell>
          <cell r="D226" t="str">
            <v>Carl Hennessy</v>
          </cell>
          <cell r="E226" t="str">
            <v>MABLE LEUNG</v>
          </cell>
          <cell r="F226" t="str">
            <v>Evan Smith</v>
          </cell>
          <cell r="G226" t="str">
            <v>CAPA4</v>
          </cell>
          <cell r="H226" t="str">
            <v>CAPA4</v>
          </cell>
          <cell r="I226" t="str">
            <v>Anna Szubtarska</v>
          </cell>
          <cell r="J226" t="str">
            <v>SACRAMENTO</v>
          </cell>
        </row>
        <row r="227">
          <cell r="A227" t="str">
            <v>SAGEVIFS</v>
          </cell>
          <cell r="B227" t="str">
            <v>SAGEVIEW CAPITAL</v>
          </cell>
          <cell r="C227">
            <v>2</v>
          </cell>
          <cell r="D227" t="str">
            <v>MATTHEW SWAN</v>
          </cell>
          <cell r="E227" t="str">
            <v>DAVID DAI</v>
          </cell>
          <cell r="F227" t="str">
            <v>MATTHEW SWAN</v>
          </cell>
          <cell r="G227" t="str">
            <v>ANDREW NG</v>
          </cell>
          <cell r="H227" t="str">
            <v>ANDREW NG</v>
          </cell>
          <cell r="I227" t="str">
            <v>DAVID DAI</v>
          </cell>
          <cell r="J227" t="str">
            <v>Toronto</v>
          </cell>
        </row>
        <row r="228">
          <cell r="A228" t="str">
            <v>STGOBAIN</v>
          </cell>
          <cell r="B228" t="str">
            <v>SAINT GOBAIN</v>
          </cell>
          <cell r="C228">
            <v>3</v>
          </cell>
          <cell r="D228" t="str">
            <v>Erik Cady</v>
          </cell>
          <cell r="E228" t="str">
            <v>Joao Da-Cruz</v>
          </cell>
          <cell r="F228" t="str">
            <v>Bo Luong</v>
          </cell>
          <cell r="G228" t="str">
            <v>CAPA4</v>
          </cell>
          <cell r="H228" t="str">
            <v>Juan Jia</v>
          </cell>
          <cell r="I228" t="str">
            <v>Merit Saar -Beckles</v>
          </cell>
          <cell r="J228" t="str">
            <v>BOSTON</v>
          </cell>
        </row>
        <row r="229">
          <cell r="A229" t="str">
            <v>SERA</v>
          </cell>
          <cell r="B229" t="str">
            <v>San Bernardino County Employee Retirement Assn</v>
          </cell>
          <cell r="C229">
            <v>2</v>
          </cell>
          <cell r="D229" t="str">
            <v>Carl Hennessy</v>
          </cell>
          <cell r="E229" t="str">
            <v>MABLE LEUNG</v>
          </cell>
          <cell r="F229" t="str">
            <v>Steve Medvecki</v>
          </cell>
          <cell r="G229" t="str">
            <v>LINDSEY KANG</v>
          </cell>
          <cell r="H229" t="str">
            <v>LINDSEY KANG</v>
          </cell>
          <cell r="I229" t="str">
            <v>MABLE LEUNG</v>
          </cell>
          <cell r="J229" t="str">
            <v>SACRAMENTO</v>
          </cell>
        </row>
        <row r="230">
          <cell r="A230" t="str">
            <v>SFVV</v>
          </cell>
          <cell r="B230" t="str">
            <v>SANOFI-AVENTIS US</v>
          </cell>
          <cell r="C230">
            <v>2</v>
          </cell>
          <cell r="D230" t="str">
            <v>Len Robinson</v>
          </cell>
          <cell r="E230" t="str">
            <v>Miles Cobb</v>
          </cell>
          <cell r="F230" t="str">
            <v>Miles Cobb</v>
          </cell>
          <cell r="G230" t="str">
            <v>Matt Crimmins</v>
          </cell>
          <cell r="H230" t="str">
            <v>Vadim Arustamayan</v>
          </cell>
          <cell r="I230" t="str">
            <v>Mike O'Connell</v>
          </cell>
          <cell r="J230" t="str">
            <v>BOSTON</v>
          </cell>
        </row>
        <row r="231">
          <cell r="A231" t="str">
            <v>SETNHLTH</v>
          </cell>
          <cell r="B231" t="str">
            <v>Seton Health Plan</v>
          </cell>
          <cell r="C231">
            <v>3</v>
          </cell>
          <cell r="D231" t="str">
            <v>Erik Pulsifer</v>
          </cell>
          <cell r="E231" t="str">
            <v>Scott Swanson</v>
          </cell>
          <cell r="F231" t="str">
            <v>Cheryl Coughlin</v>
          </cell>
          <cell r="G231" t="str">
            <v>Cheryl Coughlin</v>
          </cell>
          <cell r="H231" t="str">
            <v>Cheryl Coughlin</v>
          </cell>
          <cell r="J231" t="str">
            <v>BOSTON</v>
          </cell>
        </row>
        <row r="232">
          <cell r="A232" t="str">
            <v>SHANNONR</v>
          </cell>
          <cell r="B232" t="str">
            <v>Shannon River Capital Mgmt</v>
          </cell>
          <cell r="C232">
            <v>2</v>
          </cell>
          <cell r="D232" t="str">
            <v>MATTHEW SWAN</v>
          </cell>
          <cell r="E232" t="str">
            <v>DAVID DAI</v>
          </cell>
          <cell r="F232" t="str">
            <v>MATTHEW SWAN</v>
          </cell>
          <cell r="G232" t="str">
            <v>ANDREW NG</v>
          </cell>
          <cell r="H232" t="str">
            <v>ANDREW NG</v>
          </cell>
          <cell r="I232" t="str">
            <v>DAVID DAI</v>
          </cell>
          <cell r="J232" t="str">
            <v>TORONTO</v>
          </cell>
        </row>
        <row r="233">
          <cell r="A233" t="str">
            <v>SPHSGSS</v>
          </cell>
          <cell r="B233" t="str">
            <v>Sheppard Pratt Health System Inc</v>
          </cell>
          <cell r="C233">
            <v>3</v>
          </cell>
          <cell r="D233" t="str">
            <v>Erik Pulsifer</v>
          </cell>
          <cell r="E233" t="str">
            <v>Dan Michaud</v>
          </cell>
          <cell r="F233" t="str">
            <v>Luke Liang</v>
          </cell>
          <cell r="G233" t="str">
            <v>Carmen Mejia</v>
          </cell>
          <cell r="H233" t="str">
            <v>Luke Liang</v>
          </cell>
          <cell r="J233" t="str">
            <v>BOSTON</v>
          </cell>
        </row>
        <row r="234">
          <cell r="A234" t="str">
            <v>SIMC</v>
          </cell>
          <cell r="B234" t="str">
            <v>Sionna Investment Managers Inc.</v>
          </cell>
          <cell r="C234">
            <v>3</v>
          </cell>
          <cell r="D234" t="str">
            <v>Erik Cady</v>
          </cell>
          <cell r="E234" t="str">
            <v>Joao Da-Cruz</v>
          </cell>
          <cell r="F234" t="str">
            <v>Joao Da-Cruz</v>
          </cell>
          <cell r="G234" t="str">
            <v>Anthony Labaki</v>
          </cell>
          <cell r="H234" t="str">
            <v>Merit Saar -Beckles</v>
          </cell>
          <cell r="I234" t="str">
            <v>Juan Ji</v>
          </cell>
          <cell r="J234" t="str">
            <v>BOSTON</v>
          </cell>
        </row>
        <row r="235">
          <cell r="A235" t="str">
            <v>SOROBIFS</v>
          </cell>
          <cell r="B235" t="str">
            <v>SOROBAN CAPITAL PARTNERS</v>
          </cell>
          <cell r="C235">
            <v>2</v>
          </cell>
          <cell r="D235" t="str">
            <v>MATTHEW SWAN</v>
          </cell>
          <cell r="E235" t="str">
            <v>DAVID DAI</v>
          </cell>
          <cell r="F235" t="str">
            <v>MATTHEW SWAN</v>
          </cell>
          <cell r="G235" t="str">
            <v>ANDREW NG</v>
          </cell>
          <cell r="H235" t="str">
            <v>ANDREW NG</v>
          </cell>
          <cell r="I235" t="str">
            <v>DAVID DAI</v>
          </cell>
          <cell r="J235" t="str">
            <v>Toronto</v>
          </cell>
        </row>
        <row r="236">
          <cell r="A236" t="str">
            <v>EDISON</v>
          </cell>
          <cell r="B236" t="str">
            <v>Southern California Edison Co.</v>
          </cell>
          <cell r="C236">
            <v>2</v>
          </cell>
          <cell r="D236" t="str">
            <v>Bob Pratt</v>
          </cell>
          <cell r="E236" t="str">
            <v>Rob Moles</v>
          </cell>
          <cell r="F236" t="str">
            <v>Stella Chau</v>
          </cell>
          <cell r="G236" t="str">
            <v>Steve Osyf</v>
          </cell>
          <cell r="H236" t="str">
            <v>Fennie Law</v>
          </cell>
          <cell r="J236" t="str">
            <v>BOSTON</v>
          </cell>
        </row>
        <row r="237">
          <cell r="A237" t="str">
            <v>UFCW</v>
          </cell>
          <cell r="B237" t="str">
            <v>Southern California UFCW (Food Commercial Workers)</v>
          </cell>
          <cell r="C237">
            <v>3</v>
          </cell>
          <cell r="D237" t="str">
            <v>Erik Pulsifer</v>
          </cell>
          <cell r="E237" t="str">
            <v>Scott Swanson</v>
          </cell>
          <cell r="F237" t="str">
            <v>Matt Landry</v>
          </cell>
          <cell r="G237" t="str">
            <v>Reth Nop</v>
          </cell>
          <cell r="H237" t="str">
            <v>Natalia Postnova</v>
          </cell>
          <cell r="J237" t="str">
            <v>BOSTON</v>
          </cell>
        </row>
        <row r="238">
          <cell r="A238" t="str">
            <v>SPIRAX</v>
          </cell>
          <cell r="B238" t="str">
            <v>SPIRAX SARCO</v>
          </cell>
          <cell r="C238">
            <v>3</v>
          </cell>
          <cell r="D238" t="str">
            <v>Erik Pulsifer</v>
          </cell>
          <cell r="E238" t="str">
            <v>Dan Michaud</v>
          </cell>
          <cell r="F238" t="str">
            <v>Luke Liang</v>
          </cell>
          <cell r="G238" t="str">
            <v>JV - Direct Publish</v>
          </cell>
          <cell r="H238" t="str">
            <v>Jon Frewald</v>
          </cell>
          <cell r="I238" t="str">
            <v>Crystal Ho</v>
          </cell>
          <cell r="J238" t="str">
            <v>BOSTON</v>
          </cell>
        </row>
        <row r="239">
          <cell r="A239" t="str">
            <v>STDLIFE</v>
          </cell>
          <cell r="B239" t="str">
            <v>Standard Life Investments</v>
          </cell>
          <cell r="C239">
            <v>3</v>
          </cell>
          <cell r="D239" t="str">
            <v>MATTHEW SWAN</v>
          </cell>
          <cell r="E239" t="str">
            <v>Miles Cobb</v>
          </cell>
          <cell r="F239" t="str">
            <v>Asad Khan</v>
          </cell>
          <cell r="G239" t="str">
            <v>Min Huang</v>
          </cell>
          <cell r="H239" t="str">
            <v>Min Huang</v>
          </cell>
          <cell r="J239" t="str">
            <v>Toronto</v>
          </cell>
        </row>
        <row r="240">
          <cell r="A240" t="str">
            <v>SBR</v>
          </cell>
          <cell r="B240" t="str">
            <v>State Boston Retirement System (SBRS)</v>
          </cell>
          <cell r="C240">
            <v>3</v>
          </cell>
          <cell r="D240" t="str">
            <v>Bob Pratt</v>
          </cell>
          <cell r="E240" t="str">
            <v>Maggie Phan-Truong</v>
          </cell>
          <cell r="F240" t="str">
            <v>Maggie Phan-Truong</v>
          </cell>
          <cell r="G240" t="str">
            <v>Maggie Phan-Truong</v>
          </cell>
          <cell r="H240" t="str">
            <v>Mustapha Boutahar</v>
          </cell>
          <cell r="I240" t="str">
            <v>David Morrissey</v>
          </cell>
          <cell r="J240" t="str">
            <v>BOSTON</v>
          </cell>
        </row>
        <row r="241">
          <cell r="A241" t="str">
            <v>ASTO</v>
          </cell>
          <cell r="B241" t="str">
            <v>State of Arizona Treasury</v>
          </cell>
          <cell r="C241">
            <v>1</v>
          </cell>
          <cell r="D241" t="str">
            <v>Justin Wiles</v>
          </cell>
          <cell r="E241" t="str">
            <v>MABLE LEUNG</v>
          </cell>
          <cell r="F241" t="str">
            <v>Evan Smith</v>
          </cell>
          <cell r="G241" t="str">
            <v>CAPA4</v>
          </cell>
          <cell r="H241" t="str">
            <v>CAPA4</v>
          </cell>
          <cell r="I241" t="str">
            <v>Anna Szubtarska</v>
          </cell>
          <cell r="J241" t="str">
            <v>SACRAMENTO</v>
          </cell>
        </row>
        <row r="242">
          <cell r="A242" t="str">
            <v>GEORGIA</v>
          </cell>
          <cell r="B242" t="str">
            <v>State of Georgia Employee Retirement System</v>
          </cell>
          <cell r="C242">
            <v>2</v>
          </cell>
          <cell r="D242" t="str">
            <v>Len Robinson</v>
          </cell>
          <cell r="E242" t="str">
            <v>Mike O'Connell</v>
          </cell>
          <cell r="F242" t="str">
            <v>Paul Mackey</v>
          </cell>
          <cell r="G242" t="str">
            <v>CAPA4</v>
          </cell>
          <cell r="H242" t="str">
            <v>Vadim Arustamayan</v>
          </cell>
          <cell r="I242" t="str">
            <v>Brian O'Connor</v>
          </cell>
          <cell r="J242" t="str">
            <v>BOSTON</v>
          </cell>
        </row>
        <row r="243">
          <cell r="A243" t="str">
            <v>ILTRS1</v>
          </cell>
          <cell r="B243" t="str">
            <v>State of Illinois Teachers Retirement System</v>
          </cell>
          <cell r="C243">
            <v>1</v>
          </cell>
          <cell r="D243" t="str">
            <v>MATTHEW SWAN</v>
          </cell>
          <cell r="E243" t="str">
            <v>Becca Fang</v>
          </cell>
          <cell r="F243" t="str">
            <v>SIMRAN SANDHU</v>
          </cell>
          <cell r="G243" t="str">
            <v>Becca Fang</v>
          </cell>
          <cell r="H243" t="str">
            <v>Stefan Stoychev</v>
          </cell>
          <cell r="I243" t="str">
            <v>Brian O'Connor</v>
          </cell>
          <cell r="J243" t="str">
            <v>TORONTO</v>
          </cell>
        </row>
        <row r="244">
          <cell r="A244" t="str">
            <v>MSRA</v>
          </cell>
          <cell r="B244" t="str">
            <v>State of Maryland Retirement System (MSRA)</v>
          </cell>
          <cell r="C244">
            <v>1</v>
          </cell>
          <cell r="D244" t="str">
            <v>Erik Cady</v>
          </cell>
          <cell r="E244" t="str">
            <v>Joao Da-Cruz</v>
          </cell>
          <cell r="F244" t="str">
            <v>Bo Luong</v>
          </cell>
          <cell r="G244" t="str">
            <v>Jim Sucharewicz</v>
          </cell>
          <cell r="H244" t="str">
            <v>Anthony Labaki</v>
          </cell>
          <cell r="I244" t="str">
            <v>Yelena Samisheva</v>
          </cell>
          <cell r="J244" t="str">
            <v>BOSTON</v>
          </cell>
        </row>
        <row r="245">
          <cell r="A245" t="str">
            <v>MICHGN</v>
          </cell>
          <cell r="B245" t="str">
            <v>STATE OF MICHIGAN</v>
          </cell>
          <cell r="C245">
            <v>1</v>
          </cell>
          <cell r="D245" t="str">
            <v>Erik Cady</v>
          </cell>
          <cell r="E245" t="str">
            <v>Joao Da-Cruz</v>
          </cell>
          <cell r="F245" t="str">
            <v>Bo Luong</v>
          </cell>
          <cell r="G245" t="str">
            <v>CAPA4</v>
          </cell>
          <cell r="H245" t="str">
            <v>Juan Jia</v>
          </cell>
          <cell r="I245" t="str">
            <v>Anthony Labaki</v>
          </cell>
          <cell r="J245" t="str">
            <v>BOSTON</v>
          </cell>
        </row>
        <row r="246">
          <cell r="A246" t="str">
            <v>MICHMERS</v>
          </cell>
          <cell r="B246" t="str">
            <v>State of Michigan Muni Employees Retirement (MERS)</v>
          </cell>
          <cell r="C246">
            <v>1</v>
          </cell>
          <cell r="D246" t="str">
            <v>Len Robinson</v>
          </cell>
          <cell r="E246" t="str">
            <v>Miles Cobb</v>
          </cell>
          <cell r="F246" t="str">
            <v>Miles Cobb</v>
          </cell>
          <cell r="G246" t="str">
            <v>Katie McIsaac</v>
          </cell>
          <cell r="H246" t="str">
            <v>Lisa Carmisciano</v>
          </cell>
          <cell r="I246" t="str">
            <v>Mike O'Connell</v>
          </cell>
          <cell r="J246" t="str">
            <v>BOSTON</v>
          </cell>
        </row>
        <row r="247">
          <cell r="A247" t="str">
            <v>NEBRASS</v>
          </cell>
          <cell r="B247" t="str">
            <v>STATE OF NEBRASKA</v>
          </cell>
          <cell r="C247">
            <v>2</v>
          </cell>
          <cell r="D247" t="str">
            <v>Len Robinson</v>
          </cell>
          <cell r="E247" t="str">
            <v>Miles Cobb</v>
          </cell>
          <cell r="F247" t="str">
            <v>Paul Mackey</v>
          </cell>
          <cell r="G247" t="str">
            <v>Matt Crimmins</v>
          </cell>
          <cell r="H247" t="str">
            <v>Min Huang</v>
          </cell>
          <cell r="I247" t="str">
            <v>Pietro Panza</v>
          </cell>
          <cell r="J247" t="str">
            <v>BOSTON</v>
          </cell>
        </row>
        <row r="248">
          <cell r="A248" t="str">
            <v>NJDOI</v>
          </cell>
          <cell r="B248" t="str">
            <v>State of New Jersey</v>
          </cell>
          <cell r="C248">
            <v>1</v>
          </cell>
          <cell r="D248" t="str">
            <v>Erik Pulsifer</v>
          </cell>
          <cell r="E248" t="str">
            <v>Scott Swanson</v>
          </cell>
          <cell r="F248" t="str">
            <v>Lalitha Davuluri</v>
          </cell>
          <cell r="G248" t="str">
            <v>Nataliya Stepanova</v>
          </cell>
          <cell r="H248" t="str">
            <v>Natalia Postnova</v>
          </cell>
          <cell r="J248" t="str">
            <v>BOSTON</v>
          </cell>
        </row>
        <row r="249">
          <cell r="A249" t="str">
            <v>LDCC</v>
          </cell>
          <cell r="B249" t="str">
            <v>State of Ohio Laborers District Council</v>
          </cell>
          <cell r="C249">
            <v>3</v>
          </cell>
          <cell r="D249" t="str">
            <v>Erik Pulsifer</v>
          </cell>
          <cell r="E249" t="str">
            <v>Scott Swanson</v>
          </cell>
          <cell r="F249" t="str">
            <v>Matt Landry</v>
          </cell>
          <cell r="G249" t="str">
            <v>Nataliya Stepanova</v>
          </cell>
          <cell r="H249" t="str">
            <v>Natalia Postnova</v>
          </cell>
          <cell r="J249" t="str">
            <v>BOSTON</v>
          </cell>
        </row>
        <row r="250">
          <cell r="A250" t="str">
            <v>OREGONSS</v>
          </cell>
          <cell r="B250" t="str">
            <v>STATE OF OREGON</v>
          </cell>
          <cell r="C250">
            <v>1</v>
          </cell>
          <cell r="D250" t="str">
            <v>Carl Hennessy</v>
          </cell>
          <cell r="E250" t="str">
            <v>Azharuddin Mansiya</v>
          </cell>
          <cell r="F250" t="str">
            <v>Andrew Robertson</v>
          </cell>
          <cell r="G250" t="str">
            <v>JOEY LI</v>
          </cell>
          <cell r="H250" t="str">
            <v>JOEY LI</v>
          </cell>
          <cell r="I250" t="str">
            <v>Azharuddin Mansiya</v>
          </cell>
          <cell r="J250" t="str">
            <v>SACRAMENTO</v>
          </cell>
        </row>
        <row r="251">
          <cell r="A251" t="str">
            <v>SOFO</v>
          </cell>
          <cell r="B251" t="str">
            <v>STATE OF OREGON 457 PROGRAM</v>
          </cell>
          <cell r="C251">
            <v>1</v>
          </cell>
          <cell r="D251" t="str">
            <v>Carl Hennessy</v>
          </cell>
          <cell r="E251" t="str">
            <v>Azharuddin Mansiya</v>
          </cell>
          <cell r="F251" t="str">
            <v>Andrew Robertson</v>
          </cell>
          <cell r="G251" t="str">
            <v>Elroy Hui</v>
          </cell>
          <cell r="H251" t="str">
            <v>Elroy Hui</v>
          </cell>
          <cell r="I251" t="str">
            <v>Azharuddin Mansiya</v>
          </cell>
          <cell r="J251" t="str">
            <v>SACRAMENTO</v>
          </cell>
        </row>
        <row r="252">
          <cell r="A252" t="str">
            <v>WASHIB</v>
          </cell>
          <cell r="B252" t="str">
            <v>State of Washington Investment Board (WSIB)</v>
          </cell>
          <cell r="C252">
            <v>1</v>
          </cell>
          <cell r="D252" t="str">
            <v>Carl Hennessy</v>
          </cell>
          <cell r="E252" t="str">
            <v>MABLE LEUNG</v>
          </cell>
          <cell r="F252" t="str">
            <v>Florian Ghiurau</v>
          </cell>
          <cell r="G252" t="str">
            <v>CAPA4</v>
          </cell>
          <cell r="H252" t="str">
            <v>CAPA4</v>
          </cell>
          <cell r="I252" t="str">
            <v>Anna Szubtarska</v>
          </cell>
          <cell r="J252" t="str">
            <v>SACRAMENTO</v>
          </cell>
        </row>
        <row r="253">
          <cell r="A253" t="str">
            <v>SSSSP</v>
          </cell>
          <cell r="B253" t="str">
            <v>STATE STREET SALARY SAVINGS PLAN</v>
          </cell>
          <cell r="C253">
            <v>3</v>
          </cell>
          <cell r="D253" t="str">
            <v>Len Robinson</v>
          </cell>
          <cell r="E253" t="str">
            <v>Mike O'Connell</v>
          </cell>
          <cell r="F253" t="str">
            <v>Jennifer Negoshian</v>
          </cell>
          <cell r="G253" t="str">
            <v>Levi Ramos</v>
          </cell>
          <cell r="H253" t="str">
            <v>Katie McIsaac</v>
          </cell>
          <cell r="J253" t="str">
            <v>BOSTON</v>
          </cell>
        </row>
        <row r="254">
          <cell r="A254" t="str">
            <v>SAM</v>
          </cell>
          <cell r="B254" t="str">
            <v>SUNAMERICA</v>
          </cell>
          <cell r="C254">
            <v>2</v>
          </cell>
          <cell r="D254" t="str">
            <v>Erik Cady</v>
          </cell>
          <cell r="E254" t="str">
            <v>Adam Hirbour</v>
          </cell>
          <cell r="F254" t="str">
            <v>Jared Sutton</v>
          </cell>
          <cell r="G254" t="str">
            <v>CAPA4</v>
          </cell>
          <cell r="H254" t="str">
            <v>Eric Burton</v>
          </cell>
          <cell r="I254" t="str">
            <v>Jared Sutton</v>
          </cell>
          <cell r="J254" t="str">
            <v>BOSTON</v>
          </cell>
        </row>
        <row r="255">
          <cell r="A255" t="str">
            <v>SVALUSS</v>
          </cell>
          <cell r="B255" t="str">
            <v>SUPERVALU INC.</v>
          </cell>
          <cell r="C255">
            <v>2</v>
          </cell>
          <cell r="D255" t="str">
            <v>MATTHEW SWAN</v>
          </cell>
          <cell r="E255" t="str">
            <v>Joao Da-Cruz</v>
          </cell>
          <cell r="F255" t="str">
            <v>SIMRAN SANDHU</v>
          </cell>
          <cell r="G255" t="str">
            <v>CAPA4</v>
          </cell>
          <cell r="H255" t="str">
            <v>Yelena Samisheva</v>
          </cell>
          <cell r="J255" t="str">
            <v>TORONTO</v>
          </cell>
        </row>
        <row r="256">
          <cell r="A256" t="str">
            <v>SYMPH</v>
          </cell>
          <cell r="B256" t="str">
            <v>Symphony Asset Management</v>
          </cell>
          <cell r="C256">
            <v>2</v>
          </cell>
          <cell r="D256" t="str">
            <v>Erik Cady</v>
          </cell>
          <cell r="E256" t="str">
            <v>Adam Hirbour</v>
          </cell>
          <cell r="F256" t="str">
            <v>Michael Dean</v>
          </cell>
          <cell r="G256" t="str">
            <v>Adam Sweeney</v>
          </cell>
          <cell r="H256" t="str">
            <v>Michael Dean</v>
          </cell>
          <cell r="I256" t="str">
            <v>Kelvin Andrade</v>
          </cell>
          <cell r="J256" t="str">
            <v>BOSTON</v>
          </cell>
        </row>
        <row r="257">
          <cell r="A257" t="str">
            <v>SYNGSS</v>
          </cell>
          <cell r="B257" t="str">
            <v>Syngenta Corp</v>
          </cell>
          <cell r="C257">
            <v>3</v>
          </cell>
          <cell r="D257" t="str">
            <v>Erik Cady</v>
          </cell>
          <cell r="E257" t="str">
            <v>Adam Hirbour</v>
          </cell>
          <cell r="F257" t="str">
            <v>Michael Dean</v>
          </cell>
          <cell r="G257" t="str">
            <v>Eric Burton</v>
          </cell>
          <cell r="H257" t="str">
            <v>Michael Dean</v>
          </cell>
          <cell r="I257" t="str">
            <v>Stephen Wall</v>
          </cell>
          <cell r="J257" t="str">
            <v>BOSTON</v>
          </cell>
        </row>
        <row r="258">
          <cell r="A258" t="str">
            <v>ING</v>
          </cell>
          <cell r="B258" t="str">
            <v>Tangerine Direct Canada</v>
          </cell>
          <cell r="C258">
            <v>3</v>
          </cell>
          <cell r="D258" t="str">
            <v>Len Robinson</v>
          </cell>
          <cell r="E258" t="str">
            <v>Miles Cobb</v>
          </cell>
          <cell r="F258" t="str">
            <v>Miles Cobb</v>
          </cell>
          <cell r="G258" t="str">
            <v>Min Huang</v>
          </cell>
          <cell r="H258" t="str">
            <v>Brian O'Connor</v>
          </cell>
          <cell r="J258" t="str">
            <v>Boston</v>
          </cell>
        </row>
        <row r="259">
          <cell r="A259" t="str">
            <v>TCW</v>
          </cell>
          <cell r="B259" t="str">
            <v>TCW Group, Inc.</v>
          </cell>
          <cell r="C259">
            <v>2</v>
          </cell>
          <cell r="D259" t="str">
            <v>Vu Nguyen</v>
          </cell>
          <cell r="E259" t="str">
            <v>MABLE LEUNG</v>
          </cell>
          <cell r="F259" t="str">
            <v>Yevgeniy Gutsan</v>
          </cell>
          <cell r="G259" t="str">
            <v>LINDSEY KANG</v>
          </cell>
          <cell r="H259" t="str">
            <v>LINDSEY KANG</v>
          </cell>
          <cell r="I259" t="str">
            <v>MABLE LEUNG</v>
          </cell>
          <cell r="J259" t="str">
            <v>SACRAMENTO</v>
          </cell>
        </row>
        <row r="260">
          <cell r="A260" t="str">
            <v>TEXTRS</v>
          </cell>
          <cell r="B260" t="str">
            <v>Teachers Retirement System of Texas (TRS)</v>
          </cell>
          <cell r="C260">
            <v>1</v>
          </cell>
          <cell r="D260" t="str">
            <v>Bob Pratt</v>
          </cell>
          <cell r="E260" t="str">
            <v>Rob Moles</v>
          </cell>
          <cell r="F260" t="str">
            <v>Brad Whittingstall</v>
          </cell>
          <cell r="G260" t="str">
            <v>Stella Chau</v>
          </cell>
          <cell r="H260" t="str">
            <v>Fennie Law</v>
          </cell>
          <cell r="J260" t="str">
            <v>BOSTON</v>
          </cell>
        </row>
        <row r="261">
          <cell r="A261" t="str">
            <v>NET</v>
          </cell>
          <cell r="B261" t="str">
            <v>Teamsters New England Trucking</v>
          </cell>
          <cell r="C261">
            <v>3</v>
          </cell>
          <cell r="D261" t="str">
            <v>Erik Pulsifer</v>
          </cell>
          <cell r="E261" t="str">
            <v>Scott Swanson</v>
          </cell>
          <cell r="F261" t="str">
            <v>Matt Landry</v>
          </cell>
          <cell r="G261" t="str">
            <v>CAPA4</v>
          </cell>
          <cell r="H261" t="str">
            <v>Natalia Postnova</v>
          </cell>
          <cell r="I261" t="str">
            <v>Reth Nop</v>
          </cell>
          <cell r="J261" t="str">
            <v>BOSTON</v>
          </cell>
        </row>
        <row r="262">
          <cell r="A262" t="str">
            <v>NYSTHW</v>
          </cell>
          <cell r="B262" t="str">
            <v>Teamsters New York</v>
          </cell>
          <cell r="C262">
            <v>2</v>
          </cell>
          <cell r="D262" t="str">
            <v>Erik Pulsifer</v>
          </cell>
          <cell r="E262" t="str">
            <v>Scott Swanson</v>
          </cell>
          <cell r="F262" t="str">
            <v>Matt Landry</v>
          </cell>
          <cell r="G262" t="str">
            <v>Reth Nop</v>
          </cell>
          <cell r="H262" t="str">
            <v>Natalia Postnova</v>
          </cell>
          <cell r="J262" t="str">
            <v>BOSTON</v>
          </cell>
        </row>
        <row r="263">
          <cell r="A263" t="str">
            <v>TCRS</v>
          </cell>
          <cell r="B263" t="str">
            <v>Tennessee Consolidated Retirement System</v>
          </cell>
          <cell r="C263">
            <v>1</v>
          </cell>
          <cell r="D263" t="str">
            <v>Justin Wiles</v>
          </cell>
          <cell r="E263" t="str">
            <v>MABLE LEUNG</v>
          </cell>
          <cell r="F263" t="str">
            <v>Vu Nguyen</v>
          </cell>
          <cell r="G263" t="str">
            <v>CAPA4</v>
          </cell>
          <cell r="H263" t="str">
            <v>CAPA4</v>
          </cell>
          <cell r="I263" t="str">
            <v>Anna Szubtarska</v>
          </cell>
          <cell r="J263" t="str">
            <v>Sacramento</v>
          </cell>
        </row>
        <row r="264">
          <cell r="A264" t="str">
            <v>TEXMRS</v>
          </cell>
          <cell r="B264" t="str">
            <v>Texas Municipal Retirement System</v>
          </cell>
          <cell r="C264">
            <v>2</v>
          </cell>
          <cell r="D264" t="str">
            <v>MATTHEW SWAN</v>
          </cell>
          <cell r="E264" t="str">
            <v>MABLE LEUNG</v>
          </cell>
          <cell r="F264" t="str">
            <v>ZICO GONSALVES</v>
          </cell>
          <cell r="G264" t="str">
            <v>STEVE YOON</v>
          </cell>
          <cell r="H264" t="str">
            <v>STEVE YOON</v>
          </cell>
          <cell r="I264" t="str">
            <v>MABLE LEUNG</v>
          </cell>
          <cell r="J264" t="str">
            <v>TORONTO</v>
          </cell>
        </row>
        <row r="265">
          <cell r="A265" t="str">
            <v>TTSTC</v>
          </cell>
          <cell r="B265" t="str">
            <v>Texas Treasury Safekeeping Trust Co</v>
          </cell>
          <cell r="C265">
            <v>1</v>
          </cell>
          <cell r="D265" t="str">
            <v>Bob Pratt</v>
          </cell>
          <cell r="E265" t="str">
            <v>Rob Moles</v>
          </cell>
          <cell r="F265" t="str">
            <v>Brad Whittingstall</v>
          </cell>
          <cell r="G265" t="str">
            <v>Kelvin Andrade</v>
          </cell>
          <cell r="H265" t="str">
            <v>Steve Osyf</v>
          </cell>
          <cell r="J265" t="str">
            <v>BOSTON</v>
          </cell>
        </row>
        <row r="266">
          <cell r="A266" t="str">
            <v>TEXAS</v>
          </cell>
          <cell r="B266" t="str">
            <v>TEXAS VETERANS LAND BOARD</v>
          </cell>
          <cell r="C266">
            <v>2</v>
          </cell>
          <cell r="D266" t="str">
            <v>Bob Pratt</v>
          </cell>
          <cell r="E266" t="str">
            <v>Rob Moles</v>
          </cell>
          <cell r="F266" t="str">
            <v>Brad Whittingstall</v>
          </cell>
          <cell r="G266" t="str">
            <v>Steve Osyf</v>
          </cell>
          <cell r="H266" t="str">
            <v>Jack Kerrigan</v>
          </cell>
          <cell r="J266" t="str">
            <v>BOSTON</v>
          </cell>
        </row>
        <row r="267">
          <cell r="A267" t="str">
            <v>IFSTCM</v>
          </cell>
          <cell r="B267" t="str">
            <v>Thames CapItal Management</v>
          </cell>
          <cell r="C267">
            <v>2</v>
          </cell>
          <cell r="D267" t="str">
            <v>MATTHEW SWAN</v>
          </cell>
          <cell r="E267" t="str">
            <v>DAVID DAI</v>
          </cell>
          <cell r="F267" t="str">
            <v>MATTHEW SWAN</v>
          </cell>
          <cell r="G267" t="str">
            <v>ANDREW NG</v>
          </cell>
          <cell r="H267" t="str">
            <v>ANDREW NG</v>
          </cell>
          <cell r="I267" t="str">
            <v>DAVID DAI</v>
          </cell>
          <cell r="J267" t="str">
            <v>Toronto</v>
          </cell>
        </row>
        <row r="268">
          <cell r="A268" t="str">
            <v>BONTON</v>
          </cell>
          <cell r="B268" t="str">
            <v>The Bon-Ton Stores, Inc.</v>
          </cell>
          <cell r="C268">
            <v>3</v>
          </cell>
          <cell r="D268" t="str">
            <v>Bob Pratt</v>
          </cell>
          <cell r="E268" t="str">
            <v>Rob Moles</v>
          </cell>
          <cell r="F268" t="str">
            <v>Jonathan King</v>
          </cell>
          <cell r="G268" t="str">
            <v>Jonathan King</v>
          </cell>
          <cell r="H268" t="str">
            <v>Carlisle Adamson</v>
          </cell>
          <cell r="I268" t="str">
            <v>Dean Agganis</v>
          </cell>
          <cell r="J268" t="str">
            <v>BOSTON</v>
          </cell>
        </row>
        <row r="269">
          <cell r="A269" t="str">
            <v>TCHF</v>
          </cell>
          <cell r="B269" t="str">
            <v>The Colorado Health Fdtn</v>
          </cell>
          <cell r="C269">
            <v>3</v>
          </cell>
          <cell r="D269" t="str">
            <v>Bob Pratt</v>
          </cell>
          <cell r="E269" t="str">
            <v>Maggie Phan-Truong</v>
          </cell>
          <cell r="F269" t="str">
            <v>Eric Harris</v>
          </cell>
          <cell r="G269" t="str">
            <v>Eric Harris</v>
          </cell>
          <cell r="H269" t="str">
            <v>Deeba Tariq</v>
          </cell>
          <cell r="I269" t="str">
            <v>Mustapha Boutahar</v>
          </cell>
          <cell r="J269" t="str">
            <v>BOSTON</v>
          </cell>
        </row>
        <row r="270">
          <cell r="A270" t="str">
            <v>DTCC</v>
          </cell>
          <cell r="B270" t="str">
            <v>The Depository Trust Company</v>
          </cell>
          <cell r="C270">
            <v>2</v>
          </cell>
          <cell r="D270" t="str">
            <v>Bob Pratt</v>
          </cell>
          <cell r="E270" t="str">
            <v>Rob Moles</v>
          </cell>
          <cell r="F270" t="str">
            <v>Olga Rudgalve</v>
          </cell>
          <cell r="G270" t="str">
            <v>Laurentino Pires</v>
          </cell>
          <cell r="H270" t="str">
            <v>Stella Chau</v>
          </cell>
          <cell r="J270" t="str">
            <v>BOSTON</v>
          </cell>
        </row>
        <row r="271">
          <cell r="A271" t="str">
            <v>ICBC</v>
          </cell>
          <cell r="B271" t="str">
            <v>The Insurance Corporation of British Columbia</v>
          </cell>
          <cell r="C271">
            <v>3</v>
          </cell>
          <cell r="D271" t="str">
            <v>MATTHEW SWAN</v>
          </cell>
          <cell r="E271" t="str">
            <v>DAVID DAI</v>
          </cell>
          <cell r="F271" t="str">
            <v>URVASHI JOSHI</v>
          </cell>
          <cell r="G271" t="str">
            <v>CAPA4</v>
          </cell>
          <cell r="H271" t="str">
            <v>AMY DOAN</v>
          </cell>
          <cell r="I271" t="str">
            <v>Laura Wykret</v>
          </cell>
          <cell r="J271" t="str">
            <v>TORONTO</v>
          </cell>
        </row>
        <row r="272">
          <cell r="A272" t="str">
            <v>SONOGSS</v>
          </cell>
          <cell r="B272" t="str">
            <v>The Sonoma County Employees Retirement Association</v>
          </cell>
          <cell r="C272">
            <v>2</v>
          </cell>
          <cell r="D272" t="str">
            <v>Carl Hennessy</v>
          </cell>
          <cell r="E272" t="str">
            <v>MABLE LEUNG</v>
          </cell>
          <cell r="F272" t="str">
            <v>Andrew Robertson</v>
          </cell>
          <cell r="G272" t="str">
            <v>SANA ALI</v>
          </cell>
          <cell r="H272" t="str">
            <v>SANA ALI</v>
          </cell>
          <cell r="I272" t="str">
            <v>MABLE LEUNG</v>
          </cell>
          <cell r="J272" t="str">
            <v>SACRAMENTO</v>
          </cell>
        </row>
        <row r="273">
          <cell r="A273" t="str">
            <v>DISGSS</v>
          </cell>
          <cell r="B273" t="str">
            <v>The Walt Disney Company</v>
          </cell>
          <cell r="C273">
            <v>1</v>
          </cell>
          <cell r="D273" t="str">
            <v>MATTHEW SWAN</v>
          </cell>
          <cell r="E273" t="str">
            <v>Azharuddin Mansiya</v>
          </cell>
          <cell r="F273" t="str">
            <v>Asad Khan</v>
          </cell>
          <cell r="G273" t="str">
            <v>MICHAEL ZAGHI</v>
          </cell>
          <cell r="H273" t="str">
            <v>MICHAEL ZAGHI</v>
          </cell>
          <cell r="I273" t="str">
            <v>Azharuddin Mansiya</v>
          </cell>
          <cell r="J273" t="str">
            <v>TORONTO</v>
          </cell>
        </row>
        <row r="274">
          <cell r="A274" t="str">
            <v>GULF</v>
          </cell>
          <cell r="B274" t="str">
            <v>The Westervelt Company</v>
          </cell>
          <cell r="C274">
            <v>3</v>
          </cell>
          <cell r="D274" t="str">
            <v>Bob Pratt</v>
          </cell>
          <cell r="E274" t="str">
            <v>Maggie Phan-Truong</v>
          </cell>
          <cell r="F274" t="str">
            <v>Eric Harris</v>
          </cell>
          <cell r="G274" t="str">
            <v>JV - Direct Publish</v>
          </cell>
          <cell r="H274" t="str">
            <v>Eric Harris</v>
          </cell>
          <cell r="I274" t="str">
            <v>Deeba Tariq</v>
          </cell>
          <cell r="J274" t="str">
            <v>BOSTON</v>
          </cell>
        </row>
        <row r="275">
          <cell r="A275" t="str">
            <v>TIAACREF</v>
          </cell>
          <cell r="B275" t="str">
            <v>TIAA-CREF</v>
          </cell>
          <cell r="C275">
            <v>2</v>
          </cell>
          <cell r="D275" t="str">
            <v>Carl Hennessy</v>
          </cell>
          <cell r="E275" t="str">
            <v>MABLE LEUNG</v>
          </cell>
          <cell r="F275" t="str">
            <v>Justin Rozek</v>
          </cell>
          <cell r="G275" t="str">
            <v>CAPA4</v>
          </cell>
          <cell r="H275" t="str">
            <v>CAPA4</v>
          </cell>
          <cell r="I275" t="str">
            <v>Anna Szubtarska</v>
          </cell>
          <cell r="J275" t="str">
            <v>SACRAMENTO</v>
          </cell>
        </row>
        <row r="276">
          <cell r="A276" t="str">
            <v>IFSFMTH</v>
          </cell>
          <cell r="B276" t="str">
            <v>Town of Falmouth Retirement System</v>
          </cell>
          <cell r="C276">
            <v>2</v>
          </cell>
          <cell r="D276" t="str">
            <v>Erik Cady</v>
          </cell>
          <cell r="E276" t="str">
            <v>Joao Da-Cruz</v>
          </cell>
          <cell r="F276" t="str">
            <v>Bo Luong</v>
          </cell>
          <cell r="G276" t="str">
            <v>Juan Jia</v>
          </cell>
          <cell r="H276" t="str">
            <v>Merit Saar -Beckles</v>
          </cell>
          <cell r="I276" t="str">
            <v>Yelena Samisheva</v>
          </cell>
          <cell r="J276" t="str">
            <v>BOSTON</v>
          </cell>
        </row>
        <row r="277">
          <cell r="A277" t="str">
            <v>LEXIN</v>
          </cell>
          <cell r="B277" t="str">
            <v>Town of Lexington Retirement System</v>
          </cell>
          <cell r="C277">
            <v>3</v>
          </cell>
          <cell r="D277" t="str">
            <v>Bob Pratt</v>
          </cell>
          <cell r="E277" t="str">
            <v>Rob Moles</v>
          </cell>
          <cell r="F277" t="str">
            <v>Jonathan King</v>
          </cell>
          <cell r="G277" t="str">
            <v>Jonathan King</v>
          </cell>
          <cell r="H277" t="str">
            <v>Carlisle Adamson</v>
          </cell>
          <cell r="I277" t="str">
            <v>Dean Agganis</v>
          </cell>
          <cell r="J277" t="str">
            <v>BOSTON</v>
          </cell>
        </row>
        <row r="278">
          <cell r="A278" t="str">
            <v>IFSWEB</v>
          </cell>
          <cell r="B278" t="str">
            <v>Town of Webster Retirement System</v>
          </cell>
          <cell r="C278">
            <v>2</v>
          </cell>
          <cell r="D278" t="str">
            <v>Erik Cady</v>
          </cell>
          <cell r="E278" t="str">
            <v>Joao Da-Cruz</v>
          </cell>
          <cell r="F278" t="str">
            <v>Bo Luong</v>
          </cell>
          <cell r="G278" t="str">
            <v>Jim Sucharewicz</v>
          </cell>
          <cell r="H278" t="str">
            <v>Merit Saar -Beckles</v>
          </cell>
          <cell r="I278" t="str">
            <v>Yelena Samisheva</v>
          </cell>
          <cell r="J278" t="str">
            <v>BOSTON</v>
          </cell>
        </row>
        <row r="279">
          <cell r="A279" t="str">
            <v>TRANSAM</v>
          </cell>
          <cell r="B279" t="str">
            <v>Transamerica Corp</v>
          </cell>
          <cell r="C279">
            <v>2</v>
          </cell>
          <cell r="D279" t="str">
            <v>Len Robinson</v>
          </cell>
          <cell r="E279" t="str">
            <v>Miles Cobb</v>
          </cell>
          <cell r="F279" t="str">
            <v>Paul Mackey</v>
          </cell>
          <cell r="G279" t="str">
            <v>Vadim Arustamayan</v>
          </cell>
          <cell r="H279" t="str">
            <v>Brian O'Connor</v>
          </cell>
          <cell r="J279" t="str">
            <v>BOSTON</v>
          </cell>
        </row>
        <row r="280">
          <cell r="A280" t="str">
            <v>HCSS</v>
          </cell>
          <cell r="B280" t="str">
            <v>TransCanada Corporation</v>
          </cell>
          <cell r="C280">
            <v>3</v>
          </cell>
          <cell r="D280" t="str">
            <v>Erik Cady</v>
          </cell>
          <cell r="E280" t="str">
            <v>Adam Hirbour</v>
          </cell>
          <cell r="F280" t="str">
            <v>Adam Sweeney</v>
          </cell>
          <cell r="G280" t="str">
            <v>Adam Sweeney</v>
          </cell>
          <cell r="H280" t="str">
            <v>Jared Sutton</v>
          </cell>
          <cell r="I280" t="str">
            <v>Stephen Wall</v>
          </cell>
          <cell r="J280" t="str">
            <v>BOSTON</v>
          </cell>
        </row>
        <row r="281">
          <cell r="A281" t="str">
            <v>EOM</v>
          </cell>
          <cell r="B281" t="str">
            <v>Trustees of Donations Episcopal Diocese of Massachusetts</v>
          </cell>
          <cell r="C281">
            <v>3</v>
          </cell>
          <cell r="D281" t="str">
            <v>Bob Pratt</v>
          </cell>
          <cell r="E281" t="str">
            <v>Maggie Phan-Truong</v>
          </cell>
          <cell r="F281" t="str">
            <v>Maggie Phan-Truong</v>
          </cell>
          <cell r="G281" t="str">
            <v>Maggie Phan-Truong</v>
          </cell>
          <cell r="H281" t="str">
            <v>Mustapha Boutahar</v>
          </cell>
          <cell r="I281" t="str">
            <v>David Morrissey</v>
          </cell>
          <cell r="J281" t="str">
            <v>BOSTON</v>
          </cell>
        </row>
        <row r="282">
          <cell r="A282" t="str">
            <v>TULANESS</v>
          </cell>
          <cell r="B282" t="str">
            <v>TULANE UNIVERSITY</v>
          </cell>
          <cell r="C282">
            <v>2</v>
          </cell>
          <cell r="D282" t="str">
            <v>Erik Cady</v>
          </cell>
          <cell r="E282" t="str">
            <v>Joao Da-Cruz</v>
          </cell>
          <cell r="F282" t="str">
            <v>Joao Da-Cruz</v>
          </cell>
          <cell r="G282" t="str">
            <v>Jim Sucharewicz</v>
          </cell>
          <cell r="H282" t="str">
            <v>Anthony Labaki</v>
          </cell>
          <cell r="I282" t="str">
            <v>Merit Saar-Beckles</v>
          </cell>
          <cell r="J282" t="str">
            <v>BOSTON</v>
          </cell>
        </row>
        <row r="283">
          <cell r="A283" t="str">
            <v>UAW</v>
          </cell>
          <cell r="B283" t="str">
            <v>UAW Retiree Medical Benefits Trust</v>
          </cell>
          <cell r="C283">
            <v>1</v>
          </cell>
          <cell r="D283" t="str">
            <v>Justin Wiles</v>
          </cell>
          <cell r="E283" t="str">
            <v>Becca Fang</v>
          </cell>
          <cell r="F283" t="str">
            <v>Evan Smith</v>
          </cell>
          <cell r="G283" t="str">
            <v>Becca Fang</v>
          </cell>
          <cell r="H283" t="str">
            <v>Carlisle Adamson</v>
          </cell>
          <cell r="I283" t="str">
            <v>Matt Crimmins</v>
          </cell>
          <cell r="J283" t="str">
            <v>SACRAMENTO</v>
          </cell>
        </row>
        <row r="284">
          <cell r="A284" t="str">
            <v>UCGEN</v>
          </cell>
          <cell r="B284" t="str">
            <v>UC GENERAL LIABILITY OBLIGATION</v>
          </cell>
          <cell r="C284">
            <v>1</v>
          </cell>
          <cell r="D284" t="str">
            <v>Justin Wiles</v>
          </cell>
          <cell r="E284" t="str">
            <v>MABLE LEUNG</v>
          </cell>
          <cell r="F284" t="str">
            <v>Vu Nguyen</v>
          </cell>
          <cell r="G284" t="str">
            <v>CAPA4</v>
          </cell>
          <cell r="H284" t="str">
            <v>CAPA4</v>
          </cell>
          <cell r="I284" t="str">
            <v>Anna Szubtarska</v>
          </cell>
          <cell r="J284" t="str">
            <v>SACRAMENTO</v>
          </cell>
        </row>
        <row r="285">
          <cell r="A285" t="str">
            <v>USAAMM</v>
          </cell>
          <cell r="B285" t="str">
            <v>United Services Automobile Association</v>
          </cell>
          <cell r="C285">
            <v>2</v>
          </cell>
          <cell r="D285" t="str">
            <v>Len Robinson</v>
          </cell>
          <cell r="E285" t="str">
            <v>Miles Cobb</v>
          </cell>
          <cell r="F285" t="str">
            <v>Miles Cobb</v>
          </cell>
          <cell r="G285" t="str">
            <v>Levi Ramos</v>
          </cell>
          <cell r="H285" t="str">
            <v>Vadim Arustamayan</v>
          </cell>
          <cell r="I285" t="str">
            <v>Pietro Panza</v>
          </cell>
          <cell r="J285" t="str">
            <v>BOSTON</v>
          </cell>
        </row>
        <row r="286">
          <cell r="A286" t="str">
            <v>UNTECGSS</v>
          </cell>
          <cell r="B286" t="str">
            <v>United Technologies Corporation</v>
          </cell>
          <cell r="C286">
            <v>3</v>
          </cell>
          <cell r="D286" t="str">
            <v>Erik Pulsifer</v>
          </cell>
          <cell r="E286" t="str">
            <v>Dan Michaud</v>
          </cell>
          <cell r="F286" t="str">
            <v>Dan Michaud</v>
          </cell>
          <cell r="G286" t="str">
            <v>CAPA4</v>
          </cell>
          <cell r="H286" t="str">
            <v>Crystal Ho</v>
          </cell>
          <cell r="I286" t="str">
            <v>Carmen Mejia</v>
          </cell>
          <cell r="J286" t="str">
            <v>BOSTON</v>
          </cell>
        </row>
        <row r="287">
          <cell r="A287" t="str">
            <v>USCFF</v>
          </cell>
          <cell r="B287" t="str">
            <v>University of California San Francisco Fdtn (UCSF)</v>
          </cell>
          <cell r="C287">
            <v>1</v>
          </cell>
          <cell r="D287" t="str">
            <v>Carl Hennessy</v>
          </cell>
          <cell r="E287" t="str">
            <v>Azharuddin Mansiya</v>
          </cell>
          <cell r="F287" t="str">
            <v>Vu Nguyen</v>
          </cell>
          <cell r="G287" t="str">
            <v>JUSTIN HE</v>
          </cell>
          <cell r="H287" t="str">
            <v>JUSTIN HE</v>
          </cell>
          <cell r="I287" t="str">
            <v>Azharuddin Mansiya</v>
          </cell>
          <cell r="J287" t="str">
            <v>SACRAMENTO</v>
          </cell>
        </row>
        <row r="288">
          <cell r="A288" t="str">
            <v>UCBER</v>
          </cell>
          <cell r="B288" t="str">
            <v>UNIVERSITY OF CALIFORNIA, BERKELEY FOUNDATION</v>
          </cell>
          <cell r="C288">
            <v>1</v>
          </cell>
          <cell r="D288" t="str">
            <v>Justin Wiles</v>
          </cell>
          <cell r="E288" t="str">
            <v>MABLE LEUNG</v>
          </cell>
          <cell r="F288" t="str">
            <v>Vu Nguyen</v>
          </cell>
          <cell r="G288" t="str">
            <v>CAPA4</v>
          </cell>
          <cell r="H288" t="str">
            <v>CAPA4</v>
          </cell>
          <cell r="I288" t="str">
            <v>Anna Szubtarska</v>
          </cell>
          <cell r="J288" t="str">
            <v>SACRAMENTO</v>
          </cell>
        </row>
        <row r="289">
          <cell r="A289" t="str">
            <v>UCDAVIS</v>
          </cell>
          <cell r="B289" t="str">
            <v>UNIVERSITY OF CALIFORNIA, DAVIS FOUNDATION</v>
          </cell>
          <cell r="C289">
            <v>1</v>
          </cell>
          <cell r="D289" t="str">
            <v>Justin Wiles</v>
          </cell>
          <cell r="E289" t="str">
            <v>MABLE LEUNG</v>
          </cell>
          <cell r="F289" t="str">
            <v>Vu Nguyen</v>
          </cell>
          <cell r="G289" t="str">
            <v>CAPA4</v>
          </cell>
          <cell r="H289" t="str">
            <v>CAPA4</v>
          </cell>
          <cell r="I289" t="str">
            <v>Anna Szubtarska</v>
          </cell>
          <cell r="J289" t="str">
            <v>SACRAMENTO</v>
          </cell>
        </row>
        <row r="290">
          <cell r="A290" t="str">
            <v>UCIRV</v>
          </cell>
          <cell r="B290" t="str">
            <v>UNIVERSITY OF CALIFORNIA, IRVINE FOUNDATION</v>
          </cell>
          <cell r="C290">
            <v>1</v>
          </cell>
          <cell r="D290" t="str">
            <v>Justin Wiles</v>
          </cell>
          <cell r="E290" t="str">
            <v>MABLE LEUNG</v>
          </cell>
          <cell r="F290" t="str">
            <v>Vu Nguyen</v>
          </cell>
          <cell r="G290" t="str">
            <v>CAPA4</v>
          </cell>
          <cell r="H290" t="str">
            <v>CAPA4</v>
          </cell>
          <cell r="I290" t="str">
            <v>Anna Szubtarska</v>
          </cell>
          <cell r="J290" t="str">
            <v>SACRAMENTO</v>
          </cell>
        </row>
        <row r="291">
          <cell r="A291" t="str">
            <v>UCLA</v>
          </cell>
          <cell r="B291" t="str">
            <v>UNIVERSITY OF CALIFORNIA, LOS ANGELES FOUNDATION</v>
          </cell>
          <cell r="C291">
            <v>1</v>
          </cell>
          <cell r="D291" t="str">
            <v>Justin Wiles</v>
          </cell>
          <cell r="E291" t="str">
            <v>MABLE LEUNG</v>
          </cell>
          <cell r="F291" t="str">
            <v>Vu Nguyen</v>
          </cell>
          <cell r="G291" t="str">
            <v>CAPA4</v>
          </cell>
          <cell r="H291" t="str">
            <v>CAPA4</v>
          </cell>
          <cell r="I291" t="str">
            <v>Anna Szubtarska</v>
          </cell>
          <cell r="J291" t="str">
            <v>SACRAMENTO</v>
          </cell>
        </row>
        <row r="292">
          <cell r="A292" t="str">
            <v>UCMERC</v>
          </cell>
          <cell r="B292" t="str">
            <v>UNIVERSITY OF CALIFORNIA, MERCED FOUNDATION</v>
          </cell>
          <cell r="C292">
            <v>1</v>
          </cell>
          <cell r="D292" t="str">
            <v>Justin Wiles</v>
          </cell>
          <cell r="E292" t="str">
            <v>MABLE LEUNG</v>
          </cell>
          <cell r="F292" t="str">
            <v>Vu Nguyen</v>
          </cell>
          <cell r="G292" t="str">
            <v>CAPA4</v>
          </cell>
          <cell r="H292" t="str">
            <v>CAPA4</v>
          </cell>
          <cell r="I292" t="str">
            <v>Anna Szubtarska</v>
          </cell>
          <cell r="J292" t="str">
            <v>SACRAMENTO</v>
          </cell>
        </row>
        <row r="293">
          <cell r="A293" t="str">
            <v>UCRIVER</v>
          </cell>
          <cell r="B293" t="str">
            <v>UNIVERSITY OF CALIFORNIA, RIVERSIDE FOUNDATION</v>
          </cell>
          <cell r="C293">
            <v>1</v>
          </cell>
          <cell r="D293" t="str">
            <v>Justin Wiles</v>
          </cell>
          <cell r="E293" t="str">
            <v>MABLE LEUNG</v>
          </cell>
          <cell r="F293" t="str">
            <v>Vu Nguyen</v>
          </cell>
          <cell r="G293" t="str">
            <v>CAPA4</v>
          </cell>
          <cell r="H293" t="str">
            <v>CAPA4</v>
          </cell>
          <cell r="I293" t="str">
            <v>Anna Szubtarska</v>
          </cell>
          <cell r="J293" t="str">
            <v>SACRAMENTO</v>
          </cell>
        </row>
        <row r="294">
          <cell r="A294" t="str">
            <v>UCSAND</v>
          </cell>
          <cell r="B294" t="str">
            <v>UNIVERSITY OF CALIFORNIA, SAN DIEGO FOUNDATION</v>
          </cell>
          <cell r="C294">
            <v>1</v>
          </cell>
          <cell r="D294" t="str">
            <v>Justin Wiles</v>
          </cell>
          <cell r="E294" t="str">
            <v>MABLE LEUNG</v>
          </cell>
          <cell r="F294" t="str">
            <v>Vu Nguyen</v>
          </cell>
          <cell r="G294" t="str">
            <v>CAPA4</v>
          </cell>
          <cell r="H294" t="str">
            <v>CAPA4</v>
          </cell>
          <cell r="I294" t="str">
            <v>Anna Szubtarska</v>
          </cell>
          <cell r="J294" t="str">
            <v>SACRAMENTO</v>
          </cell>
        </row>
        <row r="295">
          <cell r="A295" t="str">
            <v>UCSANBA</v>
          </cell>
          <cell r="B295" t="str">
            <v>UNIVERSITY OF CALIFORNIA, SANTA BARBARA FOUNDATION</v>
          </cell>
          <cell r="C295">
            <v>1</v>
          </cell>
          <cell r="D295" t="str">
            <v>Justin Wiles</v>
          </cell>
          <cell r="E295" t="str">
            <v>Azharuddin Mansiya</v>
          </cell>
          <cell r="F295" t="str">
            <v>Vu Nguyen</v>
          </cell>
          <cell r="G295" t="str">
            <v>JUSTIN HE</v>
          </cell>
          <cell r="H295" t="str">
            <v>JUSTIN HE</v>
          </cell>
          <cell r="I295" t="str">
            <v>Azharuddin Mansiya</v>
          </cell>
          <cell r="J295" t="str">
            <v>SACRAMENTO</v>
          </cell>
        </row>
        <row r="296">
          <cell r="A296" t="str">
            <v>UCSANCR</v>
          </cell>
          <cell r="B296" t="str">
            <v>UNIVERSITY OF CALIFORNIA, SANTA CRUZ FOUNDATION</v>
          </cell>
          <cell r="C296">
            <v>1</v>
          </cell>
          <cell r="D296" t="str">
            <v>Justin Wiles</v>
          </cell>
          <cell r="E296" t="str">
            <v>MABLE LEUNG</v>
          </cell>
          <cell r="F296" t="str">
            <v>Vu Nguyen</v>
          </cell>
          <cell r="G296" t="str">
            <v>CAPA4</v>
          </cell>
          <cell r="H296" t="str">
            <v>CAPA4</v>
          </cell>
          <cell r="I296" t="str">
            <v>Anna Szubtarska</v>
          </cell>
          <cell r="J296" t="str">
            <v>SACRAMENTO</v>
          </cell>
        </row>
        <row r="297">
          <cell r="A297" t="str">
            <v>UMINNSS</v>
          </cell>
          <cell r="B297" t="str">
            <v>UNIVERSITY OF MINNESOTA</v>
          </cell>
          <cell r="C297">
            <v>2</v>
          </cell>
          <cell r="D297" t="str">
            <v>Bob Pratt</v>
          </cell>
          <cell r="E297" t="str">
            <v>Rob Moles</v>
          </cell>
          <cell r="F297" t="str">
            <v>Olga Rudgalve</v>
          </cell>
          <cell r="G297" t="str">
            <v>Steve Osyf</v>
          </cell>
          <cell r="H297" t="str">
            <v>Carlisle Adamson</v>
          </cell>
          <cell r="J297" t="str">
            <v>BOSTON</v>
          </cell>
        </row>
        <row r="298">
          <cell r="A298" t="str">
            <v>UPASS</v>
          </cell>
          <cell r="B298" t="str">
            <v>UNIVERSITY OF PENNSYLVANIA</v>
          </cell>
          <cell r="C298">
            <v>1</v>
          </cell>
          <cell r="D298" t="str">
            <v>Len Robinson</v>
          </cell>
          <cell r="E298" t="str">
            <v>Mike O'Connell</v>
          </cell>
          <cell r="F298" t="str">
            <v>Paul Mackey</v>
          </cell>
          <cell r="G298" t="str">
            <v>Levi Ramos</v>
          </cell>
          <cell r="H298" t="str">
            <v>Lisa Carmisciano</v>
          </cell>
          <cell r="I298" t="str">
            <v>Jen Negoshian</v>
          </cell>
          <cell r="J298" t="str">
            <v>BOSTON</v>
          </cell>
        </row>
        <row r="299">
          <cell r="A299" t="str">
            <v>UWASH</v>
          </cell>
          <cell r="B299" t="str">
            <v>UNIVERSITY OF WASHINGTON</v>
          </cell>
          <cell r="C299">
            <v>1</v>
          </cell>
          <cell r="D299" t="str">
            <v>Carl Hennessy</v>
          </cell>
          <cell r="E299" t="str">
            <v>Azharuddin Mansiya</v>
          </cell>
          <cell r="F299" t="str">
            <v>Florian Ghiurau</v>
          </cell>
          <cell r="G299" t="str">
            <v>MICHAEL ZAGHI</v>
          </cell>
          <cell r="H299" t="str">
            <v>MICHAEL ZAGHI</v>
          </cell>
          <cell r="I299" t="str">
            <v>Azharuddin Mansiya</v>
          </cell>
          <cell r="J299" t="str">
            <v>SACRAMENTO</v>
          </cell>
        </row>
        <row r="300">
          <cell r="A300" t="str">
            <v>USGAHC</v>
          </cell>
          <cell r="B300" t="str">
            <v>US GOLF ASSOCIATION</v>
          </cell>
          <cell r="C300">
            <v>3</v>
          </cell>
          <cell r="D300" t="str">
            <v>Len Robinson</v>
          </cell>
          <cell r="E300" t="str">
            <v>Mike O'Connell</v>
          </cell>
          <cell r="F300" t="str">
            <v>Pietro Panza</v>
          </cell>
          <cell r="G300" t="str">
            <v>Katie McIsaac</v>
          </cell>
          <cell r="H300" t="str">
            <v>Levi Ramos</v>
          </cell>
          <cell r="J300" t="str">
            <v>BOSTON</v>
          </cell>
        </row>
        <row r="301">
          <cell r="A301" t="str">
            <v>WHGF</v>
          </cell>
          <cell r="B301" t="str">
            <v>WBAA CONFIDENTIAL CLIENT</v>
          </cell>
          <cell r="C301">
            <v>1</v>
          </cell>
          <cell r="D301" t="str">
            <v>Carl Hennessy</v>
          </cell>
          <cell r="E301" t="str">
            <v>Azharuddin Mansiya</v>
          </cell>
          <cell r="F301" t="str">
            <v>Florian Ghiurau</v>
          </cell>
          <cell r="G301" t="str">
            <v>MICHAEL ZAGHI</v>
          </cell>
          <cell r="H301" t="str">
            <v>MICHAEL ZAGHI</v>
          </cell>
          <cell r="I301" t="str">
            <v>Azharuddin Mansiya</v>
          </cell>
          <cell r="J301" t="str">
            <v>SACRAMENTO</v>
          </cell>
        </row>
        <row r="302">
          <cell r="A302" t="str">
            <v>WCB-ALB</v>
          </cell>
          <cell r="B302" t="str">
            <v>WCB ALBERTA</v>
          </cell>
          <cell r="C302">
            <v>3</v>
          </cell>
          <cell r="D302" t="str">
            <v>MATTHEW SWAN</v>
          </cell>
          <cell r="E302" t="str">
            <v>DAVID DAI</v>
          </cell>
          <cell r="F302" t="str">
            <v>KYLE COELHO</v>
          </cell>
          <cell r="G302" t="str">
            <v>CAPA4</v>
          </cell>
          <cell r="H302" t="str">
            <v>ANDREW NG</v>
          </cell>
          <cell r="I302" t="str">
            <v>Laura Wykret</v>
          </cell>
          <cell r="J302" t="str">
            <v>Toronto</v>
          </cell>
        </row>
        <row r="303">
          <cell r="A303" t="str">
            <v>WELCHGSS</v>
          </cell>
          <cell r="B303" t="str">
            <v>Welch Foods Inc.</v>
          </cell>
          <cell r="C303">
            <v>3</v>
          </cell>
          <cell r="D303" t="str">
            <v>Bob Pratt</v>
          </cell>
          <cell r="E303" t="str">
            <v>Maggie Phan-Truong</v>
          </cell>
          <cell r="F303" t="str">
            <v>Maggie Phan-Truong</v>
          </cell>
          <cell r="G303" t="str">
            <v>Maggie Phan-Truong</v>
          </cell>
          <cell r="H303" t="str">
            <v>Mustapha Boutahar</v>
          </cell>
          <cell r="I303" t="str">
            <v>David Morrissey</v>
          </cell>
          <cell r="J303" t="str">
            <v>BOSTON</v>
          </cell>
        </row>
        <row r="304">
          <cell r="A304" t="str">
            <v>WFARGO</v>
          </cell>
          <cell r="B304" t="str">
            <v>WELLS FARGO</v>
          </cell>
          <cell r="C304">
            <v>3</v>
          </cell>
          <cell r="D304" t="str">
            <v>Erik Cady</v>
          </cell>
          <cell r="E304" t="str">
            <v>Adam Hirbour</v>
          </cell>
          <cell r="F304" t="str">
            <v>Jared Sutton</v>
          </cell>
          <cell r="G304" t="str">
            <v>Eric Burton</v>
          </cell>
          <cell r="H304" t="str">
            <v>Jared Sutton</v>
          </cell>
          <cell r="I304" t="str">
            <v>Stephen Wall</v>
          </cell>
          <cell r="J304" t="str">
            <v>BOSTON</v>
          </cell>
        </row>
        <row r="305">
          <cell r="A305" t="str">
            <v>WBCAN</v>
          </cell>
          <cell r="B305" t="str">
            <v>William Blair and Company, LLC</v>
          </cell>
          <cell r="C305">
            <v>3</v>
          </cell>
          <cell r="D305" t="str">
            <v>Bob Pratt</v>
          </cell>
          <cell r="E305" t="str">
            <v>Maggie Phan-Truong</v>
          </cell>
          <cell r="F305" t="str">
            <v>Eric Harris</v>
          </cell>
          <cell r="G305" t="str">
            <v>Eric Harris</v>
          </cell>
          <cell r="H305" t="str">
            <v>Deeba Tariq</v>
          </cell>
          <cell r="I305" t="str">
            <v>Eric Rihiimaki</v>
          </cell>
          <cell r="J305" t="str">
            <v>BOSTON</v>
          </cell>
        </row>
        <row r="306">
          <cell r="A306" t="str">
            <v>IFSCWR</v>
          </cell>
          <cell r="B306" t="str">
            <v>Woburn Retirement System</v>
          </cell>
          <cell r="C306">
            <v>2</v>
          </cell>
          <cell r="D306" t="str">
            <v>Erik Cady</v>
          </cell>
          <cell r="E306" t="str">
            <v>Joao Da-Cruz</v>
          </cell>
          <cell r="F306" t="str">
            <v>Bo Luong</v>
          </cell>
          <cell r="G306" t="str">
            <v>Merit Saar -Beckles</v>
          </cell>
          <cell r="H306" t="str">
            <v>Juan Ji</v>
          </cell>
          <cell r="I306" t="str">
            <v>Yelena Samisheva</v>
          </cell>
          <cell r="J306" t="str">
            <v>BOSTON</v>
          </cell>
        </row>
        <row r="307">
          <cell r="A307" t="str">
            <v>WCB-NWT</v>
          </cell>
          <cell r="B307" t="str">
            <v>Workers Compensation Board Nwt (WCB)</v>
          </cell>
          <cell r="C307">
            <v>3</v>
          </cell>
          <cell r="D307" t="str">
            <v>Bob Pratt</v>
          </cell>
          <cell r="E307" t="str">
            <v>Maggie Phan-Truong</v>
          </cell>
          <cell r="F307" t="str">
            <v>Maggie Phan-Truong</v>
          </cell>
          <cell r="G307" t="str">
            <v>Maggie Phan-Truong</v>
          </cell>
          <cell r="H307" t="str">
            <v>Mustapha Boutahar</v>
          </cell>
          <cell r="I307" t="str">
            <v>David Morrissey</v>
          </cell>
          <cell r="J307" t="str">
            <v>BOSTON</v>
          </cell>
        </row>
        <row r="308">
          <cell r="A308" t="str">
            <v>WCRA</v>
          </cell>
          <cell r="B308" t="str">
            <v>Workers' Compensation Reinsurance Assn</v>
          </cell>
          <cell r="C308">
            <v>3</v>
          </cell>
          <cell r="D308" t="str">
            <v>Len Robinson</v>
          </cell>
          <cell r="F308" t="str">
            <v>Miles Cobb</v>
          </cell>
          <cell r="J308" t="str">
            <v>BOSTON</v>
          </cell>
        </row>
        <row r="309">
          <cell r="A309" t="str">
            <v>WSIB</v>
          </cell>
          <cell r="B309" t="str">
            <v>WORKPLACE SAFETY &amp; INSURANCE BOARD (WSIB)</v>
          </cell>
          <cell r="C309">
            <v>1</v>
          </cell>
          <cell r="D309" t="str">
            <v>MATTHEW SWAN</v>
          </cell>
          <cell r="E309" t="str">
            <v>DAVID DAI</v>
          </cell>
          <cell r="F309" t="str">
            <v>Asad Khan</v>
          </cell>
          <cell r="G309" t="str">
            <v>DANIEL CHU</v>
          </cell>
          <cell r="H309" t="str">
            <v>AMY DOAN</v>
          </cell>
          <cell r="I309" t="str">
            <v>DAVID DAI</v>
          </cell>
          <cell r="J309" t="str">
            <v>TORONTO</v>
          </cell>
        </row>
        <row r="310">
          <cell r="A310" t="str">
            <v>XEROXCA</v>
          </cell>
          <cell r="B310" t="str">
            <v>Xerox Canada Inc.</v>
          </cell>
          <cell r="C310">
            <v>3</v>
          </cell>
          <cell r="D310" t="str">
            <v>MATTHEW SWAN</v>
          </cell>
          <cell r="E310" t="str">
            <v>Rob Moles</v>
          </cell>
          <cell r="F310" t="str">
            <v>SIMRAN SANDHU</v>
          </cell>
          <cell r="G310" t="str">
            <v>Tino Pires</v>
          </cell>
          <cell r="J310" t="str">
            <v>Toronto</v>
          </cell>
        </row>
        <row r="311">
          <cell r="A311" t="str">
            <v>XER</v>
          </cell>
          <cell r="B311" t="str">
            <v>Xerox Corp</v>
          </cell>
          <cell r="C311">
            <v>1</v>
          </cell>
          <cell r="D311" t="str">
            <v>Erik Pulsifer</v>
          </cell>
          <cell r="E311" t="str">
            <v>Scott Swanson</v>
          </cell>
          <cell r="F311" t="str">
            <v>Matt Landry</v>
          </cell>
          <cell r="G311" t="str">
            <v>Nataliya Stepanova</v>
          </cell>
          <cell r="H311" t="str">
            <v>Cheryl Coughlin</v>
          </cell>
          <cell r="J311" t="str">
            <v>BOSTON</v>
          </cell>
        </row>
        <row r="312">
          <cell r="A312" t="str">
            <v>TJYAWKEY</v>
          </cell>
          <cell r="B312" t="str">
            <v>YAWKEY FOUNDATIONS</v>
          </cell>
          <cell r="C312">
            <v>3</v>
          </cell>
          <cell r="D312" t="str">
            <v>Bob Pratt</v>
          </cell>
          <cell r="E312" t="str">
            <v>Rob Moles</v>
          </cell>
          <cell r="F312" t="str">
            <v>Stella Chau</v>
          </cell>
          <cell r="G312" t="str">
            <v>Stella Chau</v>
          </cell>
          <cell r="H312" t="str">
            <v>Rachel Cardarelli</v>
          </cell>
          <cell r="I312" t="str">
            <v>Dean Agganis</v>
          </cell>
          <cell r="J312" t="str">
            <v>BOSTON</v>
          </cell>
        </row>
        <row r="313">
          <cell r="A313" t="str">
            <v>YMCASL</v>
          </cell>
          <cell r="B313" t="str">
            <v>Young Mens Christian Association Of Greater St Louis</v>
          </cell>
          <cell r="C313">
            <v>3</v>
          </cell>
          <cell r="D313" t="str">
            <v>Erik Cady</v>
          </cell>
          <cell r="E313" t="str">
            <v>Adam Hirbour</v>
          </cell>
          <cell r="F313" t="str">
            <v>Jared Sutton</v>
          </cell>
          <cell r="G313" t="str">
            <v>Eric Burton</v>
          </cell>
          <cell r="H313" t="str">
            <v>Jared Sutton</v>
          </cell>
          <cell r="I313" t="str">
            <v>Stephen Wall</v>
          </cell>
          <cell r="J313" t="str">
            <v>BOSTON</v>
          </cell>
        </row>
      </sheetData>
    </sheetDataSet>
  </externalBook>
</externalLink>
</file>

<file path=xl/queryTables/queryTable1.xml><?xml version="1.0" encoding="utf-8"?>
<queryTable xmlns="http://schemas.openxmlformats.org/spreadsheetml/2006/main" name="MISAccess_backendV1.accdb_1" connectionId="1" autoFormatId="16" applyNumberFormats="0" applyBorderFormats="0" applyFontFormats="0" applyPatternFormats="0" applyAlignmentFormats="0" applyWidthHeightFormats="0">
  <queryTableRefresh nextId="40">
    <queryTableFields count="39">
      <queryTableField id="1" name="ClientID" tableColumnId="1"/>
      <queryTableField id="2" name="ClientName" tableColumnId="2"/>
      <queryTableField id="3" name="SalesforceID" tableColumnId="3"/>
      <queryTableField id="4" name="Segment" tableColumnId="4"/>
      <queryTableField id="5" name="MktSubSegment" tableColumnId="5"/>
      <queryTableField id="6" name="Insurance" tableColumnId="6"/>
      <queryTableField id="7" name="BU_Division" tableColumnId="7"/>
      <queryTableField id="8" name="BusinessUnitHead" tableColumnId="8"/>
      <queryTableField id="9" name="OracleID" tableColumnId="9"/>
      <queryTableField id="10" name="Tier" tableColumnId="10"/>
      <queryTableField id="11" name="IIS_Top_100" tableColumnId="11"/>
      <queryTableField id="12" name="SSIA TOP TIER" tableColumnId="12"/>
      <queryTableField id="13" name="DirectPublish" tableColumnId="13"/>
      <queryTableField id="14" name="ClientStartDate" tableColumnId="14"/>
      <queryTableField id="15" name="DateClientTerminated" tableColumnId="15"/>
      <queryTableField id="16" name="Site_Lead" tableColumnId="16"/>
      <queryTableField id="17" name="Team_Lead" tableColumnId="17"/>
      <queryTableField id="18" name="Manager" tableColumnId="18"/>
      <queryTableField id="19" name="Primary_Client_Contact" tableColumnId="19"/>
      <queryTableField id="20" name="Analyst_1_(A&amp;C)" tableColumnId="20"/>
      <queryTableField id="21" name="Analyst_2_(CSO)" tableColumnId="21"/>
      <queryTableField id="22" name="Analyst_3_(Coverage)" tableColumnId="22"/>
      <queryTableField id="23" name="SITE" tableColumnId="23"/>
      <queryTableField id="24" name="BU_Relationship_Managers" tableColumnId="24"/>
      <queryTableField id="25" name="BU_Client_Service" tableColumnId="25"/>
      <queryTableField id="26" name="COMPLIANCE_CS" tableColumnId="26"/>
      <queryTableField id="27" name="AuditLocation" tableColumnId="27"/>
      <queryTableField id="28" name="AcctContact" tableColumnId="28"/>
      <queryTableField id="29" name="PNASRVR" tableColumnId="29"/>
      <queryTableField id="30" name="MCHREGION" tableColumnId="30"/>
      <queryTableField id="31" name="DAILY" tableColumnId="31"/>
      <queryTableField id="32" name="SECTOR_NAME" tableColumnId="32"/>
      <queryTableField id="33" name="Oversight_Site" tableColumnId="33"/>
      <queryTableField id="34" name="Oversight_Group" tableColumnId="34"/>
      <queryTableField id="35" name="Operations_Email_Dist" tableColumnId="35"/>
      <queryTableField id="36" name="JV_Email_Dist" tableColumnId="36"/>
      <queryTableField id="37" name="Client_Specific_Email_Dist" tableColumnId="37"/>
      <queryTableField id="38" name="Watchlist" tableColumnId="38"/>
      <queryTableField id="39" name="CM_Requires_2nd_ Approver" tableColumnId="39"/>
    </queryTableFields>
  </queryTableRefresh>
</queryTable>
</file>

<file path=xl/queryTables/queryTable2.xml><?xml version="1.0" encoding="utf-8"?>
<queryTable xmlns="http://schemas.openxmlformats.org/spreadsheetml/2006/main" name="MISAccess_backendV1.accdb_1" connectionId="2" autoFormatId="16" applyNumberFormats="0" applyBorderFormats="0" applyFontFormats="0" applyPatternFormats="0" applyAlignmentFormats="0" applyWidthHeightFormats="0">
  <queryTableRefresh nextId="13">
    <queryTableFields count="11">
      <queryTableField id="1" name="ClientID" tableColumnId="1"/>
      <queryTableField id="2" name="ClientName" tableColumnId="2"/>
      <queryTableField id="3" name="Contact Name" tableColumnId="3"/>
      <queryTableField id="4" name="Contact Hierarchy" tableColumnId="4"/>
      <queryTableField id="5" name="EMAIL" tableColumnId="5"/>
      <queryTableField id="6" name="TELEPHONE" tableColumnId="6"/>
      <queryTableField id="7" name="Address1" tableColumnId="7"/>
      <queryTableField id="8" name="Address2" tableColumnId="8"/>
      <queryTableField id="9" name="City" tableColumnId="9"/>
      <queryTableField id="10" name="State" tableColumnId="10"/>
      <queryTableField id="11" name="Zip"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_MISAccess_backendV1.accdb_1" displayName="Table_MISAccess_backendV1.accdb_1" ref="C1:AO541" tableType="queryTable" totalsRowShown="0">
  <autoFilter ref="C1:AO541"/>
  <tableColumns count="39">
    <tableColumn id="1" uniqueName="1" name="ClientID" queryTableFieldId="1" dataDxfId="22"/>
    <tableColumn id="2" uniqueName="2" name="ClientName" queryTableFieldId="2"/>
    <tableColumn id="3" uniqueName="3" name="SalesforceID" queryTableFieldId="3"/>
    <tableColumn id="4" uniqueName="4" name="Segment" queryTableFieldId="4"/>
    <tableColumn id="5" uniqueName="5" name="MktSubSegment" queryTableFieldId="5"/>
    <tableColumn id="6" uniqueName="6" name="Insurance" queryTableFieldId="6"/>
    <tableColumn id="7" uniqueName="7" name="BU_Division" queryTableFieldId="7"/>
    <tableColumn id="8" uniqueName="8" name="BusinessUnitHead" queryTableFieldId="8"/>
    <tableColumn id="9" uniqueName="9" name="OracleID" queryTableFieldId="9"/>
    <tableColumn id="10" uniqueName="10" name="Tier" queryTableFieldId="10"/>
    <tableColumn id="11" uniqueName="11" name="IIS_Top_100" queryTableFieldId="11"/>
    <tableColumn id="12" uniqueName="12" name="SSIA TOP TIER" queryTableFieldId="12"/>
    <tableColumn id="13" uniqueName="13" name="DirectPublish" queryTableFieldId="13"/>
    <tableColumn id="14" uniqueName="14" name="ClientStartDate" queryTableFieldId="14" dataDxfId="21"/>
    <tableColumn id="15" uniqueName="15" name="DateClientTerminated" queryTableFieldId="15"/>
    <tableColumn id="16" uniqueName="16" name="Site_Lead" queryTableFieldId="16"/>
    <tableColumn id="17" uniqueName="17" name="Team_Lead" queryTableFieldId="17"/>
    <tableColumn id="18" uniqueName="18" name="Manager" queryTableFieldId="18"/>
    <tableColumn id="19" uniqueName="19" name="Primary_Client_Contact" queryTableFieldId="19"/>
    <tableColumn id="20" uniqueName="20" name="Analyst_1_(A&amp;C)" queryTableFieldId="20"/>
    <tableColumn id="21" uniqueName="21" name="Analyst_2_(CSO)" queryTableFieldId="21"/>
    <tableColumn id="22" uniqueName="22" name="Analyst_3_(Coverage)" queryTableFieldId="22"/>
    <tableColumn id="23" uniqueName="23" name="SITE" queryTableFieldId="23"/>
    <tableColumn id="24" uniqueName="24" name="BU_Relationship_Managers" queryTableFieldId="24"/>
    <tableColumn id="25" uniqueName="25" name="BU_Client_Service" queryTableFieldId="25"/>
    <tableColumn id="26" uniqueName="26" name="COMPLIANCE_CS" queryTableFieldId="26"/>
    <tableColumn id="27" uniqueName="27" name="AuditLocation" queryTableFieldId="27"/>
    <tableColumn id="28" uniqueName="28" name="AcctContact" queryTableFieldId="28"/>
    <tableColumn id="29" uniqueName="29" name="PNASRVR" queryTableFieldId="29"/>
    <tableColumn id="30" uniqueName="30" name="MCHREGION" queryTableFieldId="30"/>
    <tableColumn id="31" uniqueName="31" name="DAILY" queryTableFieldId="31"/>
    <tableColumn id="32" uniqueName="32" name="SECTOR_NAME" queryTableFieldId="32"/>
    <tableColumn id="33" uniqueName="33" name="Oversight_Site" queryTableFieldId="33"/>
    <tableColumn id="34" uniqueName="34" name="Oversight_Group" queryTableFieldId="34"/>
    <tableColumn id="35" uniqueName="35" name="Operations_Email_Dist" queryTableFieldId="35"/>
    <tableColumn id="36" uniqueName="36" name="JV_Email_Dist" queryTableFieldId="36"/>
    <tableColumn id="37" uniqueName="37" name="Client_Specific_Email_Dist" queryTableFieldId="37"/>
    <tableColumn id="38" uniqueName="38" name="Watchlist" queryTableFieldId="38"/>
    <tableColumn id="39" uniqueName="39" name="CM_Requires_2nd_ Approver" queryTableFieldId="39"/>
  </tableColumns>
  <tableStyleInfo name="TableStyleMedium2" showFirstColumn="0" showLastColumn="0" showRowStripes="1" showColumnStripes="0"/>
</table>
</file>

<file path=xl/tables/table2.xml><?xml version="1.0" encoding="utf-8"?>
<table xmlns="http://schemas.openxmlformats.org/spreadsheetml/2006/main" id="2" name="Table_MISAccess_backendV1.accdb_11692" displayName="Table_MISAccess_backendV1.accdb_11692" ref="B1:L907" tableType="queryTable" totalsRowShown="0" headerRowDxfId="20" dataDxfId="19">
  <autoFilter ref="B1:L907"/>
  <tableColumns count="11">
    <tableColumn id="1" uniqueName="1" name="ClientID" queryTableFieldId="1" dataDxfId="18"/>
    <tableColumn id="2" uniqueName="2" name="ClientName" queryTableFieldId="2" dataDxfId="17"/>
    <tableColumn id="3" uniqueName="3" name="Contact Name" queryTableFieldId="3" dataDxfId="16"/>
    <tableColumn id="4" uniqueName="4" name="Contact Hierarchy" queryTableFieldId="4" dataDxfId="15"/>
    <tableColumn id="5" uniqueName="5" name="EMAIL" queryTableFieldId="5" dataDxfId="14"/>
    <tableColumn id="6" uniqueName="6" name="TELEPHONE" queryTableFieldId="6" dataDxfId="13"/>
    <tableColumn id="7" uniqueName="7" name="Address1" queryTableFieldId="7" dataDxfId="12"/>
    <tableColumn id="8" uniqueName="8" name="Address2" queryTableFieldId="8" dataDxfId="11"/>
    <tableColumn id="9" uniqueName="9" name="City" queryTableFieldId="9" dataDxfId="10"/>
    <tableColumn id="10" uniqueName="10" name="State" queryTableFieldId="10" dataDxfId="9"/>
    <tableColumn id="11" uniqueName="11" name="Zip" queryTableFieldId="11" dataDxfId="8"/>
  </tableColumns>
  <tableStyleInfo name="TableStyleMedium2" showFirstColumn="0" showLastColumn="0" showRowStripes="1" showColumnStripes="0"/>
</table>
</file>

<file path=xl/theme/theme1.xml><?xml version="1.0" encoding="utf-8"?>
<a:theme xmlns:a="http://schemas.openxmlformats.org/drawingml/2006/main" name="Theme1">
  <a:themeElements>
    <a:clrScheme name="STT 1.15">
      <a:dk1>
        <a:srgbClr val="000000"/>
      </a:dk1>
      <a:lt1>
        <a:srgbClr val="FFFFFF"/>
      </a:lt1>
      <a:dk2>
        <a:srgbClr val="E4ECF0"/>
      </a:dk2>
      <a:lt2>
        <a:srgbClr val="0A2F5D"/>
      </a:lt2>
      <a:accent1>
        <a:srgbClr val="007298"/>
      </a:accent1>
      <a:accent2>
        <a:srgbClr val="65CCE9"/>
      </a:accent2>
      <a:accent3>
        <a:srgbClr val="F56E00"/>
      </a:accent3>
      <a:accent4>
        <a:srgbClr val="5E4565"/>
      </a:accent4>
      <a:accent5>
        <a:srgbClr val="A5A5A5"/>
      </a:accent5>
      <a:accent6>
        <a:srgbClr val="00AE79"/>
      </a:accent6>
      <a:hlink>
        <a:srgbClr val="0A2F5D"/>
      </a:hlink>
      <a:folHlink>
        <a:srgbClr val="0A2F5D"/>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W116"/>
  <sheetViews>
    <sheetView showGridLines="0" tabSelected="1" workbookViewId="0">
      <selection activeCell="A2" sqref="A2"/>
    </sheetView>
  </sheetViews>
  <sheetFormatPr defaultRowHeight="15" x14ac:dyDescent="0.25"/>
  <cols>
    <col min="2" max="2" width="17" bestFit="1" customWidth="1"/>
    <col min="3" max="3" width="21.85546875" bestFit="1" customWidth="1"/>
    <col min="4" max="4" width="11.42578125" bestFit="1" customWidth="1"/>
    <col min="5" max="6" width="36.5703125" bestFit="1" customWidth="1"/>
    <col min="7" max="7" width="12.28515625" bestFit="1" customWidth="1"/>
    <col min="8" max="8" width="36.5703125" style="1" bestFit="1" customWidth="1"/>
    <col min="9" max="9" width="35.28515625" bestFit="1" customWidth="1"/>
    <col min="10" max="10" width="10.7109375" bestFit="1" customWidth="1"/>
    <col min="11" max="11" width="16.28515625" bestFit="1" customWidth="1"/>
    <col min="12" max="12" width="27.5703125" bestFit="1" customWidth="1"/>
    <col min="13" max="13" width="8.28515625" customWidth="1"/>
    <col min="14" max="14" width="36.5703125" bestFit="1" customWidth="1"/>
    <col min="15" max="15" width="20.5703125" bestFit="1" customWidth="1"/>
    <col min="16" max="16" width="34.140625" bestFit="1" customWidth="1"/>
    <col min="17" max="19" width="36.5703125" bestFit="1" customWidth="1"/>
    <col min="20" max="20" width="11.5703125" bestFit="1" customWidth="1"/>
    <col min="21" max="21" width="15.85546875" bestFit="1" customWidth="1"/>
    <col min="22" max="22" width="19" bestFit="1" customWidth="1"/>
    <col min="23" max="23" width="36.5703125" bestFit="1" customWidth="1"/>
  </cols>
  <sheetData>
    <row r="1" spans="1:23" ht="25.5" x14ac:dyDescent="0.25">
      <c r="A1" t="s">
        <v>7755</v>
      </c>
      <c r="B1" s="9" t="s">
        <v>634</v>
      </c>
      <c r="C1" s="9" t="s">
        <v>633</v>
      </c>
      <c r="D1" s="9" t="s">
        <v>632</v>
      </c>
      <c r="E1" s="9" t="s">
        <v>631</v>
      </c>
      <c r="F1" s="9" t="s">
        <v>15</v>
      </c>
      <c r="G1" s="9" t="s">
        <v>630</v>
      </c>
      <c r="H1" s="10" t="s">
        <v>629</v>
      </c>
      <c r="I1" s="9" t="s">
        <v>628</v>
      </c>
      <c r="J1" s="9" t="s">
        <v>627</v>
      </c>
      <c r="K1" s="9" t="s">
        <v>626</v>
      </c>
      <c r="L1" s="9" t="s">
        <v>625</v>
      </c>
      <c r="M1" s="9" t="s">
        <v>624</v>
      </c>
      <c r="N1" s="9" t="s">
        <v>623</v>
      </c>
      <c r="O1" s="9" t="s">
        <v>622</v>
      </c>
      <c r="P1" s="9" t="s">
        <v>621</v>
      </c>
      <c r="Q1" s="9" t="s">
        <v>620</v>
      </c>
      <c r="R1" s="9" t="s">
        <v>619</v>
      </c>
      <c r="S1" s="9" t="s">
        <v>618</v>
      </c>
      <c r="T1" s="9" t="s">
        <v>617</v>
      </c>
      <c r="U1" s="9" t="s">
        <v>616</v>
      </c>
      <c r="V1" s="9" t="s">
        <v>615</v>
      </c>
      <c r="W1" s="9" t="s">
        <v>614</v>
      </c>
    </row>
    <row r="2" spans="1:23" ht="51.75" x14ac:dyDescent="0.25">
      <c r="A2">
        <v>1</v>
      </c>
      <c r="B2" s="4" t="s">
        <v>613</v>
      </c>
      <c r="C2" s="4" t="s">
        <v>612</v>
      </c>
      <c r="D2" s="5">
        <v>42860</v>
      </c>
      <c r="E2" s="4" t="s">
        <v>609</v>
      </c>
      <c r="F2" s="4" t="s">
        <v>611</v>
      </c>
      <c r="G2" s="7">
        <v>99</v>
      </c>
      <c r="H2" s="4" t="s">
        <v>27</v>
      </c>
      <c r="I2" s="7">
        <v>20500</v>
      </c>
      <c r="J2" s="4" t="s">
        <v>26</v>
      </c>
      <c r="K2" s="4" t="s">
        <v>145</v>
      </c>
      <c r="L2" s="4" t="s">
        <v>61</v>
      </c>
      <c r="M2" s="4" t="s">
        <v>23</v>
      </c>
      <c r="N2" s="3" t="s">
        <v>610</v>
      </c>
      <c r="O2" s="4" t="s">
        <v>21</v>
      </c>
      <c r="P2" s="4" t="s">
        <v>20</v>
      </c>
      <c r="Q2" s="4" t="s">
        <v>59</v>
      </c>
      <c r="R2" s="3" t="s">
        <v>429</v>
      </c>
      <c r="S2" s="4" t="s">
        <v>609</v>
      </c>
      <c r="T2" s="5">
        <v>43039</v>
      </c>
      <c r="U2" s="5">
        <v>43003</v>
      </c>
      <c r="V2" s="4" t="s">
        <v>396</v>
      </c>
      <c r="W2" s="8"/>
    </row>
    <row r="3" spans="1:23" ht="51.75" x14ac:dyDescent="0.25">
      <c r="A3">
        <v>2</v>
      </c>
      <c r="B3" s="4" t="s">
        <v>613</v>
      </c>
      <c r="C3" s="4" t="s">
        <v>612</v>
      </c>
      <c r="D3" s="5">
        <v>42860</v>
      </c>
      <c r="E3" s="4" t="s">
        <v>609</v>
      </c>
      <c r="F3" s="4" t="s">
        <v>611</v>
      </c>
      <c r="G3" s="7">
        <v>99</v>
      </c>
      <c r="H3" s="4" t="s">
        <v>27</v>
      </c>
      <c r="I3" s="7">
        <v>17150</v>
      </c>
      <c r="J3" s="4" t="s">
        <v>26</v>
      </c>
      <c r="K3" s="4" t="s">
        <v>145</v>
      </c>
      <c r="L3" s="4" t="s">
        <v>61</v>
      </c>
      <c r="M3" s="4" t="s">
        <v>23</v>
      </c>
      <c r="N3" s="3" t="s">
        <v>610</v>
      </c>
      <c r="O3" s="4" t="s">
        <v>21</v>
      </c>
      <c r="P3" s="4" t="s">
        <v>71</v>
      </c>
      <c r="Q3" s="4" t="s">
        <v>59</v>
      </c>
      <c r="R3" s="3" t="s">
        <v>429</v>
      </c>
      <c r="S3" s="4" t="s">
        <v>609</v>
      </c>
      <c r="T3" s="5">
        <v>43039</v>
      </c>
      <c r="U3" s="5">
        <v>43003</v>
      </c>
      <c r="V3" s="4" t="s">
        <v>396</v>
      </c>
      <c r="W3" s="8"/>
    </row>
    <row r="4" spans="1:23" ht="102.75" x14ac:dyDescent="0.25">
      <c r="A4">
        <v>3</v>
      </c>
      <c r="B4" s="4" t="s">
        <v>582</v>
      </c>
      <c r="C4" s="4" t="s">
        <v>608</v>
      </c>
      <c r="D4" s="5">
        <v>42961</v>
      </c>
      <c r="E4" s="4" t="s">
        <v>580</v>
      </c>
      <c r="F4" s="4" t="s">
        <v>607</v>
      </c>
      <c r="G4" s="7">
        <v>99</v>
      </c>
      <c r="H4" s="4" t="s">
        <v>27</v>
      </c>
      <c r="I4" s="7">
        <v>56250</v>
      </c>
      <c r="J4" s="4" t="s">
        <v>26</v>
      </c>
      <c r="K4" s="4" t="s">
        <v>145</v>
      </c>
      <c r="L4" s="4" t="s">
        <v>50</v>
      </c>
      <c r="M4" s="4" t="s">
        <v>23</v>
      </c>
      <c r="N4" s="3" t="s">
        <v>606</v>
      </c>
      <c r="O4" s="4" t="s">
        <v>21</v>
      </c>
      <c r="P4" s="4" t="s">
        <v>20</v>
      </c>
      <c r="Q4" s="4" t="s">
        <v>47</v>
      </c>
      <c r="R4" s="3" t="s">
        <v>605</v>
      </c>
      <c r="S4" s="6"/>
      <c r="T4" s="5">
        <v>43038</v>
      </c>
      <c r="U4" s="5">
        <v>43020</v>
      </c>
      <c r="V4" s="4" t="s">
        <v>604</v>
      </c>
      <c r="W4" s="8"/>
    </row>
    <row r="5" spans="1:23" ht="77.25" x14ac:dyDescent="0.25">
      <c r="A5">
        <v>4</v>
      </c>
      <c r="B5" s="4" t="s">
        <v>603</v>
      </c>
      <c r="C5" s="4" t="s">
        <v>602</v>
      </c>
      <c r="D5" s="5">
        <v>43034</v>
      </c>
      <c r="E5" s="4" t="s">
        <v>598</v>
      </c>
      <c r="F5" s="4" t="s">
        <v>601</v>
      </c>
      <c r="G5" s="7">
        <v>95</v>
      </c>
      <c r="H5" s="4" t="s">
        <v>27</v>
      </c>
      <c r="I5" s="7">
        <v>15000</v>
      </c>
      <c r="J5" s="4" t="s">
        <v>26</v>
      </c>
      <c r="K5" s="4" t="s">
        <v>145</v>
      </c>
      <c r="L5" s="4" t="s">
        <v>61</v>
      </c>
      <c r="M5" s="4" t="s">
        <v>23</v>
      </c>
      <c r="N5" s="3" t="s">
        <v>600</v>
      </c>
      <c r="O5" s="4" t="s">
        <v>21</v>
      </c>
      <c r="P5" s="4" t="s">
        <v>20</v>
      </c>
      <c r="Q5" s="4" t="s">
        <v>59</v>
      </c>
      <c r="R5" s="3" t="s">
        <v>599</v>
      </c>
      <c r="S5" s="4" t="s">
        <v>598</v>
      </c>
      <c r="T5" s="5">
        <v>43098</v>
      </c>
      <c r="U5" s="5">
        <v>43042</v>
      </c>
      <c r="V5" s="4" t="s">
        <v>258</v>
      </c>
      <c r="W5" s="3" t="s">
        <v>597</v>
      </c>
    </row>
    <row r="6" spans="1:23" ht="26.25" x14ac:dyDescent="0.25">
      <c r="A6">
        <v>5</v>
      </c>
      <c r="B6" s="4" t="s">
        <v>596</v>
      </c>
      <c r="C6" s="4" t="s">
        <v>595</v>
      </c>
      <c r="D6" s="5">
        <v>42858</v>
      </c>
      <c r="E6" s="4" t="s">
        <v>593</v>
      </c>
      <c r="F6" s="4" t="s">
        <v>497</v>
      </c>
      <c r="G6" s="7">
        <v>95</v>
      </c>
      <c r="H6" s="4" t="s">
        <v>27</v>
      </c>
      <c r="I6" s="7">
        <v>9115</v>
      </c>
      <c r="J6" s="4" t="s">
        <v>26</v>
      </c>
      <c r="K6" s="4" t="s">
        <v>40</v>
      </c>
      <c r="L6" s="4" t="s">
        <v>219</v>
      </c>
      <c r="M6" s="4" t="s">
        <v>23</v>
      </c>
      <c r="N6" s="3" t="s">
        <v>594</v>
      </c>
      <c r="O6" s="4" t="s">
        <v>21</v>
      </c>
      <c r="P6" s="4" t="s">
        <v>71</v>
      </c>
      <c r="Q6" s="4" t="s">
        <v>217</v>
      </c>
      <c r="R6" s="3" t="s">
        <v>429</v>
      </c>
      <c r="S6" s="4" t="s">
        <v>593</v>
      </c>
      <c r="T6" s="5">
        <v>43069</v>
      </c>
      <c r="U6" s="5">
        <v>43040</v>
      </c>
      <c r="V6" s="4" t="s">
        <v>396</v>
      </c>
      <c r="W6" s="8"/>
    </row>
    <row r="7" spans="1:23" ht="26.25" x14ac:dyDescent="0.25">
      <c r="A7">
        <v>6</v>
      </c>
      <c r="B7" s="4" t="s">
        <v>54</v>
      </c>
      <c r="C7" s="4" t="s">
        <v>592</v>
      </c>
      <c r="D7" s="5">
        <v>43048</v>
      </c>
      <c r="E7" s="4" t="s">
        <v>52</v>
      </c>
      <c r="F7" s="4" t="s">
        <v>591</v>
      </c>
      <c r="G7" s="7">
        <v>95</v>
      </c>
      <c r="H7" s="4" t="s">
        <v>27</v>
      </c>
      <c r="I7" s="7">
        <v>5500</v>
      </c>
      <c r="J7" s="4" t="s">
        <v>26</v>
      </c>
      <c r="K7" s="4" t="s">
        <v>25</v>
      </c>
      <c r="L7" s="4" t="s">
        <v>50</v>
      </c>
      <c r="M7" s="4" t="s">
        <v>23</v>
      </c>
      <c r="N7" s="3" t="s">
        <v>590</v>
      </c>
      <c r="O7" s="4" t="s">
        <v>21</v>
      </c>
      <c r="P7" s="4" t="s">
        <v>48</v>
      </c>
      <c r="Q7" s="4" t="s">
        <v>47</v>
      </c>
      <c r="R7" s="3" t="s">
        <v>416</v>
      </c>
      <c r="S7" s="6"/>
      <c r="T7" s="5">
        <v>43098</v>
      </c>
      <c r="U7" s="5">
        <v>43048</v>
      </c>
      <c r="V7" s="4" t="s">
        <v>45</v>
      </c>
      <c r="W7" s="8"/>
    </row>
    <row r="8" spans="1:23" ht="26.25" x14ac:dyDescent="0.25">
      <c r="A8">
        <v>7</v>
      </c>
      <c r="B8" s="4" t="s">
        <v>582</v>
      </c>
      <c r="C8" s="4" t="s">
        <v>589</v>
      </c>
      <c r="D8" s="5">
        <v>43026</v>
      </c>
      <c r="E8" s="4" t="s">
        <v>580</v>
      </c>
      <c r="F8" s="4" t="s">
        <v>588</v>
      </c>
      <c r="G8" s="7">
        <v>95</v>
      </c>
      <c r="H8" s="4" t="s">
        <v>27</v>
      </c>
      <c r="I8" s="7">
        <v>300</v>
      </c>
      <c r="J8" s="4" t="s">
        <v>26</v>
      </c>
      <c r="K8" s="4" t="s">
        <v>25</v>
      </c>
      <c r="L8" s="4" t="s">
        <v>50</v>
      </c>
      <c r="M8" s="4" t="s">
        <v>23</v>
      </c>
      <c r="N8" s="3" t="s">
        <v>587</v>
      </c>
      <c r="O8" s="4" t="s">
        <v>21</v>
      </c>
      <c r="P8" s="4" t="s">
        <v>48</v>
      </c>
      <c r="Q8" s="4" t="s">
        <v>47</v>
      </c>
      <c r="R8" s="3" t="s">
        <v>577</v>
      </c>
      <c r="S8" s="6"/>
      <c r="T8" s="5">
        <v>43093</v>
      </c>
      <c r="U8" s="5">
        <v>43026</v>
      </c>
      <c r="V8" s="4" t="s">
        <v>576</v>
      </c>
      <c r="W8" s="8"/>
    </row>
    <row r="9" spans="1:23" ht="39" x14ac:dyDescent="0.25">
      <c r="A9">
        <v>8</v>
      </c>
      <c r="B9" s="4" t="s">
        <v>54</v>
      </c>
      <c r="C9" s="4" t="s">
        <v>586</v>
      </c>
      <c r="D9" s="5">
        <v>42593</v>
      </c>
      <c r="E9" s="4" t="s">
        <v>52</v>
      </c>
      <c r="F9" s="4" t="s">
        <v>585</v>
      </c>
      <c r="G9" s="7">
        <v>95</v>
      </c>
      <c r="H9" s="4" t="s">
        <v>27</v>
      </c>
      <c r="I9" s="7">
        <v>5500</v>
      </c>
      <c r="J9" s="4" t="s">
        <v>26</v>
      </c>
      <c r="K9" s="4" t="s">
        <v>25</v>
      </c>
      <c r="L9" s="4" t="s">
        <v>50</v>
      </c>
      <c r="M9" s="4" t="s">
        <v>23</v>
      </c>
      <c r="N9" s="3" t="s">
        <v>584</v>
      </c>
      <c r="O9" s="4" t="s">
        <v>21</v>
      </c>
      <c r="P9" s="4" t="s">
        <v>48</v>
      </c>
      <c r="Q9" s="4" t="s">
        <v>47</v>
      </c>
      <c r="R9" s="3" t="s">
        <v>583</v>
      </c>
      <c r="S9" s="6"/>
      <c r="T9" s="5">
        <v>43131</v>
      </c>
      <c r="U9" s="5">
        <v>43012</v>
      </c>
      <c r="V9" s="4" t="s">
        <v>45</v>
      </c>
      <c r="W9" s="8"/>
    </row>
    <row r="10" spans="1:23" ht="26.25" x14ac:dyDescent="0.25">
      <c r="A10">
        <v>9</v>
      </c>
      <c r="B10" s="4" t="s">
        <v>582</v>
      </c>
      <c r="C10" s="4" t="s">
        <v>581</v>
      </c>
      <c r="D10" s="5">
        <v>43056</v>
      </c>
      <c r="E10" s="4" t="s">
        <v>580</v>
      </c>
      <c r="F10" s="4" t="s">
        <v>579</v>
      </c>
      <c r="G10" s="7">
        <v>95</v>
      </c>
      <c r="H10" s="4" t="s">
        <v>27</v>
      </c>
      <c r="I10" s="7">
        <v>300</v>
      </c>
      <c r="J10" s="4" t="s">
        <v>26</v>
      </c>
      <c r="K10" s="4" t="s">
        <v>25</v>
      </c>
      <c r="L10" s="4" t="s">
        <v>50</v>
      </c>
      <c r="M10" s="4" t="s">
        <v>23</v>
      </c>
      <c r="N10" s="3" t="s">
        <v>578</v>
      </c>
      <c r="O10" s="4" t="s">
        <v>21</v>
      </c>
      <c r="P10" s="4" t="s">
        <v>48</v>
      </c>
      <c r="Q10" s="4" t="s">
        <v>47</v>
      </c>
      <c r="R10" s="3" t="s">
        <v>577</v>
      </c>
      <c r="S10" s="6"/>
      <c r="T10" s="5">
        <v>43109</v>
      </c>
      <c r="U10" s="5">
        <v>43056</v>
      </c>
      <c r="V10" s="4" t="s">
        <v>576</v>
      </c>
      <c r="W10" s="8"/>
    </row>
    <row r="11" spans="1:23" ht="51.75" x14ac:dyDescent="0.25">
      <c r="A11">
        <v>10</v>
      </c>
      <c r="B11" s="4" t="s">
        <v>575</v>
      </c>
      <c r="C11" s="4" t="s">
        <v>574</v>
      </c>
      <c r="D11" s="5">
        <v>42803</v>
      </c>
      <c r="E11" s="4" t="s">
        <v>573</v>
      </c>
      <c r="F11" s="4" t="s">
        <v>572</v>
      </c>
      <c r="G11" s="7">
        <v>95</v>
      </c>
      <c r="H11" s="4" t="s">
        <v>27</v>
      </c>
      <c r="I11" s="7">
        <v>225000</v>
      </c>
      <c r="J11" s="4" t="s">
        <v>26</v>
      </c>
      <c r="K11" s="4" t="s">
        <v>145</v>
      </c>
      <c r="L11" s="4" t="s">
        <v>24</v>
      </c>
      <c r="M11" s="4" t="s">
        <v>23</v>
      </c>
      <c r="N11" s="3" t="s">
        <v>571</v>
      </c>
      <c r="O11" s="4" t="s">
        <v>21</v>
      </c>
      <c r="P11" s="4" t="s">
        <v>20</v>
      </c>
      <c r="Q11" s="4" t="s">
        <v>570</v>
      </c>
      <c r="R11" s="3" t="s">
        <v>569</v>
      </c>
      <c r="S11" s="4" t="s">
        <v>57</v>
      </c>
      <c r="T11" s="5">
        <v>43069</v>
      </c>
      <c r="U11" s="5">
        <v>43052</v>
      </c>
      <c r="V11" s="4" t="s">
        <v>478</v>
      </c>
      <c r="W11" s="3" t="s">
        <v>568</v>
      </c>
    </row>
    <row r="12" spans="1:23" ht="26.25" x14ac:dyDescent="0.25">
      <c r="A12">
        <v>11</v>
      </c>
      <c r="B12" s="4" t="s">
        <v>567</v>
      </c>
      <c r="C12" s="4" t="s">
        <v>566</v>
      </c>
      <c r="D12" s="5">
        <v>43041</v>
      </c>
      <c r="E12" s="4" t="s">
        <v>563</v>
      </c>
      <c r="F12" s="4" t="s">
        <v>565</v>
      </c>
      <c r="G12" s="7">
        <v>95</v>
      </c>
      <c r="H12" s="4" t="s">
        <v>27</v>
      </c>
      <c r="I12" s="7">
        <v>7500</v>
      </c>
      <c r="J12" s="4" t="s">
        <v>26</v>
      </c>
      <c r="K12" s="4" t="s">
        <v>145</v>
      </c>
      <c r="L12" s="4" t="s">
        <v>144</v>
      </c>
      <c r="M12" s="4" t="s">
        <v>23</v>
      </c>
      <c r="N12" s="3" t="s">
        <v>564</v>
      </c>
      <c r="O12" s="4" t="s">
        <v>21</v>
      </c>
      <c r="P12" s="4" t="s">
        <v>20</v>
      </c>
      <c r="Q12" s="4" t="s">
        <v>142</v>
      </c>
      <c r="R12" s="3" t="s">
        <v>429</v>
      </c>
      <c r="S12" s="4" t="s">
        <v>563</v>
      </c>
      <c r="T12" s="5">
        <v>43056</v>
      </c>
      <c r="U12" s="5">
        <v>43047</v>
      </c>
      <c r="V12" s="4" t="s">
        <v>396</v>
      </c>
      <c r="W12" s="8"/>
    </row>
    <row r="13" spans="1:23" ht="39" x14ac:dyDescent="0.25">
      <c r="A13">
        <v>12</v>
      </c>
      <c r="B13" s="4" t="s">
        <v>562</v>
      </c>
      <c r="C13" s="4" t="s">
        <v>561</v>
      </c>
      <c r="D13" s="5">
        <v>42993</v>
      </c>
      <c r="E13" s="4" t="s">
        <v>560</v>
      </c>
      <c r="F13" s="4" t="s">
        <v>559</v>
      </c>
      <c r="G13" s="7">
        <v>95</v>
      </c>
      <c r="H13" s="4" t="s">
        <v>27</v>
      </c>
      <c r="I13" s="7">
        <v>750</v>
      </c>
      <c r="J13" s="4" t="s">
        <v>26</v>
      </c>
      <c r="K13" s="4" t="s">
        <v>145</v>
      </c>
      <c r="L13" s="4" t="s">
        <v>144</v>
      </c>
      <c r="M13" s="4" t="s">
        <v>23</v>
      </c>
      <c r="N13" s="3" t="s">
        <v>558</v>
      </c>
      <c r="O13" s="4" t="s">
        <v>21</v>
      </c>
      <c r="P13" s="4" t="s">
        <v>232</v>
      </c>
      <c r="Q13" s="4" t="s">
        <v>142</v>
      </c>
      <c r="R13" s="3" t="s">
        <v>260</v>
      </c>
      <c r="S13" s="4" t="s">
        <v>87</v>
      </c>
      <c r="T13" s="5">
        <v>43069</v>
      </c>
      <c r="U13" s="5">
        <v>43020</v>
      </c>
      <c r="V13" s="4" t="s">
        <v>557</v>
      </c>
      <c r="W13" s="8"/>
    </row>
    <row r="14" spans="1:23" ht="39" x14ac:dyDescent="0.25">
      <c r="A14">
        <v>13</v>
      </c>
      <c r="B14" s="4" t="s">
        <v>562</v>
      </c>
      <c r="C14" s="4" t="s">
        <v>561</v>
      </c>
      <c r="D14" s="5">
        <v>42993</v>
      </c>
      <c r="E14" s="4" t="s">
        <v>560</v>
      </c>
      <c r="F14" s="4" t="s">
        <v>559</v>
      </c>
      <c r="G14" s="7">
        <v>95</v>
      </c>
      <c r="H14" s="4" t="s">
        <v>27</v>
      </c>
      <c r="I14" s="7">
        <v>5000</v>
      </c>
      <c r="J14" s="4" t="s">
        <v>26</v>
      </c>
      <c r="K14" s="4" t="s">
        <v>145</v>
      </c>
      <c r="L14" s="4" t="s">
        <v>144</v>
      </c>
      <c r="M14" s="4" t="s">
        <v>23</v>
      </c>
      <c r="N14" s="3" t="s">
        <v>558</v>
      </c>
      <c r="O14" s="4" t="s">
        <v>21</v>
      </c>
      <c r="P14" s="4" t="s">
        <v>553</v>
      </c>
      <c r="Q14" s="4" t="s">
        <v>142</v>
      </c>
      <c r="R14" s="3" t="s">
        <v>260</v>
      </c>
      <c r="S14" s="4" t="s">
        <v>87</v>
      </c>
      <c r="T14" s="5">
        <v>43069</v>
      </c>
      <c r="U14" s="5">
        <v>43020</v>
      </c>
      <c r="V14" s="4" t="s">
        <v>557</v>
      </c>
      <c r="W14" s="8"/>
    </row>
    <row r="15" spans="1:23" ht="39" x14ac:dyDescent="0.25">
      <c r="A15">
        <v>14</v>
      </c>
      <c r="B15" s="4" t="s">
        <v>562</v>
      </c>
      <c r="C15" s="4" t="s">
        <v>561</v>
      </c>
      <c r="D15" s="5">
        <v>42993</v>
      </c>
      <c r="E15" s="4" t="s">
        <v>560</v>
      </c>
      <c r="F15" s="4" t="s">
        <v>559</v>
      </c>
      <c r="G15" s="7">
        <v>95</v>
      </c>
      <c r="H15" s="4" t="s">
        <v>27</v>
      </c>
      <c r="I15" s="7">
        <v>62000</v>
      </c>
      <c r="J15" s="4" t="s">
        <v>26</v>
      </c>
      <c r="K15" s="4" t="s">
        <v>145</v>
      </c>
      <c r="L15" s="4" t="s">
        <v>144</v>
      </c>
      <c r="M15" s="4" t="s">
        <v>23</v>
      </c>
      <c r="N15" s="3" t="s">
        <v>558</v>
      </c>
      <c r="O15" s="4" t="s">
        <v>21</v>
      </c>
      <c r="P15" s="4" t="s">
        <v>20</v>
      </c>
      <c r="Q15" s="4" t="s">
        <v>142</v>
      </c>
      <c r="R15" s="3" t="s">
        <v>260</v>
      </c>
      <c r="S15" s="4" t="s">
        <v>87</v>
      </c>
      <c r="T15" s="5">
        <v>43069</v>
      </c>
      <c r="U15" s="5">
        <v>43020</v>
      </c>
      <c r="V15" s="4" t="s">
        <v>557</v>
      </c>
      <c r="W15" s="8"/>
    </row>
    <row r="16" spans="1:23" ht="115.5" x14ac:dyDescent="0.25">
      <c r="A16">
        <v>15</v>
      </c>
      <c r="B16" s="4" t="s">
        <v>311</v>
      </c>
      <c r="C16" s="4" t="s">
        <v>556</v>
      </c>
      <c r="D16" s="5">
        <v>43045</v>
      </c>
      <c r="E16" s="4" t="s">
        <v>309</v>
      </c>
      <c r="F16" s="4" t="s">
        <v>555</v>
      </c>
      <c r="G16" s="7">
        <v>95</v>
      </c>
      <c r="H16" s="4" t="s">
        <v>27</v>
      </c>
      <c r="I16" s="7">
        <v>5000</v>
      </c>
      <c r="J16" s="4" t="s">
        <v>26</v>
      </c>
      <c r="K16" s="4" t="s">
        <v>145</v>
      </c>
      <c r="L16" s="4" t="s">
        <v>81</v>
      </c>
      <c r="M16" s="4" t="s">
        <v>23</v>
      </c>
      <c r="N16" s="3" t="s">
        <v>554</v>
      </c>
      <c r="O16" s="4" t="s">
        <v>21</v>
      </c>
      <c r="P16" s="4" t="s">
        <v>553</v>
      </c>
      <c r="Q16" s="4" t="s">
        <v>79</v>
      </c>
      <c r="R16" s="3" t="s">
        <v>78</v>
      </c>
      <c r="S16" s="4" t="s">
        <v>309</v>
      </c>
      <c r="T16" s="5">
        <v>43045</v>
      </c>
      <c r="U16" s="5">
        <v>43045</v>
      </c>
      <c r="V16" s="4" t="s">
        <v>14</v>
      </c>
      <c r="W16" s="8"/>
    </row>
    <row r="17" spans="1:23" ht="230.25" x14ac:dyDescent="0.25">
      <c r="A17">
        <v>16</v>
      </c>
      <c r="B17" s="4" t="s">
        <v>552</v>
      </c>
      <c r="C17" s="4" t="s">
        <v>551</v>
      </c>
      <c r="D17" s="5">
        <v>42361</v>
      </c>
      <c r="E17" s="4" t="s">
        <v>550</v>
      </c>
      <c r="F17" s="4" t="s">
        <v>549</v>
      </c>
      <c r="G17" s="7">
        <v>90</v>
      </c>
      <c r="H17" s="4" t="s">
        <v>27</v>
      </c>
      <c r="I17" s="7">
        <v>52200</v>
      </c>
      <c r="J17" s="4" t="s">
        <v>26</v>
      </c>
      <c r="K17" s="4" t="s">
        <v>145</v>
      </c>
      <c r="L17" s="4" t="s">
        <v>170</v>
      </c>
      <c r="M17" s="4" t="s">
        <v>23</v>
      </c>
      <c r="N17" s="3" t="s">
        <v>548</v>
      </c>
      <c r="O17" s="4" t="s">
        <v>21</v>
      </c>
      <c r="P17" s="4" t="s">
        <v>20</v>
      </c>
      <c r="Q17" s="4" t="s">
        <v>547</v>
      </c>
      <c r="R17" s="3" t="s">
        <v>546</v>
      </c>
      <c r="S17" s="4" t="s">
        <v>545</v>
      </c>
      <c r="T17" s="5">
        <v>43070</v>
      </c>
      <c r="U17" s="5">
        <v>43031</v>
      </c>
      <c r="V17" s="4" t="s">
        <v>544</v>
      </c>
      <c r="W17" s="3" t="s">
        <v>543</v>
      </c>
    </row>
    <row r="18" spans="1:23" ht="26.25" x14ac:dyDescent="0.25">
      <c r="A18">
        <v>17</v>
      </c>
      <c r="B18" s="4" t="s">
        <v>542</v>
      </c>
      <c r="C18" s="4" t="s">
        <v>541</v>
      </c>
      <c r="D18" s="5">
        <v>43041</v>
      </c>
      <c r="E18" s="4" t="s">
        <v>540</v>
      </c>
      <c r="F18" s="4" t="s">
        <v>82</v>
      </c>
      <c r="G18" s="7">
        <v>90</v>
      </c>
      <c r="H18" s="4" t="s">
        <v>27</v>
      </c>
      <c r="I18" s="7">
        <v>10930</v>
      </c>
      <c r="J18" s="4" t="s">
        <v>26</v>
      </c>
      <c r="K18" s="4" t="s">
        <v>145</v>
      </c>
      <c r="L18" s="4" t="s">
        <v>24</v>
      </c>
      <c r="M18" s="4" t="s">
        <v>23</v>
      </c>
      <c r="N18" s="3" t="s">
        <v>539</v>
      </c>
      <c r="O18" s="4" t="s">
        <v>21</v>
      </c>
      <c r="P18" s="4" t="s">
        <v>20</v>
      </c>
      <c r="Q18" s="4" t="s">
        <v>19</v>
      </c>
      <c r="R18" s="3" t="s">
        <v>429</v>
      </c>
      <c r="S18" s="4" t="s">
        <v>538</v>
      </c>
      <c r="T18" s="5">
        <v>43049</v>
      </c>
      <c r="U18" s="5">
        <v>43041</v>
      </c>
      <c r="V18" s="4" t="s">
        <v>396</v>
      </c>
      <c r="W18" s="8"/>
    </row>
    <row r="19" spans="1:23" ht="64.5" x14ac:dyDescent="0.25">
      <c r="A19">
        <v>18</v>
      </c>
      <c r="B19" s="4" t="s">
        <v>440</v>
      </c>
      <c r="C19" s="4" t="s">
        <v>537</v>
      </c>
      <c r="D19" s="5">
        <v>42825</v>
      </c>
      <c r="E19" s="4" t="s">
        <v>438</v>
      </c>
      <c r="F19" s="4" t="s">
        <v>536</v>
      </c>
      <c r="G19" s="7">
        <v>90</v>
      </c>
      <c r="H19" s="4" t="s">
        <v>27</v>
      </c>
      <c r="I19" s="7">
        <v>450000</v>
      </c>
      <c r="J19" s="4" t="s">
        <v>26</v>
      </c>
      <c r="K19" s="4" t="s">
        <v>145</v>
      </c>
      <c r="L19" s="4" t="s">
        <v>144</v>
      </c>
      <c r="M19" s="4" t="s">
        <v>23</v>
      </c>
      <c r="N19" s="3" t="s">
        <v>535</v>
      </c>
      <c r="O19" s="4" t="s">
        <v>21</v>
      </c>
      <c r="P19" s="4" t="s">
        <v>48</v>
      </c>
      <c r="Q19" s="4" t="s">
        <v>142</v>
      </c>
      <c r="R19" s="3" t="s">
        <v>534</v>
      </c>
      <c r="S19" s="4" t="s">
        <v>533</v>
      </c>
      <c r="T19" s="5">
        <v>43090</v>
      </c>
      <c r="U19" s="5">
        <v>43032</v>
      </c>
      <c r="V19" s="4" t="s">
        <v>165</v>
      </c>
      <c r="W19" s="3" t="s">
        <v>532</v>
      </c>
    </row>
    <row r="20" spans="1:23" ht="243" x14ac:dyDescent="0.25">
      <c r="A20">
        <v>19</v>
      </c>
      <c r="B20" s="4" t="s">
        <v>531</v>
      </c>
      <c r="C20" s="4" t="s">
        <v>530</v>
      </c>
      <c r="D20" s="5">
        <v>42586</v>
      </c>
      <c r="E20" s="4" t="s">
        <v>529</v>
      </c>
      <c r="F20" s="4" t="s">
        <v>528</v>
      </c>
      <c r="G20" s="7">
        <v>90</v>
      </c>
      <c r="H20" s="4" t="s">
        <v>27</v>
      </c>
      <c r="I20" s="7">
        <v>1</v>
      </c>
      <c r="J20" s="4" t="s">
        <v>26</v>
      </c>
      <c r="K20" s="4" t="s">
        <v>145</v>
      </c>
      <c r="L20" s="4" t="s">
        <v>527</v>
      </c>
      <c r="M20" s="4" t="s">
        <v>23</v>
      </c>
      <c r="N20" s="3" t="s">
        <v>526</v>
      </c>
      <c r="O20" s="4" t="s">
        <v>21</v>
      </c>
      <c r="P20" s="4" t="s">
        <v>37</v>
      </c>
      <c r="Q20" s="4" t="s">
        <v>525</v>
      </c>
      <c r="R20" s="3" t="s">
        <v>524</v>
      </c>
      <c r="S20" s="4" t="s">
        <v>87</v>
      </c>
      <c r="T20" s="5">
        <v>43069</v>
      </c>
      <c r="U20" s="5">
        <v>43000</v>
      </c>
      <c r="V20" s="4" t="s">
        <v>523</v>
      </c>
      <c r="W20" s="8"/>
    </row>
    <row r="21" spans="1:23" ht="243" x14ac:dyDescent="0.25">
      <c r="A21">
        <v>20</v>
      </c>
      <c r="B21" s="4" t="s">
        <v>531</v>
      </c>
      <c r="C21" s="4" t="s">
        <v>530</v>
      </c>
      <c r="D21" s="5">
        <v>42586</v>
      </c>
      <c r="E21" s="4" t="s">
        <v>529</v>
      </c>
      <c r="F21" s="4" t="s">
        <v>528</v>
      </c>
      <c r="G21" s="7">
        <v>90</v>
      </c>
      <c r="H21" s="4" t="s">
        <v>27</v>
      </c>
      <c r="I21" s="7">
        <v>1</v>
      </c>
      <c r="J21" s="4" t="s">
        <v>26</v>
      </c>
      <c r="K21" s="4" t="s">
        <v>145</v>
      </c>
      <c r="L21" s="4" t="s">
        <v>527</v>
      </c>
      <c r="M21" s="4" t="s">
        <v>23</v>
      </c>
      <c r="N21" s="3" t="s">
        <v>526</v>
      </c>
      <c r="O21" s="4" t="s">
        <v>21</v>
      </c>
      <c r="P21" s="4" t="s">
        <v>20</v>
      </c>
      <c r="Q21" s="4" t="s">
        <v>525</v>
      </c>
      <c r="R21" s="3" t="s">
        <v>524</v>
      </c>
      <c r="S21" s="4" t="s">
        <v>87</v>
      </c>
      <c r="T21" s="5">
        <v>43069</v>
      </c>
      <c r="U21" s="5">
        <v>43000</v>
      </c>
      <c r="V21" s="4" t="s">
        <v>523</v>
      </c>
      <c r="W21" s="8"/>
    </row>
    <row r="22" spans="1:23" ht="26.25" x14ac:dyDescent="0.25">
      <c r="A22">
        <v>21</v>
      </c>
      <c r="B22" s="4" t="s">
        <v>522</v>
      </c>
      <c r="C22" s="4" t="s">
        <v>521</v>
      </c>
      <c r="D22" s="5">
        <v>42956</v>
      </c>
      <c r="E22" s="4" t="s">
        <v>520</v>
      </c>
      <c r="F22" s="4" t="s">
        <v>519</v>
      </c>
      <c r="G22" s="7">
        <v>85</v>
      </c>
      <c r="H22" s="4" t="s">
        <v>27</v>
      </c>
      <c r="I22" s="7">
        <v>8000</v>
      </c>
      <c r="J22" s="4" t="s">
        <v>26</v>
      </c>
      <c r="K22" s="4" t="s">
        <v>25</v>
      </c>
      <c r="L22" s="4" t="s">
        <v>61</v>
      </c>
      <c r="M22" s="4" t="s">
        <v>23</v>
      </c>
      <c r="N22" s="3" t="s">
        <v>518</v>
      </c>
      <c r="O22" s="4" t="s">
        <v>21</v>
      </c>
      <c r="P22" s="4" t="s">
        <v>20</v>
      </c>
      <c r="Q22" s="4" t="s">
        <v>59</v>
      </c>
      <c r="R22" s="3" t="s">
        <v>517</v>
      </c>
      <c r="S22" s="6"/>
      <c r="T22" s="5">
        <v>43069</v>
      </c>
      <c r="U22" s="5">
        <v>43052</v>
      </c>
      <c r="V22" s="4" t="s">
        <v>45</v>
      </c>
      <c r="W22" s="8"/>
    </row>
    <row r="23" spans="1:23" ht="26.25" x14ac:dyDescent="0.25">
      <c r="A23">
        <v>22</v>
      </c>
      <c r="B23" s="4" t="s">
        <v>522</v>
      </c>
      <c r="C23" s="4" t="s">
        <v>521</v>
      </c>
      <c r="D23" s="5">
        <v>42956</v>
      </c>
      <c r="E23" s="4" t="s">
        <v>520</v>
      </c>
      <c r="F23" s="4" t="s">
        <v>519</v>
      </c>
      <c r="G23" s="7">
        <v>85</v>
      </c>
      <c r="H23" s="4" t="s">
        <v>27</v>
      </c>
      <c r="I23" s="7">
        <v>8000</v>
      </c>
      <c r="J23" s="4" t="s">
        <v>26</v>
      </c>
      <c r="K23" s="4" t="s">
        <v>25</v>
      </c>
      <c r="L23" s="4" t="s">
        <v>61</v>
      </c>
      <c r="M23" s="4" t="s">
        <v>23</v>
      </c>
      <c r="N23" s="3" t="s">
        <v>518</v>
      </c>
      <c r="O23" s="4" t="s">
        <v>21</v>
      </c>
      <c r="P23" s="4" t="s">
        <v>48</v>
      </c>
      <c r="Q23" s="4" t="s">
        <v>59</v>
      </c>
      <c r="R23" s="3" t="s">
        <v>517</v>
      </c>
      <c r="S23" s="6"/>
      <c r="T23" s="5">
        <v>43069</v>
      </c>
      <c r="U23" s="5">
        <v>43052</v>
      </c>
      <c r="V23" s="4" t="s">
        <v>45</v>
      </c>
      <c r="W23" s="8"/>
    </row>
    <row r="24" spans="1:23" ht="64.5" x14ac:dyDescent="0.25">
      <c r="A24">
        <v>23</v>
      </c>
      <c r="B24" s="4" t="s">
        <v>512</v>
      </c>
      <c r="C24" s="4" t="s">
        <v>516</v>
      </c>
      <c r="D24" s="5">
        <v>43041</v>
      </c>
      <c r="E24" s="4" t="s">
        <v>510</v>
      </c>
      <c r="F24" s="4" t="s">
        <v>515</v>
      </c>
      <c r="G24" s="7">
        <v>85</v>
      </c>
      <c r="H24" s="4" t="s">
        <v>27</v>
      </c>
      <c r="I24" s="7">
        <v>24000</v>
      </c>
      <c r="J24" s="4" t="s">
        <v>26</v>
      </c>
      <c r="K24" s="4" t="s">
        <v>40</v>
      </c>
      <c r="L24" s="4" t="s">
        <v>61</v>
      </c>
      <c r="M24" s="4" t="s">
        <v>23</v>
      </c>
      <c r="N24" s="3" t="s">
        <v>514</v>
      </c>
      <c r="O24" s="4" t="s">
        <v>21</v>
      </c>
      <c r="P24" s="4" t="s">
        <v>71</v>
      </c>
      <c r="Q24" s="4" t="s">
        <v>59</v>
      </c>
      <c r="R24" s="3" t="s">
        <v>513</v>
      </c>
      <c r="S24" s="4" t="s">
        <v>152</v>
      </c>
      <c r="T24" s="5">
        <v>43131</v>
      </c>
      <c r="U24" s="5">
        <v>43041</v>
      </c>
      <c r="V24" s="4" t="s">
        <v>236</v>
      </c>
      <c r="W24" s="8"/>
    </row>
    <row r="25" spans="1:23" ht="39" x14ac:dyDescent="0.25">
      <c r="A25">
        <v>24</v>
      </c>
      <c r="B25" s="4" t="s">
        <v>512</v>
      </c>
      <c r="C25" s="4" t="s">
        <v>511</v>
      </c>
      <c r="D25" s="5">
        <v>42992</v>
      </c>
      <c r="E25" s="4" t="s">
        <v>510</v>
      </c>
      <c r="F25" s="4" t="s">
        <v>509</v>
      </c>
      <c r="G25" s="7">
        <v>80</v>
      </c>
      <c r="H25" s="4" t="s">
        <v>27</v>
      </c>
      <c r="I25" s="7">
        <v>40000</v>
      </c>
      <c r="J25" s="4" t="s">
        <v>26</v>
      </c>
      <c r="K25" s="4" t="s">
        <v>40</v>
      </c>
      <c r="L25" s="4" t="s">
        <v>61</v>
      </c>
      <c r="M25" s="4" t="s">
        <v>23</v>
      </c>
      <c r="N25" s="3" t="s">
        <v>508</v>
      </c>
      <c r="O25" s="4" t="s">
        <v>21</v>
      </c>
      <c r="P25" s="4" t="s">
        <v>71</v>
      </c>
      <c r="Q25" s="4" t="s">
        <v>59</v>
      </c>
      <c r="R25" s="3" t="s">
        <v>507</v>
      </c>
      <c r="S25" s="4" t="s">
        <v>152</v>
      </c>
      <c r="T25" s="5">
        <v>43102</v>
      </c>
      <c r="U25" s="5">
        <v>42996</v>
      </c>
      <c r="V25" s="4" t="s">
        <v>506</v>
      </c>
      <c r="W25" s="8"/>
    </row>
    <row r="26" spans="1:23" ht="64.5" x14ac:dyDescent="0.25">
      <c r="A26">
        <v>25</v>
      </c>
      <c r="B26" s="4" t="s">
        <v>505</v>
      </c>
      <c r="C26" s="4" t="s">
        <v>504</v>
      </c>
      <c r="D26" s="5">
        <v>43038</v>
      </c>
      <c r="E26" s="4" t="s">
        <v>500</v>
      </c>
      <c r="F26" s="4" t="s">
        <v>503</v>
      </c>
      <c r="G26" s="7">
        <v>80</v>
      </c>
      <c r="H26" s="4" t="s">
        <v>27</v>
      </c>
      <c r="I26" s="7">
        <v>60000</v>
      </c>
      <c r="J26" s="4" t="s">
        <v>26</v>
      </c>
      <c r="K26" s="4" t="s">
        <v>145</v>
      </c>
      <c r="L26" s="4" t="s">
        <v>61</v>
      </c>
      <c r="M26" s="4" t="s">
        <v>23</v>
      </c>
      <c r="N26" s="3" t="s">
        <v>502</v>
      </c>
      <c r="O26" s="4" t="s">
        <v>21</v>
      </c>
      <c r="P26" s="4" t="s">
        <v>178</v>
      </c>
      <c r="Q26" s="4" t="s">
        <v>59</v>
      </c>
      <c r="R26" s="3" t="s">
        <v>501</v>
      </c>
      <c r="S26" s="4" t="s">
        <v>500</v>
      </c>
      <c r="T26" s="5">
        <v>43098</v>
      </c>
      <c r="U26" s="5">
        <v>43038</v>
      </c>
      <c r="V26" s="4" t="s">
        <v>258</v>
      </c>
      <c r="W26" s="8"/>
    </row>
    <row r="27" spans="1:23" ht="64.5" x14ac:dyDescent="0.25">
      <c r="A27">
        <v>26</v>
      </c>
      <c r="B27" s="4" t="s">
        <v>505</v>
      </c>
      <c r="C27" s="4" t="s">
        <v>504</v>
      </c>
      <c r="D27" s="5">
        <v>43038</v>
      </c>
      <c r="E27" s="4" t="s">
        <v>500</v>
      </c>
      <c r="F27" s="4" t="s">
        <v>503</v>
      </c>
      <c r="G27" s="7">
        <v>80</v>
      </c>
      <c r="H27" s="4" t="s">
        <v>27</v>
      </c>
      <c r="I27" s="7">
        <v>315000</v>
      </c>
      <c r="J27" s="4" t="s">
        <v>26</v>
      </c>
      <c r="K27" s="4" t="s">
        <v>145</v>
      </c>
      <c r="L27" s="4" t="s">
        <v>61</v>
      </c>
      <c r="M27" s="4" t="s">
        <v>23</v>
      </c>
      <c r="N27" s="3" t="s">
        <v>502</v>
      </c>
      <c r="O27" s="4" t="s">
        <v>21</v>
      </c>
      <c r="P27" s="4" t="s">
        <v>20</v>
      </c>
      <c r="Q27" s="4" t="s">
        <v>59</v>
      </c>
      <c r="R27" s="3" t="s">
        <v>501</v>
      </c>
      <c r="S27" s="4" t="s">
        <v>500</v>
      </c>
      <c r="T27" s="5">
        <v>43098</v>
      </c>
      <c r="U27" s="5">
        <v>43038</v>
      </c>
      <c r="V27" s="4" t="s">
        <v>258</v>
      </c>
      <c r="W27" s="8"/>
    </row>
    <row r="28" spans="1:23" ht="26.25" x14ac:dyDescent="0.25">
      <c r="A28">
        <v>27</v>
      </c>
      <c r="B28" s="4" t="s">
        <v>499</v>
      </c>
      <c r="C28" s="4" t="s">
        <v>498</v>
      </c>
      <c r="D28" s="5">
        <v>42860</v>
      </c>
      <c r="E28" s="4" t="s">
        <v>493</v>
      </c>
      <c r="F28" s="4" t="s">
        <v>497</v>
      </c>
      <c r="G28" s="7">
        <v>80</v>
      </c>
      <c r="H28" s="4" t="s">
        <v>27</v>
      </c>
      <c r="I28" s="7">
        <v>208000</v>
      </c>
      <c r="J28" s="4" t="s">
        <v>26</v>
      </c>
      <c r="K28" s="4" t="s">
        <v>25</v>
      </c>
      <c r="L28" s="4" t="s">
        <v>496</v>
      </c>
      <c r="M28" s="4" t="s">
        <v>23</v>
      </c>
      <c r="N28" s="3" t="s">
        <v>495</v>
      </c>
      <c r="O28" s="4" t="s">
        <v>21</v>
      </c>
      <c r="P28" s="4" t="s">
        <v>48</v>
      </c>
      <c r="Q28" s="4" t="s">
        <v>494</v>
      </c>
      <c r="R28" s="3" t="s">
        <v>429</v>
      </c>
      <c r="S28" s="4" t="s">
        <v>493</v>
      </c>
      <c r="T28" s="5">
        <v>43039</v>
      </c>
      <c r="U28" s="5">
        <v>43010</v>
      </c>
      <c r="V28" s="4" t="s">
        <v>326</v>
      </c>
      <c r="W28" s="8"/>
    </row>
    <row r="29" spans="1:23" ht="26.25" x14ac:dyDescent="0.25">
      <c r="A29">
        <v>28</v>
      </c>
      <c r="B29" s="4" t="s">
        <v>492</v>
      </c>
      <c r="C29" s="4" t="s">
        <v>491</v>
      </c>
      <c r="D29" s="5">
        <v>43041</v>
      </c>
      <c r="E29" s="4" t="s">
        <v>489</v>
      </c>
      <c r="F29" s="4" t="s">
        <v>13</v>
      </c>
      <c r="G29" s="7">
        <v>80</v>
      </c>
      <c r="H29" s="4" t="s">
        <v>27</v>
      </c>
      <c r="I29" s="7">
        <v>22387</v>
      </c>
      <c r="J29" s="4" t="s">
        <v>26</v>
      </c>
      <c r="K29" s="4" t="s">
        <v>145</v>
      </c>
      <c r="L29" s="4" t="s">
        <v>24</v>
      </c>
      <c r="M29" s="4" t="s">
        <v>23</v>
      </c>
      <c r="N29" s="3" t="s">
        <v>490</v>
      </c>
      <c r="O29" s="4" t="s">
        <v>21</v>
      </c>
      <c r="P29" s="4" t="s">
        <v>20</v>
      </c>
      <c r="Q29" s="4" t="s">
        <v>19</v>
      </c>
      <c r="R29" s="3" t="s">
        <v>429</v>
      </c>
      <c r="S29" s="4" t="s">
        <v>489</v>
      </c>
      <c r="T29" s="5">
        <v>43056</v>
      </c>
      <c r="U29" s="5">
        <v>43041</v>
      </c>
      <c r="V29" s="4" t="s">
        <v>396</v>
      </c>
      <c r="W29" s="8"/>
    </row>
    <row r="30" spans="1:23" ht="115.5" x14ac:dyDescent="0.25">
      <c r="A30">
        <v>29</v>
      </c>
      <c r="B30" s="4" t="s">
        <v>488</v>
      </c>
      <c r="C30" s="4" t="s">
        <v>487</v>
      </c>
      <c r="D30" s="5">
        <v>40931</v>
      </c>
      <c r="E30" s="4" t="s">
        <v>486</v>
      </c>
      <c r="F30" s="4" t="s">
        <v>485</v>
      </c>
      <c r="G30" s="7">
        <v>80</v>
      </c>
      <c r="H30" s="4" t="s">
        <v>27</v>
      </c>
      <c r="I30" s="7">
        <v>172695</v>
      </c>
      <c r="J30" s="4" t="s">
        <v>26</v>
      </c>
      <c r="K30" s="4" t="s">
        <v>40</v>
      </c>
      <c r="L30" s="4" t="s">
        <v>484</v>
      </c>
      <c r="M30" s="4" t="s">
        <v>23</v>
      </c>
      <c r="N30" s="3" t="s">
        <v>483</v>
      </c>
      <c r="O30" s="4" t="s">
        <v>21</v>
      </c>
      <c r="P30" s="4" t="s">
        <v>48</v>
      </c>
      <c r="Q30" s="4" t="s">
        <v>481</v>
      </c>
      <c r="R30" s="3" t="s">
        <v>480</v>
      </c>
      <c r="S30" s="4" t="s">
        <v>479</v>
      </c>
      <c r="T30" s="5">
        <v>43190</v>
      </c>
      <c r="U30" s="5">
        <v>43047</v>
      </c>
      <c r="V30" s="4" t="s">
        <v>478</v>
      </c>
      <c r="W30" s="3" t="s">
        <v>477</v>
      </c>
    </row>
    <row r="31" spans="1:23" ht="115.5" x14ac:dyDescent="0.25">
      <c r="A31">
        <v>30</v>
      </c>
      <c r="B31" s="4" t="s">
        <v>488</v>
      </c>
      <c r="C31" s="4" t="s">
        <v>487</v>
      </c>
      <c r="D31" s="5">
        <v>40931</v>
      </c>
      <c r="E31" s="4" t="s">
        <v>486</v>
      </c>
      <c r="F31" s="4" t="s">
        <v>485</v>
      </c>
      <c r="G31" s="7">
        <v>80</v>
      </c>
      <c r="H31" s="4" t="s">
        <v>27</v>
      </c>
      <c r="I31" s="7">
        <v>67200</v>
      </c>
      <c r="J31" s="4" t="s">
        <v>26</v>
      </c>
      <c r="K31" s="4" t="s">
        <v>40</v>
      </c>
      <c r="L31" s="4" t="s">
        <v>484</v>
      </c>
      <c r="M31" s="4" t="s">
        <v>23</v>
      </c>
      <c r="N31" s="3" t="s">
        <v>483</v>
      </c>
      <c r="O31" s="4" t="s">
        <v>21</v>
      </c>
      <c r="P31" s="4" t="s">
        <v>482</v>
      </c>
      <c r="Q31" s="4" t="s">
        <v>481</v>
      </c>
      <c r="R31" s="3" t="s">
        <v>480</v>
      </c>
      <c r="S31" s="4" t="s">
        <v>479</v>
      </c>
      <c r="T31" s="5">
        <v>43190</v>
      </c>
      <c r="U31" s="5">
        <v>43047</v>
      </c>
      <c r="V31" s="4" t="s">
        <v>478</v>
      </c>
      <c r="W31" s="3" t="s">
        <v>477</v>
      </c>
    </row>
    <row r="32" spans="1:23" ht="26.25" x14ac:dyDescent="0.25">
      <c r="A32">
        <v>31</v>
      </c>
      <c r="B32" s="4" t="s">
        <v>476</v>
      </c>
      <c r="C32" s="4" t="s">
        <v>475</v>
      </c>
      <c r="D32" s="5">
        <v>43035</v>
      </c>
      <c r="E32" s="4" t="s">
        <v>472</v>
      </c>
      <c r="F32" s="4" t="s">
        <v>82</v>
      </c>
      <c r="G32" s="7">
        <v>80</v>
      </c>
      <c r="H32" s="4" t="s">
        <v>27</v>
      </c>
      <c r="I32" s="7">
        <v>120000</v>
      </c>
      <c r="J32" s="4" t="s">
        <v>26</v>
      </c>
      <c r="K32" s="4" t="s">
        <v>145</v>
      </c>
      <c r="L32" s="4" t="s">
        <v>144</v>
      </c>
      <c r="M32" s="4" t="s">
        <v>23</v>
      </c>
      <c r="N32" s="3" t="s">
        <v>474</v>
      </c>
      <c r="O32" s="4" t="s">
        <v>21</v>
      </c>
      <c r="P32" s="4" t="s">
        <v>71</v>
      </c>
      <c r="Q32" s="4" t="s">
        <v>142</v>
      </c>
      <c r="R32" s="3" t="s">
        <v>473</v>
      </c>
      <c r="S32" s="4" t="s">
        <v>472</v>
      </c>
      <c r="T32" s="5">
        <v>43100</v>
      </c>
      <c r="U32" s="5">
        <v>43035</v>
      </c>
      <c r="V32" s="4" t="s">
        <v>396</v>
      </c>
      <c r="W32" s="8"/>
    </row>
    <row r="33" spans="1:23" ht="102.75" x14ac:dyDescent="0.25">
      <c r="A33">
        <v>32</v>
      </c>
      <c r="B33" s="4" t="s">
        <v>471</v>
      </c>
      <c r="C33" s="4" t="s">
        <v>470</v>
      </c>
      <c r="D33" s="5">
        <v>42887</v>
      </c>
      <c r="E33" s="4" t="s">
        <v>469</v>
      </c>
      <c r="F33" s="4" t="s">
        <v>468</v>
      </c>
      <c r="G33" s="7">
        <v>75</v>
      </c>
      <c r="H33" s="4" t="s">
        <v>27</v>
      </c>
      <c r="I33" s="7">
        <v>113875</v>
      </c>
      <c r="J33" s="4" t="s">
        <v>26</v>
      </c>
      <c r="K33" s="4" t="s">
        <v>25</v>
      </c>
      <c r="L33" s="4" t="s">
        <v>61</v>
      </c>
      <c r="M33" s="4" t="s">
        <v>23</v>
      </c>
      <c r="N33" s="3" t="s">
        <v>467</v>
      </c>
      <c r="O33" s="4" t="s">
        <v>21</v>
      </c>
      <c r="P33" s="4" t="s">
        <v>20</v>
      </c>
      <c r="Q33" s="4" t="s">
        <v>59</v>
      </c>
      <c r="R33" s="3" t="s">
        <v>260</v>
      </c>
      <c r="S33" s="4" t="s">
        <v>166</v>
      </c>
      <c r="T33" s="5">
        <v>43101</v>
      </c>
      <c r="U33" s="5">
        <v>43013</v>
      </c>
      <c r="V33" s="4" t="s">
        <v>466</v>
      </c>
      <c r="W33" s="8"/>
    </row>
    <row r="34" spans="1:23" ht="90" x14ac:dyDescent="0.25">
      <c r="A34">
        <v>33</v>
      </c>
      <c r="B34" s="4" t="s">
        <v>457</v>
      </c>
      <c r="C34" s="4" t="s">
        <v>465</v>
      </c>
      <c r="D34" s="5">
        <v>43000</v>
      </c>
      <c r="E34" s="4" t="s">
        <v>455</v>
      </c>
      <c r="F34" s="4" t="s">
        <v>464</v>
      </c>
      <c r="G34" s="7">
        <v>75</v>
      </c>
      <c r="H34" s="4" t="s">
        <v>27</v>
      </c>
      <c r="I34" s="7">
        <v>672165</v>
      </c>
      <c r="J34" s="4" t="s">
        <v>26</v>
      </c>
      <c r="K34" s="4" t="s">
        <v>25</v>
      </c>
      <c r="L34" s="4" t="s">
        <v>219</v>
      </c>
      <c r="M34" s="4" t="s">
        <v>23</v>
      </c>
      <c r="N34" s="3" t="s">
        <v>463</v>
      </c>
      <c r="O34" s="4" t="s">
        <v>21</v>
      </c>
      <c r="P34" s="4" t="s">
        <v>48</v>
      </c>
      <c r="Q34" s="4" t="s">
        <v>217</v>
      </c>
      <c r="R34" s="3" t="s">
        <v>462</v>
      </c>
      <c r="S34" s="6"/>
      <c r="T34" s="5">
        <v>43070</v>
      </c>
      <c r="U34" s="5">
        <v>43059</v>
      </c>
      <c r="V34" s="4" t="s">
        <v>389</v>
      </c>
      <c r="W34" s="8"/>
    </row>
    <row r="35" spans="1:23" ht="90" x14ac:dyDescent="0.25">
      <c r="A35">
        <v>34</v>
      </c>
      <c r="B35" s="4" t="s">
        <v>451</v>
      </c>
      <c r="C35" s="4" t="s">
        <v>461</v>
      </c>
      <c r="D35" s="5">
        <v>43000</v>
      </c>
      <c r="E35" s="4" t="s">
        <v>449</v>
      </c>
      <c r="F35" s="4" t="s">
        <v>460</v>
      </c>
      <c r="G35" s="7">
        <v>75</v>
      </c>
      <c r="H35" s="4" t="s">
        <v>27</v>
      </c>
      <c r="I35" s="7">
        <v>672165</v>
      </c>
      <c r="J35" s="4" t="s">
        <v>26</v>
      </c>
      <c r="K35" s="4" t="s">
        <v>25</v>
      </c>
      <c r="L35" s="4" t="s">
        <v>219</v>
      </c>
      <c r="M35" s="4" t="s">
        <v>23</v>
      </c>
      <c r="N35" s="3" t="s">
        <v>459</v>
      </c>
      <c r="O35" s="4" t="s">
        <v>21</v>
      </c>
      <c r="P35" s="4" t="s">
        <v>48</v>
      </c>
      <c r="Q35" s="4" t="s">
        <v>217</v>
      </c>
      <c r="R35" s="3" t="s">
        <v>458</v>
      </c>
      <c r="S35" s="6"/>
      <c r="T35" s="5">
        <v>43070</v>
      </c>
      <c r="U35" s="5">
        <v>43059</v>
      </c>
      <c r="V35" s="4" t="s">
        <v>389</v>
      </c>
      <c r="W35" s="8"/>
    </row>
    <row r="36" spans="1:23" ht="179.25" x14ac:dyDescent="0.25">
      <c r="A36">
        <v>35</v>
      </c>
      <c r="B36" s="4" t="s">
        <v>457</v>
      </c>
      <c r="C36" s="4" t="s">
        <v>456</v>
      </c>
      <c r="D36" s="5">
        <v>42872</v>
      </c>
      <c r="E36" s="4" t="s">
        <v>455</v>
      </c>
      <c r="F36" s="4" t="s">
        <v>454</v>
      </c>
      <c r="G36" s="7">
        <v>75</v>
      </c>
      <c r="H36" s="4" t="s">
        <v>27</v>
      </c>
      <c r="I36" s="7">
        <v>9000</v>
      </c>
      <c r="J36" s="4" t="s">
        <v>26</v>
      </c>
      <c r="K36" s="4" t="s">
        <v>25</v>
      </c>
      <c r="L36" s="4" t="s">
        <v>219</v>
      </c>
      <c r="M36" s="4" t="s">
        <v>23</v>
      </c>
      <c r="N36" s="3" t="s">
        <v>453</v>
      </c>
      <c r="O36" s="4" t="s">
        <v>21</v>
      </c>
      <c r="P36" s="4" t="s">
        <v>20</v>
      </c>
      <c r="Q36" s="4" t="s">
        <v>217</v>
      </c>
      <c r="R36" s="3" t="s">
        <v>452</v>
      </c>
      <c r="S36" s="4" t="s">
        <v>152</v>
      </c>
      <c r="T36" s="5">
        <v>43059</v>
      </c>
      <c r="U36" s="5">
        <v>43053</v>
      </c>
      <c r="V36" s="4" t="s">
        <v>445</v>
      </c>
      <c r="W36" s="8"/>
    </row>
    <row r="37" spans="1:23" ht="39" x14ac:dyDescent="0.25">
      <c r="A37">
        <v>36</v>
      </c>
      <c r="B37" s="4" t="s">
        <v>451</v>
      </c>
      <c r="C37" s="4" t="s">
        <v>450</v>
      </c>
      <c r="D37" s="5">
        <v>43026</v>
      </c>
      <c r="E37" s="4" t="s">
        <v>449</v>
      </c>
      <c r="F37" s="4" t="s">
        <v>448</v>
      </c>
      <c r="G37" s="7">
        <v>75</v>
      </c>
      <c r="H37" s="4" t="s">
        <v>27</v>
      </c>
      <c r="I37" s="7">
        <v>125000</v>
      </c>
      <c r="J37" s="4" t="s">
        <v>26</v>
      </c>
      <c r="K37" s="4" t="s">
        <v>25</v>
      </c>
      <c r="L37" s="4" t="s">
        <v>219</v>
      </c>
      <c r="M37" s="4" t="s">
        <v>23</v>
      </c>
      <c r="N37" s="3" t="s">
        <v>447</v>
      </c>
      <c r="O37" s="4" t="s">
        <v>21</v>
      </c>
      <c r="P37" s="4" t="s">
        <v>48</v>
      </c>
      <c r="Q37" s="4" t="s">
        <v>217</v>
      </c>
      <c r="R37" s="3" t="s">
        <v>446</v>
      </c>
      <c r="S37" s="4" t="s">
        <v>152</v>
      </c>
      <c r="T37" s="5">
        <v>43221</v>
      </c>
      <c r="U37" s="5">
        <v>43026</v>
      </c>
      <c r="V37" s="4" t="s">
        <v>445</v>
      </c>
      <c r="W37" s="8"/>
    </row>
    <row r="38" spans="1:23" ht="64.5" x14ac:dyDescent="0.25">
      <c r="A38">
        <v>37</v>
      </c>
      <c r="B38" s="4" t="s">
        <v>149</v>
      </c>
      <c r="C38" s="4" t="s">
        <v>444</v>
      </c>
      <c r="D38" s="5">
        <v>42916</v>
      </c>
      <c r="E38" s="4" t="s">
        <v>147</v>
      </c>
      <c r="F38" s="4" t="s">
        <v>443</v>
      </c>
      <c r="G38" s="7">
        <v>75</v>
      </c>
      <c r="H38" s="4" t="s">
        <v>27</v>
      </c>
      <c r="I38" s="7">
        <v>90000</v>
      </c>
      <c r="J38" s="4" t="s">
        <v>26</v>
      </c>
      <c r="K38" s="4" t="s">
        <v>145</v>
      </c>
      <c r="L38" s="4" t="s">
        <v>144</v>
      </c>
      <c r="M38" s="4" t="s">
        <v>23</v>
      </c>
      <c r="N38" s="3" t="s">
        <v>442</v>
      </c>
      <c r="O38" s="4" t="s">
        <v>21</v>
      </c>
      <c r="P38" s="4" t="s">
        <v>20</v>
      </c>
      <c r="Q38" s="4" t="s">
        <v>142</v>
      </c>
      <c r="R38" s="3" t="s">
        <v>141</v>
      </c>
      <c r="S38" s="4" t="s">
        <v>87</v>
      </c>
      <c r="T38" s="5">
        <v>43281</v>
      </c>
      <c r="U38" s="5">
        <v>43025</v>
      </c>
      <c r="V38" s="4" t="s">
        <v>258</v>
      </c>
      <c r="W38" s="3" t="s">
        <v>441</v>
      </c>
    </row>
    <row r="39" spans="1:23" ht="77.25" x14ac:dyDescent="0.25">
      <c r="A39">
        <v>38</v>
      </c>
      <c r="B39" s="4" t="s">
        <v>440</v>
      </c>
      <c r="C39" s="4" t="s">
        <v>439</v>
      </c>
      <c r="D39" s="5">
        <v>42815</v>
      </c>
      <c r="E39" s="4" t="s">
        <v>438</v>
      </c>
      <c r="F39" s="4" t="s">
        <v>437</v>
      </c>
      <c r="G39" s="7">
        <v>70</v>
      </c>
      <c r="H39" s="4" t="s">
        <v>27</v>
      </c>
      <c r="I39" s="7">
        <v>76250</v>
      </c>
      <c r="J39" s="4" t="s">
        <v>26</v>
      </c>
      <c r="K39" s="4" t="s">
        <v>145</v>
      </c>
      <c r="L39" s="4" t="s">
        <v>144</v>
      </c>
      <c r="M39" s="4" t="s">
        <v>23</v>
      </c>
      <c r="N39" s="3" t="s">
        <v>436</v>
      </c>
      <c r="O39" s="4" t="s">
        <v>21</v>
      </c>
      <c r="P39" s="4" t="s">
        <v>178</v>
      </c>
      <c r="Q39" s="4" t="s">
        <v>142</v>
      </c>
      <c r="R39" s="3" t="s">
        <v>435</v>
      </c>
      <c r="S39" s="4" t="s">
        <v>87</v>
      </c>
      <c r="T39" s="5">
        <v>43055</v>
      </c>
      <c r="U39" s="5">
        <v>43032</v>
      </c>
      <c r="V39" s="4" t="s">
        <v>165</v>
      </c>
      <c r="W39" s="3" t="s">
        <v>434</v>
      </c>
    </row>
    <row r="40" spans="1:23" ht="26.25" x14ac:dyDescent="0.25">
      <c r="A40">
        <v>39</v>
      </c>
      <c r="B40" s="4" t="s">
        <v>433</v>
      </c>
      <c r="C40" s="4" t="s">
        <v>432</v>
      </c>
      <c r="D40" s="5">
        <v>43047</v>
      </c>
      <c r="E40" s="4" t="s">
        <v>431</v>
      </c>
      <c r="F40" s="4" t="s">
        <v>82</v>
      </c>
      <c r="G40" s="7">
        <v>70</v>
      </c>
      <c r="H40" s="4" t="s">
        <v>27</v>
      </c>
      <c r="I40" s="7">
        <v>32500</v>
      </c>
      <c r="J40" s="4" t="s">
        <v>26</v>
      </c>
      <c r="K40" s="4" t="s">
        <v>40</v>
      </c>
      <c r="L40" s="4" t="s">
        <v>144</v>
      </c>
      <c r="M40" s="4" t="s">
        <v>23</v>
      </c>
      <c r="N40" s="3" t="s">
        <v>430</v>
      </c>
      <c r="O40" s="4" t="s">
        <v>21</v>
      </c>
      <c r="P40" s="4" t="s">
        <v>71</v>
      </c>
      <c r="Q40" s="4" t="s">
        <v>142</v>
      </c>
      <c r="R40" s="3" t="s">
        <v>429</v>
      </c>
      <c r="S40" s="4" t="s">
        <v>428</v>
      </c>
      <c r="T40" s="5">
        <v>43069</v>
      </c>
      <c r="U40" s="5">
        <v>43047</v>
      </c>
      <c r="V40" s="4" t="s">
        <v>396</v>
      </c>
      <c r="W40" s="8"/>
    </row>
    <row r="41" spans="1:23" ht="77.25" x14ac:dyDescent="0.25">
      <c r="A41">
        <v>40</v>
      </c>
      <c r="B41" s="4" t="s">
        <v>427</v>
      </c>
      <c r="C41" s="4" t="s">
        <v>426</v>
      </c>
      <c r="D41" s="5">
        <v>42776</v>
      </c>
      <c r="E41" s="4" t="s">
        <v>425</v>
      </c>
      <c r="F41" s="4" t="s">
        <v>424</v>
      </c>
      <c r="G41" s="7">
        <v>60</v>
      </c>
      <c r="H41" s="4" t="s">
        <v>27</v>
      </c>
      <c r="I41" s="7">
        <v>87500</v>
      </c>
      <c r="J41" s="4" t="s">
        <v>26</v>
      </c>
      <c r="K41" s="4" t="s">
        <v>145</v>
      </c>
      <c r="L41" s="4" t="s">
        <v>61</v>
      </c>
      <c r="M41" s="4" t="s">
        <v>23</v>
      </c>
      <c r="N41" s="3" t="s">
        <v>423</v>
      </c>
      <c r="O41" s="4" t="s">
        <v>21</v>
      </c>
      <c r="P41" s="4" t="s">
        <v>48</v>
      </c>
      <c r="Q41" s="4" t="s">
        <v>59</v>
      </c>
      <c r="R41" s="3" t="s">
        <v>422</v>
      </c>
      <c r="S41" s="4" t="s">
        <v>408</v>
      </c>
      <c r="T41" s="5">
        <v>43024</v>
      </c>
      <c r="U41" s="5">
        <v>43010</v>
      </c>
      <c r="V41" s="4" t="s">
        <v>421</v>
      </c>
      <c r="W41" s="3" t="s">
        <v>420</v>
      </c>
    </row>
    <row r="42" spans="1:23" ht="77.25" x14ac:dyDescent="0.25">
      <c r="A42">
        <v>41</v>
      </c>
      <c r="B42" s="4" t="s">
        <v>380</v>
      </c>
      <c r="C42" s="4" t="s">
        <v>379</v>
      </c>
      <c r="D42" s="5">
        <v>43046</v>
      </c>
      <c r="E42" s="4" t="s">
        <v>378</v>
      </c>
      <c r="F42" s="4" t="s">
        <v>377</v>
      </c>
      <c r="G42" s="7">
        <v>50</v>
      </c>
      <c r="H42" s="4" t="s">
        <v>27</v>
      </c>
      <c r="I42" s="7">
        <v>3000</v>
      </c>
      <c r="J42" s="4" t="s">
        <v>26</v>
      </c>
      <c r="K42" s="4" t="s">
        <v>145</v>
      </c>
      <c r="L42" s="4" t="s">
        <v>61</v>
      </c>
      <c r="M42" s="4" t="s">
        <v>23</v>
      </c>
      <c r="N42" s="3" t="s">
        <v>376</v>
      </c>
      <c r="O42" s="4" t="s">
        <v>21</v>
      </c>
      <c r="P42" s="4" t="s">
        <v>71</v>
      </c>
      <c r="Q42" s="4" t="s">
        <v>375</v>
      </c>
      <c r="R42" s="8"/>
      <c r="S42" s="4" t="s">
        <v>374</v>
      </c>
      <c r="T42" s="5">
        <v>43190</v>
      </c>
      <c r="U42" s="5">
        <v>43052</v>
      </c>
      <c r="V42" s="4" t="s">
        <v>258</v>
      </c>
      <c r="W42" s="8"/>
    </row>
    <row r="43" spans="1:23" ht="39" x14ac:dyDescent="0.25">
      <c r="A43">
        <v>42</v>
      </c>
      <c r="B43" s="4" t="s">
        <v>54</v>
      </c>
      <c r="C43" s="4" t="s">
        <v>419</v>
      </c>
      <c r="D43" s="5">
        <v>43000</v>
      </c>
      <c r="E43" s="4" t="s">
        <v>52</v>
      </c>
      <c r="F43" s="4" t="s">
        <v>418</v>
      </c>
      <c r="G43" s="7">
        <v>50</v>
      </c>
      <c r="H43" s="4" t="s">
        <v>27</v>
      </c>
      <c r="I43" s="7">
        <v>11000</v>
      </c>
      <c r="J43" s="4" t="s">
        <v>26</v>
      </c>
      <c r="K43" s="4" t="s">
        <v>25</v>
      </c>
      <c r="L43" s="4" t="s">
        <v>50</v>
      </c>
      <c r="M43" s="4" t="s">
        <v>23</v>
      </c>
      <c r="N43" s="3" t="s">
        <v>417</v>
      </c>
      <c r="O43" s="4" t="s">
        <v>21</v>
      </c>
      <c r="P43" s="4" t="s">
        <v>48</v>
      </c>
      <c r="Q43" s="4" t="s">
        <v>47</v>
      </c>
      <c r="R43" s="3" t="s">
        <v>416</v>
      </c>
      <c r="S43" s="6"/>
      <c r="T43" s="5">
        <v>43131</v>
      </c>
      <c r="U43" s="5">
        <v>43000</v>
      </c>
      <c r="V43" s="4" t="s">
        <v>45</v>
      </c>
      <c r="W43" s="8"/>
    </row>
    <row r="44" spans="1:23" ht="409.6" x14ac:dyDescent="0.25">
      <c r="A44">
        <v>43</v>
      </c>
      <c r="B44" s="4" t="s">
        <v>415</v>
      </c>
      <c r="C44" s="4" t="s">
        <v>414</v>
      </c>
      <c r="D44" s="5">
        <v>42152</v>
      </c>
      <c r="E44" s="4" t="s">
        <v>413</v>
      </c>
      <c r="F44" s="4" t="s">
        <v>412</v>
      </c>
      <c r="G44" s="7">
        <v>50</v>
      </c>
      <c r="H44" s="4" t="s">
        <v>27</v>
      </c>
      <c r="I44" s="7">
        <v>50000</v>
      </c>
      <c r="J44" s="4" t="s">
        <v>62</v>
      </c>
      <c r="K44" s="4" t="s">
        <v>40</v>
      </c>
      <c r="L44" s="4" t="s">
        <v>50</v>
      </c>
      <c r="M44" s="4" t="s">
        <v>23</v>
      </c>
      <c r="N44" s="3" t="s">
        <v>411</v>
      </c>
      <c r="O44" s="4" t="s">
        <v>21</v>
      </c>
      <c r="P44" s="4" t="s">
        <v>20</v>
      </c>
      <c r="Q44" s="4" t="s">
        <v>410</v>
      </c>
      <c r="R44" s="3" t="s">
        <v>409</v>
      </c>
      <c r="S44" s="4" t="s">
        <v>408</v>
      </c>
      <c r="T44" s="5">
        <v>44545</v>
      </c>
      <c r="U44" s="5">
        <v>43059</v>
      </c>
      <c r="V44" s="4" t="s">
        <v>407</v>
      </c>
      <c r="W44" s="3" t="s">
        <v>406</v>
      </c>
    </row>
    <row r="45" spans="1:23" ht="39" x14ac:dyDescent="0.25">
      <c r="A45">
        <v>44</v>
      </c>
      <c r="B45" s="4" t="s">
        <v>54</v>
      </c>
      <c r="C45" s="4" t="s">
        <v>405</v>
      </c>
      <c r="D45" s="5">
        <v>42986</v>
      </c>
      <c r="E45" s="4" t="s">
        <v>52</v>
      </c>
      <c r="F45" s="4" t="s">
        <v>404</v>
      </c>
      <c r="G45" s="7">
        <v>50</v>
      </c>
      <c r="H45" s="4" t="s">
        <v>27</v>
      </c>
      <c r="I45" s="7">
        <v>5500</v>
      </c>
      <c r="J45" s="4" t="s">
        <v>26</v>
      </c>
      <c r="K45" s="4" t="s">
        <v>25</v>
      </c>
      <c r="L45" s="4" t="s">
        <v>50</v>
      </c>
      <c r="M45" s="4" t="s">
        <v>23</v>
      </c>
      <c r="N45" s="3" t="s">
        <v>403</v>
      </c>
      <c r="O45" s="4" t="s">
        <v>21</v>
      </c>
      <c r="P45" s="4" t="s">
        <v>48</v>
      </c>
      <c r="Q45" s="4" t="s">
        <v>47</v>
      </c>
      <c r="R45" s="3" t="s">
        <v>46</v>
      </c>
      <c r="S45" s="6"/>
      <c r="T45" s="5">
        <v>43084</v>
      </c>
      <c r="U45" s="5">
        <v>42986</v>
      </c>
      <c r="V45" s="4" t="s">
        <v>45</v>
      </c>
      <c r="W45" s="8"/>
    </row>
    <row r="46" spans="1:23" ht="26.25" x14ac:dyDescent="0.25">
      <c r="A46">
        <v>45</v>
      </c>
      <c r="B46" s="4" t="s">
        <v>402</v>
      </c>
      <c r="C46" s="4" t="s">
        <v>401</v>
      </c>
      <c r="D46" s="5">
        <v>42955</v>
      </c>
      <c r="E46" s="4" t="s">
        <v>400</v>
      </c>
      <c r="F46" s="4" t="s">
        <v>399</v>
      </c>
      <c r="G46" s="7">
        <v>50</v>
      </c>
      <c r="H46" s="4" t="s">
        <v>27</v>
      </c>
      <c r="I46" s="7">
        <v>1800000</v>
      </c>
      <c r="J46" s="4" t="s">
        <v>26</v>
      </c>
      <c r="K46" s="4" t="s">
        <v>145</v>
      </c>
      <c r="L46" s="4" t="s">
        <v>50</v>
      </c>
      <c r="M46" s="4" t="s">
        <v>23</v>
      </c>
      <c r="N46" s="3" t="s">
        <v>398</v>
      </c>
      <c r="O46" s="4" t="s">
        <v>21</v>
      </c>
      <c r="P46" s="4" t="s">
        <v>48</v>
      </c>
      <c r="Q46" s="4" t="s">
        <v>47</v>
      </c>
      <c r="R46" s="3" t="s">
        <v>397</v>
      </c>
      <c r="S46" s="4" t="s">
        <v>152</v>
      </c>
      <c r="T46" s="5">
        <v>43100</v>
      </c>
      <c r="U46" s="5">
        <v>43040</v>
      </c>
      <c r="V46" s="4" t="s">
        <v>396</v>
      </c>
      <c r="W46" s="8"/>
    </row>
    <row r="47" spans="1:23" ht="179.25" x14ac:dyDescent="0.25">
      <c r="A47">
        <v>46</v>
      </c>
      <c r="B47" s="4" t="s">
        <v>395</v>
      </c>
      <c r="C47" s="4" t="s">
        <v>394</v>
      </c>
      <c r="D47" s="5">
        <v>42579</v>
      </c>
      <c r="E47" s="4" t="s">
        <v>393</v>
      </c>
      <c r="F47" s="4" t="s">
        <v>392</v>
      </c>
      <c r="G47" s="7">
        <v>50</v>
      </c>
      <c r="H47" s="4" t="s">
        <v>27</v>
      </c>
      <c r="I47" s="7">
        <v>300000</v>
      </c>
      <c r="J47" s="4" t="s">
        <v>62</v>
      </c>
      <c r="K47" s="4" t="s">
        <v>25</v>
      </c>
      <c r="L47" s="4" t="s">
        <v>100</v>
      </c>
      <c r="M47" s="4" t="s">
        <v>23</v>
      </c>
      <c r="N47" s="3" t="s">
        <v>391</v>
      </c>
      <c r="O47" s="4" t="s">
        <v>21</v>
      </c>
      <c r="P47" s="4" t="s">
        <v>48</v>
      </c>
      <c r="Q47" s="4" t="s">
        <v>98</v>
      </c>
      <c r="R47" s="3" t="s">
        <v>390</v>
      </c>
      <c r="S47" s="4" t="s">
        <v>267</v>
      </c>
      <c r="T47" s="5">
        <v>43089</v>
      </c>
      <c r="U47" s="5">
        <v>43047</v>
      </c>
      <c r="V47" s="4" t="s">
        <v>389</v>
      </c>
      <c r="W47" s="3" t="s">
        <v>388</v>
      </c>
    </row>
    <row r="48" spans="1:23" ht="26.25" x14ac:dyDescent="0.25">
      <c r="A48">
        <v>47</v>
      </c>
      <c r="B48" s="4" t="s">
        <v>387</v>
      </c>
      <c r="C48" s="4" t="s">
        <v>386</v>
      </c>
      <c r="D48" s="5">
        <v>42859</v>
      </c>
      <c r="E48" s="4" t="s">
        <v>385</v>
      </c>
      <c r="F48" s="4" t="s">
        <v>384</v>
      </c>
      <c r="G48" s="7">
        <v>50</v>
      </c>
      <c r="H48" s="4" t="s">
        <v>27</v>
      </c>
      <c r="I48" s="7">
        <v>25000</v>
      </c>
      <c r="J48" s="4" t="s">
        <v>26</v>
      </c>
      <c r="K48" s="4" t="s">
        <v>25</v>
      </c>
      <c r="L48" s="4" t="s">
        <v>301</v>
      </c>
      <c r="M48" s="4" t="s">
        <v>23</v>
      </c>
      <c r="N48" s="3" t="s">
        <v>383</v>
      </c>
      <c r="O48" s="4" t="s">
        <v>21</v>
      </c>
      <c r="P48" s="4" t="s">
        <v>20</v>
      </c>
      <c r="Q48" s="4" t="s">
        <v>299</v>
      </c>
      <c r="R48" s="3" t="s">
        <v>382</v>
      </c>
      <c r="S48" s="6"/>
      <c r="T48" s="5">
        <v>43084</v>
      </c>
      <c r="U48" s="5">
        <v>43059</v>
      </c>
      <c r="V48" s="4" t="s">
        <v>381</v>
      </c>
      <c r="W48" s="8"/>
    </row>
    <row r="49" spans="1:23" ht="77.25" x14ac:dyDescent="0.25">
      <c r="A49">
        <v>48</v>
      </c>
      <c r="B49" s="4" t="s">
        <v>380</v>
      </c>
      <c r="C49" s="4" t="s">
        <v>379</v>
      </c>
      <c r="D49" s="5">
        <v>43046</v>
      </c>
      <c r="E49" s="4" t="s">
        <v>378</v>
      </c>
      <c r="F49" s="4" t="s">
        <v>377</v>
      </c>
      <c r="G49" s="7">
        <v>50</v>
      </c>
      <c r="H49" s="4" t="s">
        <v>27</v>
      </c>
      <c r="I49" s="7">
        <v>15000</v>
      </c>
      <c r="J49" s="4" t="s">
        <v>26</v>
      </c>
      <c r="K49" s="4" t="s">
        <v>145</v>
      </c>
      <c r="L49" s="4" t="s">
        <v>301</v>
      </c>
      <c r="M49" s="4" t="s">
        <v>23</v>
      </c>
      <c r="N49" s="3" t="s">
        <v>376</v>
      </c>
      <c r="O49" s="4" t="s">
        <v>21</v>
      </c>
      <c r="P49" s="4" t="s">
        <v>232</v>
      </c>
      <c r="Q49" s="4" t="s">
        <v>375</v>
      </c>
      <c r="R49" s="8"/>
      <c r="S49" s="4" t="s">
        <v>374</v>
      </c>
      <c r="T49" s="5">
        <v>43190</v>
      </c>
      <c r="U49" s="5">
        <v>43052</v>
      </c>
      <c r="V49" s="4" t="s">
        <v>258</v>
      </c>
      <c r="W49" s="8"/>
    </row>
    <row r="50" spans="1:23" ht="77.25" x14ac:dyDescent="0.25">
      <c r="A50">
        <v>49</v>
      </c>
      <c r="B50" s="4" t="s">
        <v>380</v>
      </c>
      <c r="C50" s="4" t="s">
        <v>379</v>
      </c>
      <c r="D50" s="5">
        <v>43046</v>
      </c>
      <c r="E50" s="4" t="s">
        <v>378</v>
      </c>
      <c r="F50" s="4" t="s">
        <v>377</v>
      </c>
      <c r="G50" s="7">
        <v>50</v>
      </c>
      <c r="H50" s="4" t="s">
        <v>27</v>
      </c>
      <c r="I50" s="7">
        <v>8500</v>
      </c>
      <c r="J50" s="4" t="s">
        <v>26</v>
      </c>
      <c r="K50" s="4" t="s">
        <v>145</v>
      </c>
      <c r="L50" s="4" t="s">
        <v>301</v>
      </c>
      <c r="M50" s="4" t="s">
        <v>23</v>
      </c>
      <c r="N50" s="3" t="s">
        <v>376</v>
      </c>
      <c r="O50" s="4" t="s">
        <v>21</v>
      </c>
      <c r="P50" s="4" t="s">
        <v>71</v>
      </c>
      <c r="Q50" s="4" t="s">
        <v>375</v>
      </c>
      <c r="R50" s="8"/>
      <c r="S50" s="4" t="s">
        <v>374</v>
      </c>
      <c r="T50" s="5">
        <v>43190</v>
      </c>
      <c r="U50" s="5">
        <v>43052</v>
      </c>
      <c r="V50" s="4" t="s">
        <v>258</v>
      </c>
      <c r="W50" s="8"/>
    </row>
    <row r="51" spans="1:23" ht="90" x14ac:dyDescent="0.25">
      <c r="A51">
        <v>50</v>
      </c>
      <c r="B51" s="4" t="s">
        <v>265</v>
      </c>
      <c r="C51" s="4" t="s">
        <v>373</v>
      </c>
      <c r="D51" s="5">
        <v>42438</v>
      </c>
      <c r="E51" s="4" t="s">
        <v>263</v>
      </c>
      <c r="F51" s="4" t="s">
        <v>372</v>
      </c>
      <c r="G51" s="7">
        <v>50</v>
      </c>
      <c r="H51" s="4" t="s">
        <v>27</v>
      </c>
      <c r="I51" s="7">
        <v>0</v>
      </c>
      <c r="J51" s="4" t="s">
        <v>26</v>
      </c>
      <c r="K51" s="4" t="s">
        <v>25</v>
      </c>
      <c r="L51" s="4" t="s">
        <v>123</v>
      </c>
      <c r="M51" s="4" t="s">
        <v>23</v>
      </c>
      <c r="N51" s="3" t="s">
        <v>371</v>
      </c>
      <c r="O51" s="4" t="s">
        <v>21</v>
      </c>
      <c r="P51" s="4" t="s">
        <v>20</v>
      </c>
      <c r="Q51" s="4" t="s">
        <v>370</v>
      </c>
      <c r="R51" s="3" t="s">
        <v>369</v>
      </c>
      <c r="S51" s="6"/>
      <c r="T51" s="5">
        <v>43189</v>
      </c>
      <c r="U51" s="5">
        <v>43046</v>
      </c>
      <c r="V51" s="4" t="s">
        <v>368</v>
      </c>
      <c r="W51" s="3" t="s">
        <v>367</v>
      </c>
    </row>
    <row r="52" spans="1:23" ht="26.25" x14ac:dyDescent="0.25">
      <c r="A52">
        <v>51</v>
      </c>
      <c r="B52" s="4" t="s">
        <v>366</v>
      </c>
      <c r="C52" s="4" t="s">
        <v>365</v>
      </c>
      <c r="D52" s="5">
        <v>42662</v>
      </c>
      <c r="E52" s="4" t="s">
        <v>364</v>
      </c>
      <c r="F52" s="4" t="s">
        <v>363</v>
      </c>
      <c r="G52" s="7">
        <v>50</v>
      </c>
      <c r="H52" s="4" t="s">
        <v>27</v>
      </c>
      <c r="I52" s="7">
        <v>30000</v>
      </c>
      <c r="J52" s="4" t="s">
        <v>26</v>
      </c>
      <c r="K52" s="4" t="s">
        <v>145</v>
      </c>
      <c r="L52" s="4" t="s">
        <v>123</v>
      </c>
      <c r="M52" s="4" t="s">
        <v>23</v>
      </c>
      <c r="N52" s="3" t="s">
        <v>362</v>
      </c>
      <c r="O52" s="4" t="s">
        <v>21</v>
      </c>
      <c r="P52" s="4" t="s">
        <v>232</v>
      </c>
      <c r="Q52" s="4" t="s">
        <v>120</v>
      </c>
      <c r="R52" s="3" t="s">
        <v>361</v>
      </c>
      <c r="S52" s="4" t="s">
        <v>87</v>
      </c>
      <c r="T52" s="5">
        <v>43098</v>
      </c>
      <c r="U52" s="5">
        <v>43025</v>
      </c>
      <c r="V52" s="4" t="s">
        <v>258</v>
      </c>
      <c r="W52" s="8"/>
    </row>
    <row r="53" spans="1:23" ht="26.25" x14ac:dyDescent="0.25">
      <c r="A53">
        <v>52</v>
      </c>
      <c r="B53" s="4" t="s">
        <v>360</v>
      </c>
      <c r="C53" s="4" t="s">
        <v>359</v>
      </c>
      <c r="D53" s="5">
        <v>42955</v>
      </c>
      <c r="E53" s="4" t="s">
        <v>358</v>
      </c>
      <c r="F53" s="4" t="s">
        <v>357</v>
      </c>
      <c r="G53" s="7">
        <v>50</v>
      </c>
      <c r="H53" s="4" t="s">
        <v>27</v>
      </c>
      <c r="I53" s="7">
        <v>18500</v>
      </c>
      <c r="J53" s="4" t="s">
        <v>26</v>
      </c>
      <c r="K53" s="4" t="s">
        <v>145</v>
      </c>
      <c r="L53" s="4" t="s">
        <v>39</v>
      </c>
      <c r="M53" s="4" t="s">
        <v>23</v>
      </c>
      <c r="N53" s="3" t="s">
        <v>356</v>
      </c>
      <c r="O53" s="4" t="s">
        <v>21</v>
      </c>
      <c r="P53" s="4" t="s">
        <v>232</v>
      </c>
      <c r="Q53" s="4" t="s">
        <v>36</v>
      </c>
      <c r="R53" s="3" t="s">
        <v>260</v>
      </c>
      <c r="S53" s="4" t="s">
        <v>87</v>
      </c>
      <c r="T53" s="5">
        <v>43069</v>
      </c>
      <c r="U53" s="5">
        <v>42955</v>
      </c>
      <c r="V53" s="4" t="s">
        <v>258</v>
      </c>
      <c r="W53" s="8"/>
    </row>
    <row r="54" spans="1:23" ht="51.75" x14ac:dyDescent="0.25">
      <c r="A54">
        <v>53</v>
      </c>
      <c r="B54" s="4" t="s">
        <v>355</v>
      </c>
      <c r="C54" s="4" t="s">
        <v>354</v>
      </c>
      <c r="D54" s="5">
        <v>42824</v>
      </c>
      <c r="E54" s="4" t="s">
        <v>353</v>
      </c>
      <c r="F54" s="4" t="s">
        <v>352</v>
      </c>
      <c r="G54" s="7">
        <v>50</v>
      </c>
      <c r="H54" s="4" t="s">
        <v>27</v>
      </c>
      <c r="I54" s="7">
        <v>39266</v>
      </c>
      <c r="J54" s="4" t="s">
        <v>26</v>
      </c>
      <c r="K54" s="4" t="s">
        <v>25</v>
      </c>
      <c r="L54" s="4" t="s">
        <v>39</v>
      </c>
      <c r="M54" s="4" t="s">
        <v>23</v>
      </c>
      <c r="N54" s="3" t="s">
        <v>351</v>
      </c>
      <c r="O54" s="4" t="s">
        <v>21</v>
      </c>
      <c r="P54" s="4" t="s">
        <v>48</v>
      </c>
      <c r="Q54" s="4" t="s">
        <v>350</v>
      </c>
      <c r="R54" s="3" t="s">
        <v>349</v>
      </c>
      <c r="S54" s="6"/>
      <c r="T54" s="5">
        <v>43069</v>
      </c>
      <c r="U54" s="5">
        <v>43039</v>
      </c>
      <c r="V54" s="4" t="s">
        <v>348</v>
      </c>
      <c r="W54" s="3" t="s">
        <v>347</v>
      </c>
    </row>
    <row r="55" spans="1:23" ht="77.25" x14ac:dyDescent="0.25">
      <c r="A55">
        <v>54</v>
      </c>
      <c r="B55" s="4" t="s">
        <v>346</v>
      </c>
      <c r="C55" s="4" t="s">
        <v>345</v>
      </c>
      <c r="D55" s="5">
        <v>43053</v>
      </c>
      <c r="E55" s="4" t="s">
        <v>344</v>
      </c>
      <c r="F55" s="4" t="s">
        <v>343</v>
      </c>
      <c r="G55" s="7">
        <v>50</v>
      </c>
      <c r="H55" s="4" t="s">
        <v>27</v>
      </c>
      <c r="I55" s="7">
        <v>0</v>
      </c>
      <c r="J55" s="4" t="s">
        <v>26</v>
      </c>
      <c r="K55" s="4" t="s">
        <v>25</v>
      </c>
      <c r="L55" s="4" t="s">
        <v>170</v>
      </c>
      <c r="M55" s="4" t="s">
        <v>23</v>
      </c>
      <c r="N55" s="3" t="s">
        <v>342</v>
      </c>
      <c r="O55" s="4" t="s">
        <v>21</v>
      </c>
      <c r="P55" s="4" t="s">
        <v>20</v>
      </c>
      <c r="Q55" s="4" t="s">
        <v>341</v>
      </c>
      <c r="R55" s="3" t="s">
        <v>340</v>
      </c>
      <c r="S55" s="6"/>
      <c r="T55" s="5">
        <v>43100</v>
      </c>
      <c r="U55" s="5">
        <v>43053</v>
      </c>
      <c r="V55" s="4" t="s">
        <v>339</v>
      </c>
      <c r="W55" s="8"/>
    </row>
    <row r="56" spans="1:23" ht="115.5" x14ac:dyDescent="0.25">
      <c r="A56">
        <v>55</v>
      </c>
      <c r="B56" s="4" t="s">
        <v>338</v>
      </c>
      <c r="C56" s="4" t="s">
        <v>337</v>
      </c>
      <c r="D56" s="5">
        <v>42688</v>
      </c>
      <c r="E56" s="4" t="s">
        <v>336</v>
      </c>
      <c r="F56" s="4" t="s">
        <v>335</v>
      </c>
      <c r="G56" s="7">
        <v>50</v>
      </c>
      <c r="H56" s="4" t="s">
        <v>27</v>
      </c>
      <c r="I56" s="7">
        <v>50000</v>
      </c>
      <c r="J56" s="4" t="s">
        <v>26</v>
      </c>
      <c r="K56" s="4" t="s">
        <v>40</v>
      </c>
      <c r="L56" s="4" t="s">
        <v>24</v>
      </c>
      <c r="M56" s="4" t="s">
        <v>23</v>
      </c>
      <c r="N56" s="3" t="s">
        <v>334</v>
      </c>
      <c r="O56" s="4" t="s">
        <v>21</v>
      </c>
      <c r="P56" s="4" t="s">
        <v>71</v>
      </c>
      <c r="Q56" s="4" t="s">
        <v>19</v>
      </c>
      <c r="R56" s="3" t="s">
        <v>153</v>
      </c>
      <c r="S56" s="4" t="s">
        <v>152</v>
      </c>
      <c r="T56" s="5">
        <v>43190</v>
      </c>
      <c r="U56" s="5">
        <v>43056</v>
      </c>
      <c r="V56" s="4" t="s">
        <v>151</v>
      </c>
      <c r="W56" s="3" t="s">
        <v>333</v>
      </c>
    </row>
    <row r="57" spans="1:23" ht="115.5" x14ac:dyDescent="0.25">
      <c r="A57">
        <v>56</v>
      </c>
      <c r="B57" s="4" t="s">
        <v>338</v>
      </c>
      <c r="C57" s="4" t="s">
        <v>337</v>
      </c>
      <c r="D57" s="5">
        <v>42688</v>
      </c>
      <c r="E57" s="4" t="s">
        <v>336</v>
      </c>
      <c r="F57" s="4" t="s">
        <v>335</v>
      </c>
      <c r="G57" s="7">
        <v>50</v>
      </c>
      <c r="H57" s="4" t="s">
        <v>27</v>
      </c>
      <c r="I57" s="7">
        <v>100000</v>
      </c>
      <c r="J57" s="4" t="s">
        <v>26</v>
      </c>
      <c r="K57" s="4" t="s">
        <v>40</v>
      </c>
      <c r="L57" s="4" t="s">
        <v>24</v>
      </c>
      <c r="M57" s="4" t="s">
        <v>23</v>
      </c>
      <c r="N57" s="3" t="s">
        <v>334</v>
      </c>
      <c r="O57" s="4" t="s">
        <v>21</v>
      </c>
      <c r="P57" s="4" t="s">
        <v>20</v>
      </c>
      <c r="Q57" s="4" t="s">
        <v>19</v>
      </c>
      <c r="R57" s="3" t="s">
        <v>153</v>
      </c>
      <c r="S57" s="4" t="s">
        <v>152</v>
      </c>
      <c r="T57" s="5">
        <v>43190</v>
      </c>
      <c r="U57" s="5">
        <v>43056</v>
      </c>
      <c r="V57" s="4" t="s">
        <v>151</v>
      </c>
      <c r="W57" s="3" t="s">
        <v>333</v>
      </c>
    </row>
    <row r="58" spans="1:23" ht="102.75" x14ac:dyDescent="0.25">
      <c r="A58">
        <v>57</v>
      </c>
      <c r="B58" s="4" t="s">
        <v>332</v>
      </c>
      <c r="C58" s="4" t="s">
        <v>331</v>
      </c>
      <c r="D58" s="5">
        <v>42831</v>
      </c>
      <c r="E58" s="4" t="s">
        <v>330</v>
      </c>
      <c r="F58" s="4" t="s">
        <v>329</v>
      </c>
      <c r="G58" s="7">
        <v>50</v>
      </c>
      <c r="H58" s="4" t="s">
        <v>27</v>
      </c>
      <c r="I58" s="7">
        <v>60000</v>
      </c>
      <c r="J58" s="4" t="s">
        <v>26</v>
      </c>
      <c r="K58" s="4" t="s">
        <v>40</v>
      </c>
      <c r="L58" s="4" t="s">
        <v>24</v>
      </c>
      <c r="M58" s="4" t="s">
        <v>23</v>
      </c>
      <c r="N58" s="3" t="s">
        <v>328</v>
      </c>
      <c r="O58" s="4" t="s">
        <v>21</v>
      </c>
      <c r="P58" s="4" t="s">
        <v>128</v>
      </c>
      <c r="Q58" s="4" t="s">
        <v>19</v>
      </c>
      <c r="R58" s="3" t="s">
        <v>327</v>
      </c>
      <c r="S58" s="4" t="s">
        <v>152</v>
      </c>
      <c r="T58" s="5">
        <v>42978</v>
      </c>
      <c r="U58" s="5">
        <v>43040</v>
      </c>
      <c r="V58" s="4" t="s">
        <v>326</v>
      </c>
      <c r="W58" s="3" t="s">
        <v>325</v>
      </c>
    </row>
    <row r="59" spans="1:23" ht="51.75" x14ac:dyDescent="0.25">
      <c r="A59">
        <v>58</v>
      </c>
      <c r="B59" s="4" t="s">
        <v>324</v>
      </c>
      <c r="C59" s="4" t="s">
        <v>323</v>
      </c>
      <c r="D59" s="5">
        <v>42871</v>
      </c>
      <c r="E59" s="4" t="s">
        <v>322</v>
      </c>
      <c r="F59" s="4" t="s">
        <v>321</v>
      </c>
      <c r="G59" s="7">
        <v>50</v>
      </c>
      <c r="H59" s="4" t="s">
        <v>27</v>
      </c>
      <c r="I59" s="7">
        <v>3800</v>
      </c>
      <c r="J59" s="4" t="s">
        <v>26</v>
      </c>
      <c r="K59" s="4" t="s">
        <v>25</v>
      </c>
      <c r="L59" s="4" t="s">
        <v>144</v>
      </c>
      <c r="M59" s="4" t="s">
        <v>23</v>
      </c>
      <c r="N59" s="3" t="s">
        <v>320</v>
      </c>
      <c r="O59" s="4" t="s">
        <v>21</v>
      </c>
      <c r="P59" s="4" t="s">
        <v>37</v>
      </c>
      <c r="Q59" s="4" t="s">
        <v>142</v>
      </c>
      <c r="R59" s="3" t="s">
        <v>319</v>
      </c>
      <c r="S59" s="4" t="s">
        <v>152</v>
      </c>
      <c r="T59" s="5">
        <v>43056</v>
      </c>
      <c r="U59" s="5">
        <v>43040</v>
      </c>
      <c r="V59" s="4" t="s">
        <v>318</v>
      </c>
      <c r="W59" s="3" t="s">
        <v>317</v>
      </c>
    </row>
    <row r="60" spans="1:23" ht="51.75" x14ac:dyDescent="0.25">
      <c r="A60">
        <v>59</v>
      </c>
      <c r="B60" s="4" t="s">
        <v>324</v>
      </c>
      <c r="C60" s="4" t="s">
        <v>323</v>
      </c>
      <c r="D60" s="5">
        <v>42871</v>
      </c>
      <c r="E60" s="4" t="s">
        <v>322</v>
      </c>
      <c r="F60" s="4" t="s">
        <v>321</v>
      </c>
      <c r="G60" s="7">
        <v>50</v>
      </c>
      <c r="H60" s="4" t="s">
        <v>27</v>
      </c>
      <c r="I60" s="7">
        <v>1750</v>
      </c>
      <c r="J60" s="4" t="s">
        <v>26</v>
      </c>
      <c r="K60" s="4" t="s">
        <v>25</v>
      </c>
      <c r="L60" s="4" t="s">
        <v>144</v>
      </c>
      <c r="M60" s="4" t="s">
        <v>23</v>
      </c>
      <c r="N60" s="3" t="s">
        <v>320</v>
      </c>
      <c r="O60" s="4" t="s">
        <v>21</v>
      </c>
      <c r="P60" s="4" t="s">
        <v>20</v>
      </c>
      <c r="Q60" s="4" t="s">
        <v>142</v>
      </c>
      <c r="R60" s="3" t="s">
        <v>319</v>
      </c>
      <c r="S60" s="4" t="s">
        <v>152</v>
      </c>
      <c r="T60" s="5">
        <v>43056</v>
      </c>
      <c r="U60" s="5">
        <v>43040</v>
      </c>
      <c r="V60" s="4" t="s">
        <v>318</v>
      </c>
      <c r="W60" s="3" t="s">
        <v>317</v>
      </c>
    </row>
    <row r="61" spans="1:23" ht="39" x14ac:dyDescent="0.25">
      <c r="A61">
        <v>60</v>
      </c>
      <c r="B61" s="4" t="s">
        <v>316</v>
      </c>
      <c r="C61" s="4" t="s">
        <v>315</v>
      </c>
      <c r="D61" s="5">
        <v>42955</v>
      </c>
      <c r="E61" s="4" t="s">
        <v>314</v>
      </c>
      <c r="F61" s="4" t="s">
        <v>313</v>
      </c>
      <c r="G61" s="7">
        <v>50</v>
      </c>
      <c r="H61" s="4" t="s">
        <v>27</v>
      </c>
      <c r="I61" s="7">
        <v>4000</v>
      </c>
      <c r="J61" s="4" t="s">
        <v>26</v>
      </c>
      <c r="K61" s="4" t="s">
        <v>145</v>
      </c>
      <c r="L61" s="4" t="s">
        <v>144</v>
      </c>
      <c r="M61" s="4" t="s">
        <v>23</v>
      </c>
      <c r="N61" s="3" t="s">
        <v>312</v>
      </c>
      <c r="O61" s="4" t="s">
        <v>21</v>
      </c>
      <c r="P61" s="4" t="s">
        <v>232</v>
      </c>
      <c r="Q61" s="4" t="s">
        <v>142</v>
      </c>
      <c r="R61" s="3" t="s">
        <v>260</v>
      </c>
      <c r="S61" s="4" t="s">
        <v>87</v>
      </c>
      <c r="T61" s="5">
        <v>43069</v>
      </c>
      <c r="U61" s="5">
        <v>42961</v>
      </c>
      <c r="V61" s="4" t="s">
        <v>258</v>
      </c>
      <c r="W61" s="8"/>
    </row>
    <row r="62" spans="1:23" ht="39" x14ac:dyDescent="0.25">
      <c r="A62">
        <v>61</v>
      </c>
      <c r="B62" s="4" t="s">
        <v>316</v>
      </c>
      <c r="C62" s="4" t="s">
        <v>315</v>
      </c>
      <c r="D62" s="5">
        <v>42955</v>
      </c>
      <c r="E62" s="4" t="s">
        <v>314</v>
      </c>
      <c r="F62" s="4" t="s">
        <v>313</v>
      </c>
      <c r="G62" s="7">
        <v>50</v>
      </c>
      <c r="H62" s="4" t="s">
        <v>27</v>
      </c>
      <c r="I62" s="7">
        <v>10000</v>
      </c>
      <c r="J62" s="4" t="s">
        <v>26</v>
      </c>
      <c r="K62" s="4" t="s">
        <v>145</v>
      </c>
      <c r="L62" s="4" t="s">
        <v>144</v>
      </c>
      <c r="M62" s="4" t="s">
        <v>23</v>
      </c>
      <c r="N62" s="3" t="s">
        <v>312</v>
      </c>
      <c r="O62" s="4" t="s">
        <v>21</v>
      </c>
      <c r="P62" s="4" t="s">
        <v>121</v>
      </c>
      <c r="Q62" s="4" t="s">
        <v>142</v>
      </c>
      <c r="R62" s="3" t="s">
        <v>260</v>
      </c>
      <c r="S62" s="4" t="s">
        <v>87</v>
      </c>
      <c r="T62" s="5">
        <v>43069</v>
      </c>
      <c r="U62" s="5">
        <v>42961</v>
      </c>
      <c r="V62" s="4" t="s">
        <v>258</v>
      </c>
      <c r="W62" s="8"/>
    </row>
    <row r="63" spans="1:23" ht="409.6" x14ac:dyDescent="0.25">
      <c r="A63">
        <v>62</v>
      </c>
      <c r="B63" s="4" t="s">
        <v>311</v>
      </c>
      <c r="C63" s="4" t="s">
        <v>310</v>
      </c>
      <c r="D63" s="5">
        <v>42912</v>
      </c>
      <c r="E63" s="4" t="s">
        <v>309</v>
      </c>
      <c r="F63" s="4" t="s">
        <v>308</v>
      </c>
      <c r="G63" s="7">
        <v>50</v>
      </c>
      <c r="H63" s="4" t="s">
        <v>27</v>
      </c>
      <c r="I63" s="7">
        <v>0</v>
      </c>
      <c r="J63" s="4" t="s">
        <v>26</v>
      </c>
      <c r="K63" s="4" t="s">
        <v>25</v>
      </c>
      <c r="L63" s="4" t="s">
        <v>81</v>
      </c>
      <c r="M63" s="4" t="s">
        <v>23</v>
      </c>
      <c r="N63" s="3" t="s">
        <v>307</v>
      </c>
      <c r="O63" s="4" t="s">
        <v>21</v>
      </c>
      <c r="P63" s="4" t="s">
        <v>48</v>
      </c>
      <c r="Q63" s="4" t="s">
        <v>79</v>
      </c>
      <c r="R63" s="3" t="s">
        <v>306</v>
      </c>
      <c r="S63" s="6"/>
      <c r="T63" s="5">
        <v>43190</v>
      </c>
      <c r="U63" s="5">
        <v>43053</v>
      </c>
      <c r="V63" s="4" t="s">
        <v>305</v>
      </c>
      <c r="W63" s="3" t="s">
        <v>304</v>
      </c>
    </row>
    <row r="64" spans="1:23" ht="77.25" x14ac:dyDescent="0.25">
      <c r="A64">
        <v>63</v>
      </c>
      <c r="B64" s="4" t="s">
        <v>191</v>
      </c>
      <c r="C64" s="4" t="s">
        <v>303</v>
      </c>
      <c r="D64" s="5">
        <v>42762</v>
      </c>
      <c r="E64" s="4" t="s">
        <v>189</v>
      </c>
      <c r="F64" s="4" t="s">
        <v>302</v>
      </c>
      <c r="G64" s="7">
        <v>45</v>
      </c>
      <c r="H64" s="4" t="s">
        <v>27</v>
      </c>
      <c r="I64" s="7">
        <v>2500</v>
      </c>
      <c r="J64" s="4" t="s">
        <v>26</v>
      </c>
      <c r="K64" s="4" t="s">
        <v>40</v>
      </c>
      <c r="L64" s="4" t="s">
        <v>301</v>
      </c>
      <c r="M64" s="4" t="s">
        <v>23</v>
      </c>
      <c r="N64" s="3" t="s">
        <v>300</v>
      </c>
      <c r="O64" s="4" t="s">
        <v>21</v>
      </c>
      <c r="P64" s="4" t="s">
        <v>20</v>
      </c>
      <c r="Q64" s="4" t="s">
        <v>299</v>
      </c>
      <c r="R64" s="3" t="s">
        <v>298</v>
      </c>
      <c r="S64" s="4" t="s">
        <v>87</v>
      </c>
      <c r="T64" s="5">
        <v>43039</v>
      </c>
      <c r="U64" s="5">
        <v>42964</v>
      </c>
      <c r="V64" s="4" t="s">
        <v>184</v>
      </c>
      <c r="W64" s="8"/>
    </row>
    <row r="65" spans="1:23" ht="77.25" x14ac:dyDescent="0.25">
      <c r="A65">
        <v>64</v>
      </c>
      <c r="B65" s="4" t="s">
        <v>191</v>
      </c>
      <c r="C65" s="4" t="s">
        <v>303</v>
      </c>
      <c r="D65" s="5">
        <v>42762</v>
      </c>
      <c r="E65" s="4" t="s">
        <v>189</v>
      </c>
      <c r="F65" s="4" t="s">
        <v>302</v>
      </c>
      <c r="G65" s="7">
        <v>45</v>
      </c>
      <c r="H65" s="4" t="s">
        <v>27</v>
      </c>
      <c r="I65" s="7">
        <v>1500</v>
      </c>
      <c r="J65" s="4" t="s">
        <v>26</v>
      </c>
      <c r="K65" s="4" t="s">
        <v>40</v>
      </c>
      <c r="L65" s="4" t="s">
        <v>301</v>
      </c>
      <c r="M65" s="4" t="s">
        <v>23</v>
      </c>
      <c r="N65" s="3" t="s">
        <v>300</v>
      </c>
      <c r="O65" s="4" t="s">
        <v>21</v>
      </c>
      <c r="P65" s="4" t="s">
        <v>71</v>
      </c>
      <c r="Q65" s="4" t="s">
        <v>299</v>
      </c>
      <c r="R65" s="3" t="s">
        <v>298</v>
      </c>
      <c r="S65" s="4" t="s">
        <v>87</v>
      </c>
      <c r="T65" s="5">
        <v>43039</v>
      </c>
      <c r="U65" s="5">
        <v>42964</v>
      </c>
      <c r="V65" s="4" t="s">
        <v>184</v>
      </c>
      <c r="W65" s="8"/>
    </row>
    <row r="66" spans="1:23" ht="77.25" x14ac:dyDescent="0.25">
      <c r="A66">
        <v>65</v>
      </c>
      <c r="B66" s="4" t="s">
        <v>191</v>
      </c>
      <c r="C66" s="4" t="s">
        <v>303</v>
      </c>
      <c r="D66" s="5">
        <v>42762</v>
      </c>
      <c r="E66" s="4" t="s">
        <v>189</v>
      </c>
      <c r="F66" s="4" t="s">
        <v>302</v>
      </c>
      <c r="G66" s="7">
        <v>45</v>
      </c>
      <c r="H66" s="4" t="s">
        <v>27</v>
      </c>
      <c r="I66" s="7">
        <v>5500</v>
      </c>
      <c r="J66" s="4" t="s">
        <v>26</v>
      </c>
      <c r="K66" s="4" t="s">
        <v>40</v>
      </c>
      <c r="L66" s="4" t="s">
        <v>301</v>
      </c>
      <c r="M66" s="4" t="s">
        <v>23</v>
      </c>
      <c r="N66" s="3" t="s">
        <v>300</v>
      </c>
      <c r="O66" s="4" t="s">
        <v>21</v>
      </c>
      <c r="P66" s="4" t="s">
        <v>48</v>
      </c>
      <c r="Q66" s="4" t="s">
        <v>299</v>
      </c>
      <c r="R66" s="3" t="s">
        <v>298</v>
      </c>
      <c r="S66" s="4" t="s">
        <v>87</v>
      </c>
      <c r="T66" s="5">
        <v>43039</v>
      </c>
      <c r="U66" s="5">
        <v>42964</v>
      </c>
      <c r="V66" s="4" t="s">
        <v>184</v>
      </c>
      <c r="W66" s="8"/>
    </row>
    <row r="67" spans="1:23" ht="51.75" x14ac:dyDescent="0.25">
      <c r="A67">
        <v>66</v>
      </c>
      <c r="B67" s="4" t="s">
        <v>297</v>
      </c>
      <c r="C67" s="4" t="s">
        <v>296</v>
      </c>
      <c r="D67" s="5">
        <v>42978</v>
      </c>
      <c r="E67" s="4" t="s">
        <v>295</v>
      </c>
      <c r="F67" s="4" t="s">
        <v>294</v>
      </c>
      <c r="G67" s="7">
        <v>40</v>
      </c>
      <c r="H67" s="4" t="s">
        <v>27</v>
      </c>
      <c r="I67" s="7">
        <v>145000</v>
      </c>
      <c r="J67" s="4" t="s">
        <v>26</v>
      </c>
      <c r="K67" s="4" t="s">
        <v>25</v>
      </c>
      <c r="L67" s="4" t="s">
        <v>39</v>
      </c>
      <c r="M67" s="4" t="s">
        <v>23</v>
      </c>
      <c r="N67" s="3" t="s">
        <v>293</v>
      </c>
      <c r="O67" s="4" t="s">
        <v>21</v>
      </c>
      <c r="P67" s="4" t="s">
        <v>48</v>
      </c>
      <c r="Q67" s="4" t="s">
        <v>36</v>
      </c>
      <c r="R67" s="3" t="s">
        <v>292</v>
      </c>
      <c r="S67" s="4" t="s">
        <v>87</v>
      </c>
      <c r="T67" s="5">
        <v>43189</v>
      </c>
      <c r="U67" s="5">
        <v>43053</v>
      </c>
      <c r="V67" s="4" t="s">
        <v>291</v>
      </c>
      <c r="W67" s="3" t="s">
        <v>290</v>
      </c>
    </row>
    <row r="68" spans="1:23" ht="141" x14ac:dyDescent="0.25">
      <c r="A68">
        <v>67</v>
      </c>
      <c r="B68" s="4" t="s">
        <v>289</v>
      </c>
      <c r="C68" s="4" t="s">
        <v>288</v>
      </c>
      <c r="D68" s="5">
        <v>42397</v>
      </c>
      <c r="E68" s="4" t="s">
        <v>287</v>
      </c>
      <c r="F68" s="4" t="s">
        <v>286</v>
      </c>
      <c r="G68" s="7">
        <v>40</v>
      </c>
      <c r="H68" s="4" t="s">
        <v>27</v>
      </c>
      <c r="I68" s="7">
        <v>1595548</v>
      </c>
      <c r="J68" s="4" t="s">
        <v>26</v>
      </c>
      <c r="K68" s="4" t="s">
        <v>25</v>
      </c>
      <c r="L68" s="4" t="s">
        <v>39</v>
      </c>
      <c r="M68" s="4" t="s">
        <v>23</v>
      </c>
      <c r="N68" s="3" t="s">
        <v>285</v>
      </c>
      <c r="O68" s="4" t="s">
        <v>21</v>
      </c>
      <c r="P68" s="4" t="s">
        <v>37</v>
      </c>
      <c r="Q68" s="4" t="s">
        <v>284</v>
      </c>
      <c r="R68" s="3" t="s">
        <v>283</v>
      </c>
      <c r="S68" s="4" t="s">
        <v>282</v>
      </c>
      <c r="T68" s="5">
        <v>43098</v>
      </c>
      <c r="U68" s="5">
        <v>43031</v>
      </c>
      <c r="V68" s="4" t="s">
        <v>281</v>
      </c>
      <c r="W68" s="3" t="s">
        <v>280</v>
      </c>
    </row>
    <row r="69" spans="1:23" ht="141" x14ac:dyDescent="0.25">
      <c r="A69">
        <v>68</v>
      </c>
      <c r="B69" s="4" t="s">
        <v>289</v>
      </c>
      <c r="C69" s="4" t="s">
        <v>288</v>
      </c>
      <c r="D69" s="5">
        <v>42397</v>
      </c>
      <c r="E69" s="4" t="s">
        <v>287</v>
      </c>
      <c r="F69" s="4" t="s">
        <v>286</v>
      </c>
      <c r="G69" s="7">
        <v>40</v>
      </c>
      <c r="H69" s="4" t="s">
        <v>27</v>
      </c>
      <c r="I69" s="7">
        <v>1325588</v>
      </c>
      <c r="J69" s="4" t="s">
        <v>26</v>
      </c>
      <c r="K69" s="4" t="s">
        <v>25</v>
      </c>
      <c r="L69" s="4" t="s">
        <v>39</v>
      </c>
      <c r="M69" s="4" t="s">
        <v>23</v>
      </c>
      <c r="N69" s="3" t="s">
        <v>285</v>
      </c>
      <c r="O69" s="4" t="s">
        <v>21</v>
      </c>
      <c r="P69" s="4" t="s">
        <v>20</v>
      </c>
      <c r="Q69" s="4" t="s">
        <v>284</v>
      </c>
      <c r="R69" s="3" t="s">
        <v>283</v>
      </c>
      <c r="S69" s="4" t="s">
        <v>282</v>
      </c>
      <c r="T69" s="5">
        <v>43098</v>
      </c>
      <c r="U69" s="5">
        <v>43031</v>
      </c>
      <c r="V69" s="4" t="s">
        <v>281</v>
      </c>
      <c r="W69" s="3" t="s">
        <v>280</v>
      </c>
    </row>
    <row r="70" spans="1:23" ht="77.25" x14ac:dyDescent="0.25">
      <c r="A70">
        <v>69</v>
      </c>
      <c r="B70" s="4" t="s">
        <v>279</v>
      </c>
      <c r="C70" s="4" t="s">
        <v>278</v>
      </c>
      <c r="D70" s="5">
        <v>42969</v>
      </c>
      <c r="E70" s="4" t="s">
        <v>277</v>
      </c>
      <c r="F70" s="4" t="s">
        <v>276</v>
      </c>
      <c r="G70" s="7">
        <v>30</v>
      </c>
      <c r="H70" s="4" t="s">
        <v>27</v>
      </c>
      <c r="I70" s="7">
        <v>0</v>
      </c>
      <c r="J70" s="4" t="s">
        <v>26</v>
      </c>
      <c r="K70" s="4" t="s">
        <v>40</v>
      </c>
      <c r="L70" s="4" t="s">
        <v>123</v>
      </c>
      <c r="M70" s="4" t="s">
        <v>23</v>
      </c>
      <c r="N70" s="3" t="s">
        <v>275</v>
      </c>
      <c r="O70" s="4" t="s">
        <v>21</v>
      </c>
      <c r="P70" s="4" t="s">
        <v>37</v>
      </c>
      <c r="Q70" s="4" t="s">
        <v>120</v>
      </c>
      <c r="R70" s="3" t="s">
        <v>119</v>
      </c>
      <c r="S70" s="4" t="s">
        <v>274</v>
      </c>
      <c r="T70" s="5">
        <v>43100</v>
      </c>
      <c r="U70" s="5">
        <v>42983</v>
      </c>
      <c r="V70" s="4" t="s">
        <v>273</v>
      </c>
      <c r="W70" s="3" t="s">
        <v>272</v>
      </c>
    </row>
    <row r="71" spans="1:23" ht="77.25" x14ac:dyDescent="0.25">
      <c r="A71">
        <v>70</v>
      </c>
      <c r="B71" s="4" t="s">
        <v>279</v>
      </c>
      <c r="C71" s="4" t="s">
        <v>278</v>
      </c>
      <c r="D71" s="5">
        <v>42969</v>
      </c>
      <c r="E71" s="4" t="s">
        <v>277</v>
      </c>
      <c r="F71" s="4" t="s">
        <v>276</v>
      </c>
      <c r="G71" s="7">
        <v>30</v>
      </c>
      <c r="H71" s="4" t="s">
        <v>27</v>
      </c>
      <c r="I71" s="7">
        <v>0</v>
      </c>
      <c r="J71" s="4" t="s">
        <v>26</v>
      </c>
      <c r="K71" s="4" t="s">
        <v>40</v>
      </c>
      <c r="L71" s="4" t="s">
        <v>123</v>
      </c>
      <c r="M71" s="4" t="s">
        <v>23</v>
      </c>
      <c r="N71" s="3" t="s">
        <v>275</v>
      </c>
      <c r="O71" s="4" t="s">
        <v>21</v>
      </c>
      <c r="P71" s="4" t="s">
        <v>89</v>
      </c>
      <c r="Q71" s="4" t="s">
        <v>120</v>
      </c>
      <c r="R71" s="3" t="s">
        <v>119</v>
      </c>
      <c r="S71" s="4" t="s">
        <v>274</v>
      </c>
      <c r="T71" s="5">
        <v>43100</v>
      </c>
      <c r="U71" s="5">
        <v>42983</v>
      </c>
      <c r="V71" s="4" t="s">
        <v>273</v>
      </c>
      <c r="W71" s="3" t="s">
        <v>272</v>
      </c>
    </row>
    <row r="72" spans="1:23" ht="51.75" x14ac:dyDescent="0.25">
      <c r="A72">
        <v>71</v>
      </c>
      <c r="B72" s="4" t="s">
        <v>54</v>
      </c>
      <c r="C72" s="4" t="s">
        <v>271</v>
      </c>
      <c r="D72" s="5">
        <v>42657</v>
      </c>
      <c r="E72" s="4" t="s">
        <v>52</v>
      </c>
      <c r="F72" s="4" t="s">
        <v>270</v>
      </c>
      <c r="G72" s="7">
        <v>30</v>
      </c>
      <c r="H72" s="4" t="s">
        <v>27</v>
      </c>
      <c r="I72" s="7">
        <v>250000</v>
      </c>
      <c r="J72" s="4" t="s">
        <v>26</v>
      </c>
      <c r="K72" s="4" t="s">
        <v>40</v>
      </c>
      <c r="L72" s="4" t="s">
        <v>123</v>
      </c>
      <c r="M72" s="4" t="s">
        <v>23</v>
      </c>
      <c r="N72" s="3" t="s">
        <v>269</v>
      </c>
      <c r="O72" s="4" t="s">
        <v>21</v>
      </c>
      <c r="P72" s="4" t="s">
        <v>20</v>
      </c>
      <c r="Q72" s="4" t="s">
        <v>120</v>
      </c>
      <c r="R72" s="3" t="s">
        <v>268</v>
      </c>
      <c r="S72" s="4" t="s">
        <v>267</v>
      </c>
      <c r="T72" s="5">
        <v>43132</v>
      </c>
      <c r="U72" s="5">
        <v>43032</v>
      </c>
      <c r="V72" s="4" t="s">
        <v>266</v>
      </c>
      <c r="W72" s="8"/>
    </row>
    <row r="73" spans="1:23" ht="51.75" x14ac:dyDescent="0.25">
      <c r="A73">
        <v>72</v>
      </c>
      <c r="B73" s="4" t="s">
        <v>54</v>
      </c>
      <c r="C73" s="4" t="s">
        <v>271</v>
      </c>
      <c r="D73" s="5">
        <v>42657</v>
      </c>
      <c r="E73" s="4" t="s">
        <v>52</v>
      </c>
      <c r="F73" s="4" t="s">
        <v>270</v>
      </c>
      <c r="G73" s="7">
        <v>30</v>
      </c>
      <c r="H73" s="4" t="s">
        <v>27</v>
      </c>
      <c r="I73" s="7">
        <v>250000</v>
      </c>
      <c r="J73" s="4" t="s">
        <v>26</v>
      </c>
      <c r="K73" s="4" t="s">
        <v>40</v>
      </c>
      <c r="L73" s="4" t="s">
        <v>123</v>
      </c>
      <c r="M73" s="4" t="s">
        <v>23</v>
      </c>
      <c r="N73" s="3" t="s">
        <v>269</v>
      </c>
      <c r="O73" s="4" t="s">
        <v>21</v>
      </c>
      <c r="P73" s="4" t="s">
        <v>121</v>
      </c>
      <c r="Q73" s="4" t="s">
        <v>120</v>
      </c>
      <c r="R73" s="3" t="s">
        <v>268</v>
      </c>
      <c r="S73" s="4" t="s">
        <v>267</v>
      </c>
      <c r="T73" s="5">
        <v>43132</v>
      </c>
      <c r="U73" s="5">
        <v>43032</v>
      </c>
      <c r="V73" s="4" t="s">
        <v>266</v>
      </c>
      <c r="W73" s="8"/>
    </row>
    <row r="74" spans="1:23" ht="64.5" x14ac:dyDescent="0.25">
      <c r="A74">
        <v>73</v>
      </c>
      <c r="B74" s="4" t="s">
        <v>265</v>
      </c>
      <c r="C74" s="4" t="s">
        <v>264</v>
      </c>
      <c r="D74" s="5">
        <v>43038</v>
      </c>
      <c r="E74" s="4" t="s">
        <v>263</v>
      </c>
      <c r="F74" s="4" t="s">
        <v>262</v>
      </c>
      <c r="G74" s="7">
        <v>30</v>
      </c>
      <c r="H74" s="4" t="s">
        <v>27</v>
      </c>
      <c r="I74" s="7">
        <v>7500</v>
      </c>
      <c r="J74" s="4" t="s">
        <v>26</v>
      </c>
      <c r="K74" s="4" t="s">
        <v>40</v>
      </c>
      <c r="L74" s="4" t="s">
        <v>123</v>
      </c>
      <c r="M74" s="4" t="s">
        <v>23</v>
      </c>
      <c r="N74" s="3" t="s">
        <v>261</v>
      </c>
      <c r="O74" s="4" t="s">
        <v>21</v>
      </c>
      <c r="P74" s="4" t="s">
        <v>232</v>
      </c>
      <c r="Q74" s="4" t="s">
        <v>120</v>
      </c>
      <c r="R74" s="3" t="s">
        <v>260</v>
      </c>
      <c r="S74" s="4" t="s">
        <v>259</v>
      </c>
      <c r="T74" s="5">
        <v>43098</v>
      </c>
      <c r="U74" s="5">
        <v>43038</v>
      </c>
      <c r="V74" s="4" t="s">
        <v>258</v>
      </c>
      <c r="W74" s="8"/>
    </row>
    <row r="75" spans="1:23" ht="90" x14ac:dyDescent="0.25">
      <c r="A75">
        <v>74</v>
      </c>
      <c r="B75" s="4" t="s">
        <v>257</v>
      </c>
      <c r="C75" s="4" t="s">
        <v>256</v>
      </c>
      <c r="D75" s="5">
        <v>43052</v>
      </c>
      <c r="E75" s="4" t="s">
        <v>255</v>
      </c>
      <c r="F75" s="4" t="s">
        <v>254</v>
      </c>
      <c r="G75" s="7">
        <v>30</v>
      </c>
      <c r="H75" s="4" t="s">
        <v>27</v>
      </c>
      <c r="I75" s="7">
        <v>0</v>
      </c>
      <c r="J75" s="4" t="s">
        <v>26</v>
      </c>
      <c r="K75" s="4" t="s">
        <v>40</v>
      </c>
      <c r="L75" s="4" t="s">
        <v>123</v>
      </c>
      <c r="M75" s="4" t="s">
        <v>23</v>
      </c>
      <c r="N75" s="3" t="s">
        <v>253</v>
      </c>
      <c r="O75" s="4" t="s">
        <v>21</v>
      </c>
      <c r="P75" s="4" t="s">
        <v>20</v>
      </c>
      <c r="Q75" s="4" t="s">
        <v>120</v>
      </c>
      <c r="R75" s="3" t="s">
        <v>119</v>
      </c>
      <c r="S75" s="4" t="s">
        <v>57</v>
      </c>
      <c r="T75" s="5">
        <v>43101</v>
      </c>
      <c r="U75" s="5">
        <v>43052</v>
      </c>
      <c r="V75" s="4" t="s">
        <v>118</v>
      </c>
      <c r="W75" s="3" t="s">
        <v>252</v>
      </c>
    </row>
    <row r="76" spans="1:23" ht="90" x14ac:dyDescent="0.25">
      <c r="A76">
        <v>75</v>
      </c>
      <c r="B76" s="4" t="s">
        <v>257</v>
      </c>
      <c r="C76" s="4" t="s">
        <v>256</v>
      </c>
      <c r="D76" s="5">
        <v>43052</v>
      </c>
      <c r="E76" s="4" t="s">
        <v>255</v>
      </c>
      <c r="F76" s="4" t="s">
        <v>254</v>
      </c>
      <c r="G76" s="7">
        <v>30</v>
      </c>
      <c r="H76" s="4" t="s">
        <v>27</v>
      </c>
      <c r="I76" s="7">
        <v>0</v>
      </c>
      <c r="J76" s="4" t="s">
        <v>26</v>
      </c>
      <c r="K76" s="4" t="s">
        <v>40</v>
      </c>
      <c r="L76" s="4" t="s">
        <v>123</v>
      </c>
      <c r="M76" s="4" t="s">
        <v>23</v>
      </c>
      <c r="N76" s="3" t="s">
        <v>253</v>
      </c>
      <c r="O76" s="4" t="s">
        <v>21</v>
      </c>
      <c r="P76" s="4" t="s">
        <v>129</v>
      </c>
      <c r="Q76" s="4" t="s">
        <v>120</v>
      </c>
      <c r="R76" s="3" t="s">
        <v>119</v>
      </c>
      <c r="S76" s="4" t="s">
        <v>57</v>
      </c>
      <c r="T76" s="5">
        <v>43101</v>
      </c>
      <c r="U76" s="5">
        <v>43052</v>
      </c>
      <c r="V76" s="4" t="s">
        <v>118</v>
      </c>
      <c r="W76" s="3" t="s">
        <v>252</v>
      </c>
    </row>
    <row r="77" spans="1:23" ht="39" x14ac:dyDescent="0.25">
      <c r="A77">
        <v>76</v>
      </c>
      <c r="B77" s="4" t="s">
        <v>251</v>
      </c>
      <c r="C77" s="4" t="s">
        <v>250</v>
      </c>
      <c r="D77" s="5">
        <v>42705</v>
      </c>
      <c r="E77" s="4" t="s">
        <v>249</v>
      </c>
      <c r="F77" s="4" t="s">
        <v>248</v>
      </c>
      <c r="G77" s="7">
        <v>30</v>
      </c>
      <c r="H77" s="4" t="s">
        <v>27</v>
      </c>
      <c r="I77" s="7">
        <v>6000</v>
      </c>
      <c r="J77" s="4" t="s">
        <v>26</v>
      </c>
      <c r="K77" s="4" t="s">
        <v>40</v>
      </c>
      <c r="L77" s="4" t="s">
        <v>81</v>
      </c>
      <c r="M77" s="4" t="s">
        <v>23</v>
      </c>
      <c r="N77" s="3" t="s">
        <v>247</v>
      </c>
      <c r="O77" s="4" t="s">
        <v>21</v>
      </c>
      <c r="P77" s="4" t="s">
        <v>178</v>
      </c>
      <c r="Q77" s="4" t="s">
        <v>79</v>
      </c>
      <c r="R77" s="3" t="s">
        <v>246</v>
      </c>
      <c r="S77" s="4" t="s">
        <v>152</v>
      </c>
      <c r="T77" s="5">
        <v>43190</v>
      </c>
      <c r="U77" s="5">
        <v>43025</v>
      </c>
      <c r="V77" s="4" t="s">
        <v>236</v>
      </c>
      <c r="W77" s="3" t="s">
        <v>245</v>
      </c>
    </row>
    <row r="78" spans="1:23" ht="51.75" x14ac:dyDescent="0.25">
      <c r="A78">
        <v>77</v>
      </c>
      <c r="B78" s="4" t="s">
        <v>244</v>
      </c>
      <c r="C78" s="4" t="s">
        <v>243</v>
      </c>
      <c r="D78" s="5">
        <v>42354</v>
      </c>
      <c r="E78" s="4" t="s">
        <v>242</v>
      </c>
      <c r="F78" s="4" t="s">
        <v>241</v>
      </c>
      <c r="G78" s="7">
        <v>30</v>
      </c>
      <c r="H78" s="4" t="s">
        <v>27</v>
      </c>
      <c r="I78" s="7">
        <v>128000</v>
      </c>
      <c r="J78" s="4" t="s">
        <v>26</v>
      </c>
      <c r="K78" s="4" t="s">
        <v>40</v>
      </c>
      <c r="L78" s="4" t="s">
        <v>240</v>
      </c>
      <c r="M78" s="4" t="s">
        <v>23</v>
      </c>
      <c r="N78" s="3" t="s">
        <v>239</v>
      </c>
      <c r="O78" s="4" t="s">
        <v>21</v>
      </c>
      <c r="P78" s="4" t="s">
        <v>71</v>
      </c>
      <c r="Q78" s="4" t="s">
        <v>238</v>
      </c>
      <c r="R78" s="3" t="s">
        <v>237</v>
      </c>
      <c r="S78" s="4" t="s">
        <v>34</v>
      </c>
      <c r="T78" s="5">
        <v>43100</v>
      </c>
      <c r="U78" s="5">
        <v>42905</v>
      </c>
      <c r="V78" s="4" t="s">
        <v>236</v>
      </c>
      <c r="W78" s="3" t="s">
        <v>235</v>
      </c>
    </row>
    <row r="79" spans="1:23" ht="39" x14ac:dyDescent="0.25">
      <c r="A79">
        <v>78</v>
      </c>
      <c r="B79" s="4" t="s">
        <v>223</v>
      </c>
      <c r="C79" s="4" t="s">
        <v>234</v>
      </c>
      <c r="D79" s="5">
        <v>43019</v>
      </c>
      <c r="E79" s="4" t="s">
        <v>221</v>
      </c>
      <c r="F79" s="4" t="s">
        <v>233</v>
      </c>
      <c r="G79" s="7">
        <v>25</v>
      </c>
      <c r="H79" s="4" t="s">
        <v>27</v>
      </c>
      <c r="I79" s="7">
        <v>10000</v>
      </c>
      <c r="J79" s="4" t="s">
        <v>26</v>
      </c>
      <c r="K79" s="4" t="s">
        <v>25</v>
      </c>
      <c r="L79" s="4" t="s">
        <v>61</v>
      </c>
      <c r="M79" s="4" t="s">
        <v>23</v>
      </c>
      <c r="N79" s="3" t="s">
        <v>218</v>
      </c>
      <c r="O79" s="4" t="s">
        <v>21</v>
      </c>
      <c r="P79" s="4" t="s">
        <v>232</v>
      </c>
      <c r="Q79" s="4" t="s">
        <v>59</v>
      </c>
      <c r="R79" s="3" t="s">
        <v>216</v>
      </c>
      <c r="S79" s="4" t="s">
        <v>152</v>
      </c>
      <c r="T79" s="5">
        <v>43281</v>
      </c>
      <c r="U79" s="5">
        <v>43019</v>
      </c>
      <c r="V79" s="4" t="s">
        <v>215</v>
      </c>
      <c r="W79" s="8"/>
    </row>
    <row r="80" spans="1:23" ht="39" x14ac:dyDescent="0.25">
      <c r="A80">
        <v>79</v>
      </c>
      <c r="B80" s="4" t="s">
        <v>231</v>
      </c>
      <c r="C80" s="4" t="s">
        <v>230</v>
      </c>
      <c r="D80" s="5">
        <v>42632</v>
      </c>
      <c r="E80" s="4" t="s">
        <v>229</v>
      </c>
      <c r="F80" s="4" t="s">
        <v>228</v>
      </c>
      <c r="G80" s="7">
        <v>25</v>
      </c>
      <c r="H80" s="4" t="s">
        <v>27</v>
      </c>
      <c r="I80" s="7">
        <v>34000</v>
      </c>
      <c r="J80" s="4" t="s">
        <v>62</v>
      </c>
      <c r="K80" s="4" t="s">
        <v>40</v>
      </c>
      <c r="L80" s="4" t="s">
        <v>219</v>
      </c>
      <c r="M80" s="4" t="s">
        <v>23</v>
      </c>
      <c r="N80" s="3" t="s">
        <v>227</v>
      </c>
      <c r="O80" s="4" t="s">
        <v>21</v>
      </c>
      <c r="P80" s="4" t="s">
        <v>48</v>
      </c>
      <c r="Q80" s="4" t="s">
        <v>217</v>
      </c>
      <c r="R80" s="3" t="s">
        <v>226</v>
      </c>
      <c r="S80" s="4" t="s">
        <v>152</v>
      </c>
      <c r="T80" s="5">
        <v>43069</v>
      </c>
      <c r="U80" s="5">
        <v>43037</v>
      </c>
      <c r="V80" s="4" t="s">
        <v>225</v>
      </c>
      <c r="W80" s="3" t="s">
        <v>224</v>
      </c>
    </row>
    <row r="81" spans="1:23" ht="39" x14ac:dyDescent="0.25">
      <c r="A81">
        <v>80</v>
      </c>
      <c r="B81" s="4" t="s">
        <v>223</v>
      </c>
      <c r="C81" s="4" t="s">
        <v>222</v>
      </c>
      <c r="D81" s="5">
        <v>43019</v>
      </c>
      <c r="E81" s="4" t="s">
        <v>221</v>
      </c>
      <c r="F81" s="4" t="s">
        <v>220</v>
      </c>
      <c r="G81" s="7">
        <v>25</v>
      </c>
      <c r="H81" s="4" t="s">
        <v>27</v>
      </c>
      <c r="I81" s="7">
        <v>182559</v>
      </c>
      <c r="J81" s="4" t="s">
        <v>26</v>
      </c>
      <c r="K81" s="4" t="s">
        <v>25</v>
      </c>
      <c r="L81" s="4" t="s">
        <v>219</v>
      </c>
      <c r="M81" s="4" t="s">
        <v>23</v>
      </c>
      <c r="N81" s="3" t="s">
        <v>218</v>
      </c>
      <c r="O81" s="4" t="s">
        <v>21</v>
      </c>
      <c r="P81" s="4" t="s">
        <v>48</v>
      </c>
      <c r="Q81" s="4" t="s">
        <v>217</v>
      </c>
      <c r="R81" s="3" t="s">
        <v>216</v>
      </c>
      <c r="S81" s="4" t="s">
        <v>152</v>
      </c>
      <c r="T81" s="5">
        <v>43281</v>
      </c>
      <c r="U81" s="5">
        <v>43019</v>
      </c>
      <c r="V81" s="4" t="s">
        <v>215</v>
      </c>
      <c r="W81" s="8"/>
    </row>
    <row r="82" spans="1:23" ht="51.75" x14ac:dyDescent="0.25">
      <c r="A82">
        <v>81</v>
      </c>
      <c r="B82" s="4" t="s">
        <v>214</v>
      </c>
      <c r="C82" s="4" t="s">
        <v>213</v>
      </c>
      <c r="D82" s="5">
        <v>42935</v>
      </c>
      <c r="E82" s="4" t="s">
        <v>212</v>
      </c>
      <c r="F82" s="4" t="s">
        <v>211</v>
      </c>
      <c r="G82" s="7">
        <v>25</v>
      </c>
      <c r="H82" s="4" t="s">
        <v>27</v>
      </c>
      <c r="I82" s="7">
        <v>467000</v>
      </c>
      <c r="J82" s="4" t="s">
        <v>26</v>
      </c>
      <c r="K82" s="4" t="s">
        <v>25</v>
      </c>
      <c r="L82" s="4" t="s">
        <v>50</v>
      </c>
      <c r="M82" s="4" t="s">
        <v>23</v>
      </c>
      <c r="N82" s="3" t="s">
        <v>210</v>
      </c>
      <c r="O82" s="4" t="s">
        <v>21</v>
      </c>
      <c r="P82" s="4" t="s">
        <v>48</v>
      </c>
      <c r="Q82" s="4" t="s">
        <v>209</v>
      </c>
      <c r="R82" s="3" t="s">
        <v>208</v>
      </c>
      <c r="S82" s="4" t="s">
        <v>57</v>
      </c>
      <c r="T82" s="5">
        <v>43101</v>
      </c>
      <c r="U82" s="5">
        <v>43041</v>
      </c>
      <c r="V82" s="4" t="s">
        <v>207</v>
      </c>
      <c r="W82" s="3" t="s">
        <v>206</v>
      </c>
    </row>
    <row r="83" spans="1:23" ht="141" x14ac:dyDescent="0.25">
      <c r="A83">
        <v>82</v>
      </c>
      <c r="B83" s="4" t="s">
        <v>205</v>
      </c>
      <c r="C83" s="4" t="s">
        <v>204</v>
      </c>
      <c r="D83" s="5">
        <v>43049</v>
      </c>
      <c r="E83" s="4" t="s">
        <v>203</v>
      </c>
      <c r="F83" s="4" t="s">
        <v>202</v>
      </c>
      <c r="G83" s="7">
        <v>25</v>
      </c>
      <c r="H83" s="4" t="s">
        <v>27</v>
      </c>
      <c r="I83" s="7">
        <v>15000</v>
      </c>
      <c r="J83" s="4" t="s">
        <v>26</v>
      </c>
      <c r="K83" s="4" t="s">
        <v>25</v>
      </c>
      <c r="L83" s="4" t="s">
        <v>100</v>
      </c>
      <c r="M83" s="4" t="s">
        <v>23</v>
      </c>
      <c r="N83" s="3" t="s">
        <v>201</v>
      </c>
      <c r="O83" s="4" t="s">
        <v>21</v>
      </c>
      <c r="P83" s="4" t="s">
        <v>37</v>
      </c>
      <c r="Q83" s="4" t="s">
        <v>200</v>
      </c>
      <c r="R83" s="3" t="s">
        <v>194</v>
      </c>
      <c r="S83" s="4" t="s">
        <v>152</v>
      </c>
      <c r="T83" s="5">
        <v>43189</v>
      </c>
      <c r="U83" s="5">
        <v>43049</v>
      </c>
      <c r="V83" s="4" t="s">
        <v>193</v>
      </c>
      <c r="W83" s="8"/>
    </row>
    <row r="84" spans="1:23" ht="77.25" x14ac:dyDescent="0.25">
      <c r="A84">
        <v>83</v>
      </c>
      <c r="B84" s="4" t="s">
        <v>199</v>
      </c>
      <c r="C84" s="4" t="s">
        <v>198</v>
      </c>
      <c r="D84" s="5">
        <v>43000</v>
      </c>
      <c r="E84" s="4" t="s">
        <v>197</v>
      </c>
      <c r="F84" s="4" t="s">
        <v>196</v>
      </c>
      <c r="G84" s="7">
        <v>25</v>
      </c>
      <c r="H84" s="4" t="s">
        <v>27</v>
      </c>
      <c r="I84" s="7">
        <v>25000</v>
      </c>
      <c r="J84" s="4" t="s">
        <v>62</v>
      </c>
      <c r="K84" s="4" t="s">
        <v>25</v>
      </c>
      <c r="L84" s="4" t="s">
        <v>100</v>
      </c>
      <c r="M84" s="4" t="s">
        <v>23</v>
      </c>
      <c r="N84" s="3" t="s">
        <v>195</v>
      </c>
      <c r="O84" s="4" t="s">
        <v>21</v>
      </c>
      <c r="P84" s="4" t="s">
        <v>37</v>
      </c>
      <c r="Q84" s="4" t="s">
        <v>98</v>
      </c>
      <c r="R84" s="3" t="s">
        <v>194</v>
      </c>
      <c r="S84" s="4" t="s">
        <v>166</v>
      </c>
      <c r="T84" s="5">
        <v>43098</v>
      </c>
      <c r="U84" s="5">
        <v>43032</v>
      </c>
      <c r="V84" s="4" t="s">
        <v>193</v>
      </c>
      <c r="W84" s="3" t="s">
        <v>192</v>
      </c>
    </row>
    <row r="85" spans="1:23" ht="77.25" x14ac:dyDescent="0.25">
      <c r="A85">
        <v>84</v>
      </c>
      <c r="B85" s="4" t="s">
        <v>199</v>
      </c>
      <c r="C85" s="4" t="s">
        <v>198</v>
      </c>
      <c r="D85" s="5">
        <v>43000</v>
      </c>
      <c r="E85" s="4" t="s">
        <v>197</v>
      </c>
      <c r="F85" s="4" t="s">
        <v>196</v>
      </c>
      <c r="G85" s="7">
        <v>25</v>
      </c>
      <c r="H85" s="4" t="s">
        <v>27</v>
      </c>
      <c r="I85" s="7">
        <v>25000</v>
      </c>
      <c r="J85" s="4" t="s">
        <v>62</v>
      </c>
      <c r="K85" s="4" t="s">
        <v>25</v>
      </c>
      <c r="L85" s="4" t="s">
        <v>100</v>
      </c>
      <c r="M85" s="4" t="s">
        <v>23</v>
      </c>
      <c r="N85" s="3" t="s">
        <v>195</v>
      </c>
      <c r="O85" s="4" t="s">
        <v>21</v>
      </c>
      <c r="P85" s="4" t="s">
        <v>48</v>
      </c>
      <c r="Q85" s="4" t="s">
        <v>98</v>
      </c>
      <c r="R85" s="3" t="s">
        <v>194</v>
      </c>
      <c r="S85" s="4" t="s">
        <v>152</v>
      </c>
      <c r="T85" s="5">
        <v>43098</v>
      </c>
      <c r="U85" s="5">
        <v>43032</v>
      </c>
      <c r="V85" s="4" t="s">
        <v>193</v>
      </c>
      <c r="W85" s="3" t="s">
        <v>192</v>
      </c>
    </row>
    <row r="86" spans="1:23" ht="26.25" x14ac:dyDescent="0.25">
      <c r="A86">
        <v>85</v>
      </c>
      <c r="B86" s="4" t="s">
        <v>191</v>
      </c>
      <c r="C86" s="4" t="s">
        <v>190</v>
      </c>
      <c r="D86" s="5">
        <v>42958</v>
      </c>
      <c r="E86" s="4" t="s">
        <v>189</v>
      </c>
      <c r="F86" s="4" t="s">
        <v>188</v>
      </c>
      <c r="G86" s="7">
        <v>25</v>
      </c>
      <c r="H86" s="4" t="s">
        <v>27</v>
      </c>
      <c r="I86" s="7">
        <v>1</v>
      </c>
      <c r="J86" s="4" t="s">
        <v>26</v>
      </c>
      <c r="K86" s="4" t="s">
        <v>25</v>
      </c>
      <c r="L86" s="4" t="s">
        <v>123</v>
      </c>
      <c r="M86" s="4" t="s">
        <v>23</v>
      </c>
      <c r="N86" s="3" t="s">
        <v>187</v>
      </c>
      <c r="O86" s="4" t="s">
        <v>21</v>
      </c>
      <c r="P86" s="4" t="s">
        <v>37</v>
      </c>
      <c r="Q86" s="4" t="s">
        <v>186</v>
      </c>
      <c r="R86" s="3" t="s">
        <v>185</v>
      </c>
      <c r="S86" s="6"/>
      <c r="T86" s="5">
        <v>43102</v>
      </c>
      <c r="U86" s="5">
        <v>43046</v>
      </c>
      <c r="V86" s="4" t="s">
        <v>184</v>
      </c>
      <c r="W86" s="8"/>
    </row>
    <row r="87" spans="1:23" ht="179.25" x14ac:dyDescent="0.25">
      <c r="A87">
        <v>86</v>
      </c>
      <c r="B87" s="4" t="s">
        <v>183</v>
      </c>
      <c r="C87" s="4" t="s">
        <v>182</v>
      </c>
      <c r="D87" s="5">
        <v>42433</v>
      </c>
      <c r="E87" s="4" t="s">
        <v>181</v>
      </c>
      <c r="F87" s="4" t="s">
        <v>180</v>
      </c>
      <c r="G87" s="7">
        <v>25</v>
      </c>
      <c r="H87" s="4" t="s">
        <v>27</v>
      </c>
      <c r="I87" s="7">
        <v>42040</v>
      </c>
      <c r="J87" s="4" t="s">
        <v>26</v>
      </c>
      <c r="K87" s="4" t="s">
        <v>145</v>
      </c>
      <c r="L87" s="4" t="s">
        <v>170</v>
      </c>
      <c r="M87" s="4" t="s">
        <v>23</v>
      </c>
      <c r="N87" s="3" t="s">
        <v>179</v>
      </c>
      <c r="O87" s="4" t="s">
        <v>21</v>
      </c>
      <c r="P87" s="4" t="s">
        <v>178</v>
      </c>
      <c r="Q87" s="4" t="s">
        <v>177</v>
      </c>
      <c r="R87" s="3" t="s">
        <v>176</v>
      </c>
      <c r="S87" s="4" t="s">
        <v>87</v>
      </c>
      <c r="T87" s="5">
        <v>43100</v>
      </c>
      <c r="U87" s="5">
        <v>43012</v>
      </c>
      <c r="V87" s="4" t="s">
        <v>175</v>
      </c>
      <c r="W87" s="8"/>
    </row>
    <row r="88" spans="1:23" ht="102.75" x14ac:dyDescent="0.25">
      <c r="A88">
        <v>87</v>
      </c>
      <c r="B88" s="4" t="s">
        <v>174</v>
      </c>
      <c r="C88" s="4" t="s">
        <v>173</v>
      </c>
      <c r="D88" s="5">
        <v>42958</v>
      </c>
      <c r="E88" s="4" t="s">
        <v>172</v>
      </c>
      <c r="F88" s="4" t="s">
        <v>171</v>
      </c>
      <c r="G88" s="7">
        <v>25</v>
      </c>
      <c r="H88" s="4" t="s">
        <v>27</v>
      </c>
      <c r="I88" s="7">
        <v>31800</v>
      </c>
      <c r="J88" s="4" t="s">
        <v>26</v>
      </c>
      <c r="K88" s="4" t="s">
        <v>40</v>
      </c>
      <c r="L88" s="4" t="s">
        <v>170</v>
      </c>
      <c r="M88" s="4" t="s">
        <v>23</v>
      </c>
      <c r="N88" s="3" t="s">
        <v>169</v>
      </c>
      <c r="O88" s="4" t="s">
        <v>21</v>
      </c>
      <c r="P88" s="4" t="s">
        <v>20</v>
      </c>
      <c r="Q88" s="4" t="s">
        <v>168</v>
      </c>
      <c r="R88" s="3" t="s">
        <v>167</v>
      </c>
      <c r="S88" s="4" t="s">
        <v>166</v>
      </c>
      <c r="T88" s="5">
        <v>43054</v>
      </c>
      <c r="U88" s="5">
        <v>43032</v>
      </c>
      <c r="V88" s="4" t="s">
        <v>165</v>
      </c>
      <c r="W88" s="3" t="s">
        <v>164</v>
      </c>
    </row>
    <row r="89" spans="1:23" ht="64.5" x14ac:dyDescent="0.25">
      <c r="A89">
        <v>88</v>
      </c>
      <c r="B89" s="4" t="s">
        <v>163</v>
      </c>
      <c r="C89" s="4" t="s">
        <v>162</v>
      </c>
      <c r="D89" s="5">
        <v>43006</v>
      </c>
      <c r="E89" s="4" t="s">
        <v>161</v>
      </c>
      <c r="F89" s="4" t="s">
        <v>160</v>
      </c>
      <c r="G89" s="7">
        <v>25</v>
      </c>
      <c r="H89" s="4" t="s">
        <v>27</v>
      </c>
      <c r="I89" s="7">
        <v>0</v>
      </c>
      <c r="J89" s="4" t="s">
        <v>26</v>
      </c>
      <c r="K89" s="4" t="s">
        <v>40</v>
      </c>
      <c r="L89" s="4" t="s">
        <v>24</v>
      </c>
      <c r="M89" s="4" t="s">
        <v>23</v>
      </c>
      <c r="N89" s="3" t="s">
        <v>159</v>
      </c>
      <c r="O89" s="4" t="s">
        <v>21</v>
      </c>
      <c r="P89" s="4" t="s">
        <v>37</v>
      </c>
      <c r="Q89" s="4" t="s">
        <v>19</v>
      </c>
      <c r="R89" s="3" t="s">
        <v>119</v>
      </c>
      <c r="S89" s="4" t="s">
        <v>57</v>
      </c>
      <c r="T89" s="5">
        <v>43070</v>
      </c>
      <c r="U89" s="5">
        <v>43006</v>
      </c>
      <c r="V89" s="4" t="s">
        <v>118</v>
      </c>
      <c r="W89" s="8"/>
    </row>
    <row r="90" spans="1:23" ht="64.5" x14ac:dyDescent="0.25">
      <c r="A90">
        <v>89</v>
      </c>
      <c r="B90" s="4" t="s">
        <v>163</v>
      </c>
      <c r="C90" s="4" t="s">
        <v>162</v>
      </c>
      <c r="D90" s="5">
        <v>43006</v>
      </c>
      <c r="E90" s="4" t="s">
        <v>161</v>
      </c>
      <c r="F90" s="4" t="s">
        <v>160</v>
      </c>
      <c r="G90" s="7">
        <v>25</v>
      </c>
      <c r="H90" s="4" t="s">
        <v>27</v>
      </c>
      <c r="I90" s="7">
        <v>0</v>
      </c>
      <c r="J90" s="4" t="s">
        <v>26</v>
      </c>
      <c r="K90" s="4" t="s">
        <v>40</v>
      </c>
      <c r="L90" s="4" t="s">
        <v>24</v>
      </c>
      <c r="M90" s="4" t="s">
        <v>23</v>
      </c>
      <c r="N90" s="3" t="s">
        <v>159</v>
      </c>
      <c r="O90" s="4" t="s">
        <v>21</v>
      </c>
      <c r="P90" s="4" t="s">
        <v>129</v>
      </c>
      <c r="Q90" s="4" t="s">
        <v>19</v>
      </c>
      <c r="R90" s="3" t="s">
        <v>119</v>
      </c>
      <c r="S90" s="4" t="s">
        <v>57</v>
      </c>
      <c r="T90" s="5">
        <v>43070</v>
      </c>
      <c r="U90" s="5">
        <v>43006</v>
      </c>
      <c r="V90" s="4" t="s">
        <v>118</v>
      </c>
      <c r="W90" s="8"/>
    </row>
    <row r="91" spans="1:23" ht="102.75" x14ac:dyDescent="0.25">
      <c r="A91">
        <v>90</v>
      </c>
      <c r="B91" s="4" t="s">
        <v>158</v>
      </c>
      <c r="C91" s="4" t="s">
        <v>157</v>
      </c>
      <c r="D91" s="5">
        <v>42747</v>
      </c>
      <c r="E91" s="4" t="s">
        <v>156</v>
      </c>
      <c r="F91" s="4" t="s">
        <v>155</v>
      </c>
      <c r="G91" s="7">
        <v>25</v>
      </c>
      <c r="H91" s="4" t="s">
        <v>27</v>
      </c>
      <c r="I91" s="7">
        <v>250000</v>
      </c>
      <c r="J91" s="4" t="s">
        <v>26</v>
      </c>
      <c r="K91" s="4" t="s">
        <v>25</v>
      </c>
      <c r="L91" s="4" t="s">
        <v>24</v>
      </c>
      <c r="M91" s="4" t="s">
        <v>23</v>
      </c>
      <c r="N91" s="3" t="s">
        <v>154</v>
      </c>
      <c r="O91" s="4" t="s">
        <v>21</v>
      </c>
      <c r="P91" s="4" t="s">
        <v>48</v>
      </c>
      <c r="Q91" s="4" t="s">
        <v>19</v>
      </c>
      <c r="R91" s="3" t="s">
        <v>153</v>
      </c>
      <c r="S91" s="4" t="s">
        <v>152</v>
      </c>
      <c r="T91" s="5">
        <v>43190</v>
      </c>
      <c r="U91" s="5">
        <v>43056</v>
      </c>
      <c r="V91" s="4" t="s">
        <v>151</v>
      </c>
      <c r="W91" s="3" t="s">
        <v>150</v>
      </c>
    </row>
    <row r="92" spans="1:23" ht="51.75" x14ac:dyDescent="0.25">
      <c r="A92">
        <v>91</v>
      </c>
      <c r="B92" s="4" t="s">
        <v>149</v>
      </c>
      <c r="C92" s="4" t="s">
        <v>148</v>
      </c>
      <c r="D92" s="5">
        <v>42916</v>
      </c>
      <c r="E92" s="4" t="s">
        <v>147</v>
      </c>
      <c r="F92" s="4" t="s">
        <v>146</v>
      </c>
      <c r="G92" s="7">
        <v>25</v>
      </c>
      <c r="H92" s="4" t="s">
        <v>27</v>
      </c>
      <c r="I92" s="7">
        <v>30000</v>
      </c>
      <c r="J92" s="4" t="s">
        <v>26</v>
      </c>
      <c r="K92" s="4" t="s">
        <v>145</v>
      </c>
      <c r="L92" s="4" t="s">
        <v>144</v>
      </c>
      <c r="M92" s="4" t="s">
        <v>23</v>
      </c>
      <c r="N92" s="3" t="s">
        <v>143</v>
      </c>
      <c r="O92" s="4" t="s">
        <v>21</v>
      </c>
      <c r="P92" s="4" t="s">
        <v>129</v>
      </c>
      <c r="Q92" s="4" t="s">
        <v>142</v>
      </c>
      <c r="R92" s="3" t="s">
        <v>141</v>
      </c>
      <c r="S92" s="4" t="s">
        <v>87</v>
      </c>
      <c r="T92" s="5">
        <v>43098</v>
      </c>
      <c r="U92" s="5">
        <v>43019</v>
      </c>
      <c r="V92" s="4" t="s">
        <v>140</v>
      </c>
      <c r="W92" s="8"/>
    </row>
    <row r="93" spans="1:23" ht="90" x14ac:dyDescent="0.25">
      <c r="A93">
        <v>92</v>
      </c>
      <c r="B93" s="4" t="s">
        <v>139</v>
      </c>
      <c r="C93" s="4" t="s">
        <v>138</v>
      </c>
      <c r="D93" s="5">
        <v>43018</v>
      </c>
      <c r="E93" s="4" t="s">
        <v>137</v>
      </c>
      <c r="F93" s="4" t="s">
        <v>136</v>
      </c>
      <c r="G93" s="7">
        <v>25</v>
      </c>
      <c r="H93" s="4" t="s">
        <v>27</v>
      </c>
      <c r="I93" s="7">
        <v>238000</v>
      </c>
      <c r="J93" s="4" t="s">
        <v>62</v>
      </c>
      <c r="K93" s="4" t="s">
        <v>40</v>
      </c>
      <c r="L93" s="4" t="s">
        <v>135</v>
      </c>
      <c r="M93" s="4" t="s">
        <v>23</v>
      </c>
      <c r="N93" s="3" t="s">
        <v>134</v>
      </c>
      <c r="O93" s="4" t="s">
        <v>21</v>
      </c>
      <c r="P93" s="4" t="s">
        <v>20</v>
      </c>
      <c r="Q93" s="4" t="s">
        <v>133</v>
      </c>
      <c r="R93" s="3" t="s">
        <v>132</v>
      </c>
      <c r="S93" s="4" t="s">
        <v>131</v>
      </c>
      <c r="T93" s="5">
        <v>43098</v>
      </c>
      <c r="U93" s="5">
        <v>43018</v>
      </c>
      <c r="V93" s="4" t="s">
        <v>130</v>
      </c>
      <c r="W93" s="8"/>
    </row>
    <row r="94" spans="1:23" ht="77.25" x14ac:dyDescent="0.25">
      <c r="A94">
        <v>93</v>
      </c>
      <c r="B94" s="4" t="s">
        <v>127</v>
      </c>
      <c r="C94" s="4" t="s">
        <v>126</v>
      </c>
      <c r="D94" s="5">
        <v>42941</v>
      </c>
      <c r="E94" s="4" t="s">
        <v>125</v>
      </c>
      <c r="F94" s="4" t="s">
        <v>124</v>
      </c>
      <c r="G94" s="7">
        <v>20</v>
      </c>
      <c r="H94" s="4" t="s">
        <v>27</v>
      </c>
      <c r="I94" s="7">
        <v>0</v>
      </c>
      <c r="J94" s="4" t="s">
        <v>62</v>
      </c>
      <c r="K94" s="4" t="s">
        <v>25</v>
      </c>
      <c r="L94" s="4" t="s">
        <v>123</v>
      </c>
      <c r="M94" s="4" t="s">
        <v>23</v>
      </c>
      <c r="N94" s="3" t="s">
        <v>122</v>
      </c>
      <c r="O94" s="4" t="s">
        <v>21</v>
      </c>
      <c r="P94" s="4" t="s">
        <v>37</v>
      </c>
      <c r="Q94" s="4" t="s">
        <v>120</v>
      </c>
      <c r="R94" s="3" t="s">
        <v>119</v>
      </c>
      <c r="S94" s="4" t="s">
        <v>57</v>
      </c>
      <c r="T94" s="5">
        <v>43189</v>
      </c>
      <c r="U94" s="5">
        <v>42941</v>
      </c>
      <c r="V94" s="4" t="s">
        <v>118</v>
      </c>
      <c r="W94" s="8"/>
    </row>
    <row r="95" spans="1:23" ht="77.25" x14ac:dyDescent="0.25">
      <c r="A95">
        <v>94</v>
      </c>
      <c r="B95" s="4" t="s">
        <v>127</v>
      </c>
      <c r="C95" s="4" t="s">
        <v>126</v>
      </c>
      <c r="D95" s="5">
        <v>42941</v>
      </c>
      <c r="E95" s="4" t="s">
        <v>125</v>
      </c>
      <c r="F95" s="4" t="s">
        <v>124</v>
      </c>
      <c r="G95" s="7">
        <v>20</v>
      </c>
      <c r="H95" s="4" t="s">
        <v>27</v>
      </c>
      <c r="I95" s="7">
        <v>0</v>
      </c>
      <c r="J95" s="4" t="s">
        <v>62</v>
      </c>
      <c r="K95" s="4" t="s">
        <v>25</v>
      </c>
      <c r="L95" s="4" t="s">
        <v>123</v>
      </c>
      <c r="M95" s="4" t="s">
        <v>23</v>
      </c>
      <c r="N95" s="3" t="s">
        <v>122</v>
      </c>
      <c r="O95" s="4" t="s">
        <v>21</v>
      </c>
      <c r="P95" s="4" t="s">
        <v>129</v>
      </c>
      <c r="Q95" s="4" t="s">
        <v>120</v>
      </c>
      <c r="R95" s="3" t="s">
        <v>119</v>
      </c>
      <c r="S95" s="4" t="s">
        <v>57</v>
      </c>
      <c r="T95" s="5">
        <v>43189</v>
      </c>
      <c r="U95" s="5">
        <v>42941</v>
      </c>
      <c r="V95" s="4" t="s">
        <v>118</v>
      </c>
      <c r="W95" s="8"/>
    </row>
    <row r="96" spans="1:23" ht="77.25" x14ac:dyDescent="0.25">
      <c r="A96">
        <v>95</v>
      </c>
      <c r="B96" s="4" t="s">
        <v>127</v>
      </c>
      <c r="C96" s="4" t="s">
        <v>126</v>
      </c>
      <c r="D96" s="5">
        <v>42941</v>
      </c>
      <c r="E96" s="4" t="s">
        <v>125</v>
      </c>
      <c r="F96" s="4" t="s">
        <v>124</v>
      </c>
      <c r="G96" s="7">
        <v>20</v>
      </c>
      <c r="H96" s="4" t="s">
        <v>27</v>
      </c>
      <c r="I96" s="7">
        <v>0</v>
      </c>
      <c r="J96" s="4" t="s">
        <v>62</v>
      </c>
      <c r="K96" s="4" t="s">
        <v>25</v>
      </c>
      <c r="L96" s="4" t="s">
        <v>123</v>
      </c>
      <c r="M96" s="4" t="s">
        <v>23</v>
      </c>
      <c r="N96" s="3" t="s">
        <v>122</v>
      </c>
      <c r="O96" s="4" t="s">
        <v>21</v>
      </c>
      <c r="P96" s="4" t="s">
        <v>71</v>
      </c>
      <c r="Q96" s="4" t="s">
        <v>120</v>
      </c>
      <c r="R96" s="3" t="s">
        <v>119</v>
      </c>
      <c r="S96" s="4" t="s">
        <v>57</v>
      </c>
      <c r="T96" s="5">
        <v>43189</v>
      </c>
      <c r="U96" s="5">
        <v>42941</v>
      </c>
      <c r="V96" s="4" t="s">
        <v>118</v>
      </c>
      <c r="W96" s="8"/>
    </row>
    <row r="97" spans="1:23" ht="77.25" x14ac:dyDescent="0.25">
      <c r="A97">
        <v>96</v>
      </c>
      <c r="B97" s="4" t="s">
        <v>127</v>
      </c>
      <c r="C97" s="4" t="s">
        <v>126</v>
      </c>
      <c r="D97" s="5">
        <v>42941</v>
      </c>
      <c r="E97" s="4" t="s">
        <v>125</v>
      </c>
      <c r="F97" s="4" t="s">
        <v>124</v>
      </c>
      <c r="G97" s="7">
        <v>20</v>
      </c>
      <c r="H97" s="4" t="s">
        <v>27</v>
      </c>
      <c r="I97" s="7">
        <v>0</v>
      </c>
      <c r="J97" s="4" t="s">
        <v>62</v>
      </c>
      <c r="K97" s="4" t="s">
        <v>25</v>
      </c>
      <c r="L97" s="4" t="s">
        <v>123</v>
      </c>
      <c r="M97" s="4" t="s">
        <v>23</v>
      </c>
      <c r="N97" s="3" t="s">
        <v>122</v>
      </c>
      <c r="O97" s="4" t="s">
        <v>21</v>
      </c>
      <c r="P97" s="4" t="s">
        <v>89</v>
      </c>
      <c r="Q97" s="4" t="s">
        <v>120</v>
      </c>
      <c r="R97" s="3" t="s">
        <v>119</v>
      </c>
      <c r="S97" s="4" t="s">
        <v>57</v>
      </c>
      <c r="T97" s="5">
        <v>43189</v>
      </c>
      <c r="U97" s="5">
        <v>42941</v>
      </c>
      <c r="V97" s="4" t="s">
        <v>118</v>
      </c>
      <c r="W97" s="8"/>
    </row>
    <row r="98" spans="1:23" ht="77.25" x14ac:dyDescent="0.25">
      <c r="A98">
        <v>97</v>
      </c>
      <c r="B98" s="4" t="s">
        <v>127</v>
      </c>
      <c r="C98" s="4" t="s">
        <v>126</v>
      </c>
      <c r="D98" s="5">
        <v>42941</v>
      </c>
      <c r="E98" s="4" t="s">
        <v>125</v>
      </c>
      <c r="F98" s="4" t="s">
        <v>124</v>
      </c>
      <c r="G98" s="7">
        <v>20</v>
      </c>
      <c r="H98" s="4" t="s">
        <v>27</v>
      </c>
      <c r="I98" s="7">
        <v>0</v>
      </c>
      <c r="J98" s="4" t="s">
        <v>62</v>
      </c>
      <c r="K98" s="4" t="s">
        <v>25</v>
      </c>
      <c r="L98" s="4" t="s">
        <v>123</v>
      </c>
      <c r="M98" s="4" t="s">
        <v>23</v>
      </c>
      <c r="N98" s="3" t="s">
        <v>122</v>
      </c>
      <c r="O98" s="4" t="s">
        <v>21</v>
      </c>
      <c r="P98" s="4" t="s">
        <v>128</v>
      </c>
      <c r="Q98" s="4" t="s">
        <v>120</v>
      </c>
      <c r="R98" s="3" t="s">
        <v>119</v>
      </c>
      <c r="S98" s="4" t="s">
        <v>57</v>
      </c>
      <c r="T98" s="5">
        <v>43189</v>
      </c>
      <c r="U98" s="5">
        <v>42941</v>
      </c>
      <c r="V98" s="4" t="s">
        <v>118</v>
      </c>
      <c r="W98" s="8"/>
    </row>
    <row r="99" spans="1:23" ht="77.25" x14ac:dyDescent="0.25">
      <c r="A99">
        <v>98</v>
      </c>
      <c r="B99" s="4" t="s">
        <v>127</v>
      </c>
      <c r="C99" s="4" t="s">
        <v>126</v>
      </c>
      <c r="D99" s="5">
        <v>42941</v>
      </c>
      <c r="E99" s="4" t="s">
        <v>125</v>
      </c>
      <c r="F99" s="4" t="s">
        <v>124</v>
      </c>
      <c r="G99" s="7">
        <v>20</v>
      </c>
      <c r="H99" s="4" t="s">
        <v>27</v>
      </c>
      <c r="I99" s="7">
        <v>0</v>
      </c>
      <c r="J99" s="4" t="s">
        <v>62</v>
      </c>
      <c r="K99" s="4" t="s">
        <v>25</v>
      </c>
      <c r="L99" s="4" t="s">
        <v>123</v>
      </c>
      <c r="M99" s="4" t="s">
        <v>23</v>
      </c>
      <c r="N99" s="3" t="s">
        <v>122</v>
      </c>
      <c r="O99" s="4" t="s">
        <v>21</v>
      </c>
      <c r="P99" s="4" t="s">
        <v>121</v>
      </c>
      <c r="Q99" s="4" t="s">
        <v>120</v>
      </c>
      <c r="R99" s="3" t="s">
        <v>119</v>
      </c>
      <c r="S99" s="4" t="s">
        <v>57</v>
      </c>
      <c r="T99" s="5">
        <v>43189</v>
      </c>
      <c r="U99" s="5">
        <v>42941</v>
      </c>
      <c r="V99" s="4" t="s">
        <v>118</v>
      </c>
      <c r="W99" s="8"/>
    </row>
    <row r="100" spans="1:23" ht="39" x14ac:dyDescent="0.25">
      <c r="A100">
        <v>99</v>
      </c>
      <c r="B100" s="4" t="s">
        <v>117</v>
      </c>
      <c r="C100" s="4" t="s">
        <v>116</v>
      </c>
      <c r="D100" s="5">
        <v>42902</v>
      </c>
      <c r="E100" s="4" t="s">
        <v>113</v>
      </c>
      <c r="F100" s="4" t="s">
        <v>115</v>
      </c>
      <c r="G100" s="7">
        <v>20</v>
      </c>
      <c r="H100" s="4" t="s">
        <v>27</v>
      </c>
      <c r="I100" s="7">
        <v>23786</v>
      </c>
      <c r="J100" s="4" t="s">
        <v>26</v>
      </c>
      <c r="K100" s="4" t="s">
        <v>40</v>
      </c>
      <c r="L100" s="4" t="s">
        <v>39</v>
      </c>
      <c r="M100" s="4" t="s">
        <v>23</v>
      </c>
      <c r="N100" s="3" t="s">
        <v>114</v>
      </c>
      <c r="O100" s="4" t="s">
        <v>21</v>
      </c>
      <c r="P100" s="4" t="s">
        <v>37</v>
      </c>
      <c r="Q100" s="4" t="s">
        <v>36</v>
      </c>
      <c r="R100" s="3" t="s">
        <v>35</v>
      </c>
      <c r="S100" s="4" t="s">
        <v>113</v>
      </c>
      <c r="T100" s="5">
        <v>43098</v>
      </c>
      <c r="U100" s="5">
        <v>43047</v>
      </c>
      <c r="V100" s="4" t="s">
        <v>33</v>
      </c>
      <c r="W100" s="8"/>
    </row>
    <row r="101" spans="1:23" ht="128.25" x14ac:dyDescent="0.25">
      <c r="A101">
        <v>100</v>
      </c>
      <c r="B101" s="4" t="s">
        <v>112</v>
      </c>
      <c r="C101" s="4" t="s">
        <v>111</v>
      </c>
      <c r="D101" s="5">
        <v>42530</v>
      </c>
      <c r="E101" s="4" t="s">
        <v>110</v>
      </c>
      <c r="F101" s="4" t="s">
        <v>109</v>
      </c>
      <c r="G101" s="7">
        <v>20</v>
      </c>
      <c r="H101" s="4" t="s">
        <v>27</v>
      </c>
      <c r="I101" s="7">
        <v>0</v>
      </c>
      <c r="J101" s="4" t="s">
        <v>26</v>
      </c>
      <c r="K101" s="4" t="s">
        <v>25</v>
      </c>
      <c r="L101" s="4" t="s">
        <v>24</v>
      </c>
      <c r="M101" s="4" t="s">
        <v>23</v>
      </c>
      <c r="N101" s="3" t="s">
        <v>108</v>
      </c>
      <c r="O101" s="4" t="s">
        <v>21</v>
      </c>
      <c r="P101" s="4" t="s">
        <v>48</v>
      </c>
      <c r="Q101" s="4" t="s">
        <v>19</v>
      </c>
      <c r="R101" s="3" t="s">
        <v>107</v>
      </c>
      <c r="S101" s="6"/>
      <c r="T101" s="5">
        <v>43105</v>
      </c>
      <c r="U101" s="5">
        <v>43054</v>
      </c>
      <c r="V101" s="4" t="s">
        <v>106</v>
      </c>
      <c r="W101" s="3" t="s">
        <v>105</v>
      </c>
    </row>
    <row r="102" spans="1:23" ht="166.5" x14ac:dyDescent="0.25">
      <c r="A102">
        <v>101</v>
      </c>
      <c r="B102" s="4" t="s">
        <v>104</v>
      </c>
      <c r="C102" s="4" t="s">
        <v>103</v>
      </c>
      <c r="D102" s="5">
        <v>42411</v>
      </c>
      <c r="E102" s="4" t="s">
        <v>102</v>
      </c>
      <c r="F102" s="4" t="s">
        <v>101</v>
      </c>
      <c r="G102" s="7">
        <v>15</v>
      </c>
      <c r="H102" s="4" t="s">
        <v>27</v>
      </c>
      <c r="I102" s="7">
        <v>44000</v>
      </c>
      <c r="J102" s="4" t="s">
        <v>26</v>
      </c>
      <c r="K102" s="4" t="s">
        <v>40</v>
      </c>
      <c r="L102" s="4" t="s">
        <v>100</v>
      </c>
      <c r="M102" s="4" t="s">
        <v>23</v>
      </c>
      <c r="N102" s="3" t="s">
        <v>99</v>
      </c>
      <c r="O102" s="4" t="s">
        <v>21</v>
      </c>
      <c r="P102" s="4" t="s">
        <v>71</v>
      </c>
      <c r="Q102" s="4" t="s">
        <v>98</v>
      </c>
      <c r="R102" s="3" t="s">
        <v>97</v>
      </c>
      <c r="S102" s="4" t="s">
        <v>87</v>
      </c>
      <c r="T102" s="5">
        <v>43098</v>
      </c>
      <c r="U102" s="5">
        <v>42850</v>
      </c>
      <c r="V102" s="4" t="s">
        <v>96</v>
      </c>
      <c r="W102" s="3" t="s">
        <v>95</v>
      </c>
    </row>
    <row r="103" spans="1:23" ht="166.5" x14ac:dyDescent="0.25">
      <c r="A103">
        <v>102</v>
      </c>
      <c r="B103" s="4" t="s">
        <v>104</v>
      </c>
      <c r="C103" s="4" t="s">
        <v>103</v>
      </c>
      <c r="D103" s="5">
        <v>42411</v>
      </c>
      <c r="E103" s="4" t="s">
        <v>102</v>
      </c>
      <c r="F103" s="4" t="s">
        <v>101</v>
      </c>
      <c r="G103" s="7">
        <v>15</v>
      </c>
      <c r="H103" s="4" t="s">
        <v>27</v>
      </c>
      <c r="I103" s="7">
        <v>78500</v>
      </c>
      <c r="J103" s="4" t="s">
        <v>26</v>
      </c>
      <c r="K103" s="4" t="s">
        <v>40</v>
      </c>
      <c r="L103" s="4" t="s">
        <v>100</v>
      </c>
      <c r="M103" s="4" t="s">
        <v>23</v>
      </c>
      <c r="N103" s="3" t="s">
        <v>99</v>
      </c>
      <c r="O103" s="4" t="s">
        <v>21</v>
      </c>
      <c r="P103" s="4" t="s">
        <v>48</v>
      </c>
      <c r="Q103" s="4" t="s">
        <v>98</v>
      </c>
      <c r="R103" s="3" t="s">
        <v>97</v>
      </c>
      <c r="S103" s="4" t="s">
        <v>87</v>
      </c>
      <c r="T103" s="5">
        <v>43098</v>
      </c>
      <c r="U103" s="5">
        <v>42850</v>
      </c>
      <c r="V103" s="4" t="s">
        <v>96</v>
      </c>
      <c r="W103" s="3" t="s">
        <v>95</v>
      </c>
    </row>
    <row r="104" spans="1:23" ht="26.25" x14ac:dyDescent="0.25">
      <c r="A104">
        <v>103</v>
      </c>
      <c r="B104" s="4" t="s">
        <v>94</v>
      </c>
      <c r="C104" s="4" t="s">
        <v>93</v>
      </c>
      <c r="D104" s="5">
        <v>42591</v>
      </c>
      <c r="E104" s="4" t="s">
        <v>92</v>
      </c>
      <c r="F104" s="4" t="s">
        <v>91</v>
      </c>
      <c r="G104" s="7">
        <v>15</v>
      </c>
      <c r="H104" s="4" t="s">
        <v>27</v>
      </c>
      <c r="I104" s="7">
        <v>25674</v>
      </c>
      <c r="J104" s="4" t="s">
        <v>26</v>
      </c>
      <c r="K104" s="4" t="s">
        <v>40</v>
      </c>
      <c r="L104" s="4" t="s">
        <v>39</v>
      </c>
      <c r="M104" s="4" t="s">
        <v>23</v>
      </c>
      <c r="N104" s="3" t="s">
        <v>90</v>
      </c>
      <c r="O104" s="4" t="s">
        <v>21</v>
      </c>
      <c r="P104" s="4" t="s">
        <v>89</v>
      </c>
      <c r="Q104" s="4" t="s">
        <v>36</v>
      </c>
      <c r="R104" s="3" t="s">
        <v>88</v>
      </c>
      <c r="S104" s="4" t="s">
        <v>87</v>
      </c>
      <c r="T104" s="5">
        <v>43070</v>
      </c>
      <c r="U104" s="5">
        <v>43006</v>
      </c>
      <c r="V104" s="4" t="s">
        <v>86</v>
      </c>
      <c r="W104" s="3" t="s">
        <v>85</v>
      </c>
    </row>
    <row r="105" spans="1:23" ht="26.25" x14ac:dyDescent="0.25">
      <c r="A105">
        <v>104</v>
      </c>
      <c r="B105" s="4" t="s">
        <v>84</v>
      </c>
      <c r="C105" s="4" t="s">
        <v>83</v>
      </c>
      <c r="D105" s="5">
        <v>42921</v>
      </c>
      <c r="E105" s="4" t="s">
        <v>77</v>
      </c>
      <c r="F105" s="4" t="s">
        <v>82</v>
      </c>
      <c r="G105" s="7">
        <v>10</v>
      </c>
      <c r="H105" s="4" t="s">
        <v>27</v>
      </c>
      <c r="I105" s="7">
        <v>130000</v>
      </c>
      <c r="J105" s="4" t="s">
        <v>26</v>
      </c>
      <c r="K105" s="4" t="s">
        <v>40</v>
      </c>
      <c r="L105" s="4" t="s">
        <v>81</v>
      </c>
      <c r="M105" s="4" t="s">
        <v>23</v>
      </c>
      <c r="N105" s="3" t="s">
        <v>80</v>
      </c>
      <c r="O105" s="4" t="s">
        <v>21</v>
      </c>
      <c r="P105" s="4" t="s">
        <v>48</v>
      </c>
      <c r="Q105" s="4" t="s">
        <v>79</v>
      </c>
      <c r="R105" s="3" t="s">
        <v>78</v>
      </c>
      <c r="S105" s="4" t="s">
        <v>77</v>
      </c>
      <c r="T105" s="5">
        <v>43056</v>
      </c>
      <c r="U105" s="5">
        <v>43034</v>
      </c>
      <c r="V105" s="4" t="s">
        <v>14</v>
      </c>
      <c r="W105" s="8"/>
    </row>
    <row r="106" spans="1:23" ht="64.5" x14ac:dyDescent="0.25">
      <c r="A106">
        <v>105</v>
      </c>
      <c r="B106" s="4" t="s">
        <v>76</v>
      </c>
      <c r="C106" s="4" t="s">
        <v>75</v>
      </c>
      <c r="D106" s="5">
        <v>42398</v>
      </c>
      <c r="E106" s="4" t="s">
        <v>74</v>
      </c>
      <c r="F106" s="4" t="s">
        <v>73</v>
      </c>
      <c r="G106" s="7">
        <v>5</v>
      </c>
      <c r="H106" s="4" t="s">
        <v>27</v>
      </c>
      <c r="I106" s="7">
        <v>60000</v>
      </c>
      <c r="J106" s="4" t="s">
        <v>26</v>
      </c>
      <c r="K106" s="4" t="s">
        <v>25</v>
      </c>
      <c r="L106" s="4" t="s">
        <v>61</v>
      </c>
      <c r="M106" s="4" t="s">
        <v>23</v>
      </c>
      <c r="N106" s="3" t="s">
        <v>72</v>
      </c>
      <c r="O106" s="4" t="s">
        <v>21</v>
      </c>
      <c r="P106" s="4" t="s">
        <v>71</v>
      </c>
      <c r="Q106" s="4" t="s">
        <v>70</v>
      </c>
      <c r="R106" s="3" t="s">
        <v>69</v>
      </c>
      <c r="S106" s="4" t="s">
        <v>34</v>
      </c>
      <c r="T106" s="5">
        <v>43189</v>
      </c>
      <c r="U106" s="5">
        <v>42901</v>
      </c>
      <c r="V106" s="4" t="s">
        <v>68</v>
      </c>
      <c r="W106" s="3" t="s">
        <v>67</v>
      </c>
    </row>
    <row r="107" spans="1:23" ht="77.25" x14ac:dyDescent="0.25">
      <c r="A107">
        <v>106</v>
      </c>
      <c r="B107" s="4" t="s">
        <v>66</v>
      </c>
      <c r="C107" s="4" t="s">
        <v>65</v>
      </c>
      <c r="D107" s="5">
        <v>42605</v>
      </c>
      <c r="E107" s="4" t="s">
        <v>64</v>
      </c>
      <c r="F107" s="4" t="s">
        <v>63</v>
      </c>
      <c r="G107" s="7">
        <v>5</v>
      </c>
      <c r="H107" s="4" t="s">
        <v>27</v>
      </c>
      <c r="I107" s="7">
        <v>147550</v>
      </c>
      <c r="J107" s="4" t="s">
        <v>62</v>
      </c>
      <c r="K107" s="4" t="s">
        <v>25</v>
      </c>
      <c r="L107" s="4" t="s">
        <v>61</v>
      </c>
      <c r="M107" s="4" t="s">
        <v>23</v>
      </c>
      <c r="N107" s="3" t="s">
        <v>60</v>
      </c>
      <c r="O107" s="4" t="s">
        <v>21</v>
      </c>
      <c r="P107" s="4" t="s">
        <v>48</v>
      </c>
      <c r="Q107" s="4" t="s">
        <v>59</v>
      </c>
      <c r="R107" s="3" t="s">
        <v>58</v>
      </c>
      <c r="S107" s="4" t="s">
        <v>57</v>
      </c>
      <c r="T107" s="5">
        <v>43189</v>
      </c>
      <c r="U107" s="5">
        <v>43010</v>
      </c>
      <c r="V107" s="4" t="s">
        <v>56</v>
      </c>
      <c r="W107" s="3" t="s">
        <v>55</v>
      </c>
    </row>
    <row r="108" spans="1:23" ht="26.25" x14ac:dyDescent="0.25">
      <c r="A108">
        <v>107</v>
      </c>
      <c r="B108" s="4" t="s">
        <v>54</v>
      </c>
      <c r="C108" s="4" t="s">
        <v>53</v>
      </c>
      <c r="D108" s="5">
        <v>43048</v>
      </c>
      <c r="E108" s="4" t="s">
        <v>52</v>
      </c>
      <c r="F108" s="4" t="s">
        <v>51</v>
      </c>
      <c r="G108" s="7">
        <v>5</v>
      </c>
      <c r="H108" s="4" t="s">
        <v>27</v>
      </c>
      <c r="I108" s="7">
        <v>0</v>
      </c>
      <c r="J108" s="4" t="s">
        <v>26</v>
      </c>
      <c r="K108" s="4" t="s">
        <v>25</v>
      </c>
      <c r="L108" s="4" t="s">
        <v>50</v>
      </c>
      <c r="M108" s="4" t="s">
        <v>23</v>
      </c>
      <c r="N108" s="3" t="s">
        <v>49</v>
      </c>
      <c r="O108" s="4" t="s">
        <v>21</v>
      </c>
      <c r="P108" s="4" t="s">
        <v>48</v>
      </c>
      <c r="Q108" s="4" t="s">
        <v>47</v>
      </c>
      <c r="R108" s="3" t="s">
        <v>46</v>
      </c>
      <c r="S108" s="6"/>
      <c r="T108" s="5">
        <v>43098</v>
      </c>
      <c r="U108" s="5">
        <v>43048</v>
      </c>
      <c r="V108" s="4" t="s">
        <v>45</v>
      </c>
      <c r="W108" s="8"/>
    </row>
    <row r="109" spans="1:23" ht="90" x14ac:dyDescent="0.25">
      <c r="A109">
        <v>108</v>
      </c>
      <c r="B109" s="4" t="s">
        <v>44</v>
      </c>
      <c r="C109" s="4" t="s">
        <v>43</v>
      </c>
      <c r="D109" s="5">
        <v>42216</v>
      </c>
      <c r="E109" s="4" t="s">
        <v>42</v>
      </c>
      <c r="F109" s="4" t="s">
        <v>41</v>
      </c>
      <c r="G109" s="7">
        <v>5</v>
      </c>
      <c r="H109" s="4" t="s">
        <v>27</v>
      </c>
      <c r="I109" s="7">
        <v>75000</v>
      </c>
      <c r="J109" s="4" t="s">
        <v>26</v>
      </c>
      <c r="K109" s="4" t="s">
        <v>40</v>
      </c>
      <c r="L109" s="4" t="s">
        <v>39</v>
      </c>
      <c r="M109" s="4" t="s">
        <v>23</v>
      </c>
      <c r="N109" s="3" t="s">
        <v>38</v>
      </c>
      <c r="O109" s="4" t="s">
        <v>21</v>
      </c>
      <c r="P109" s="4" t="s">
        <v>37</v>
      </c>
      <c r="Q109" s="4" t="s">
        <v>36</v>
      </c>
      <c r="R109" s="3" t="s">
        <v>35</v>
      </c>
      <c r="S109" s="4" t="s">
        <v>34</v>
      </c>
      <c r="T109" s="5">
        <v>43098</v>
      </c>
      <c r="U109" s="5">
        <v>43047</v>
      </c>
      <c r="V109" s="4" t="s">
        <v>33</v>
      </c>
      <c r="W109" s="3" t="s">
        <v>32</v>
      </c>
    </row>
    <row r="110" spans="1:23" ht="115.5" x14ac:dyDescent="0.25">
      <c r="A110">
        <v>109</v>
      </c>
      <c r="B110" s="4" t="s">
        <v>31</v>
      </c>
      <c r="C110" s="4" t="s">
        <v>30</v>
      </c>
      <c r="D110" s="5">
        <v>43013</v>
      </c>
      <c r="E110" s="4" t="s">
        <v>29</v>
      </c>
      <c r="F110" s="4" t="s">
        <v>28</v>
      </c>
      <c r="G110" s="7">
        <v>5</v>
      </c>
      <c r="H110" s="4" t="s">
        <v>27</v>
      </c>
      <c r="I110" s="7">
        <v>0</v>
      </c>
      <c r="J110" s="4" t="s">
        <v>26</v>
      </c>
      <c r="K110" s="4" t="s">
        <v>25</v>
      </c>
      <c r="L110" s="4" t="s">
        <v>24</v>
      </c>
      <c r="M110" s="4" t="s">
        <v>23</v>
      </c>
      <c r="N110" s="3" t="s">
        <v>22</v>
      </c>
      <c r="O110" s="4" t="s">
        <v>21</v>
      </c>
      <c r="P110" s="4" t="s">
        <v>20</v>
      </c>
      <c r="Q110" s="4" t="s">
        <v>19</v>
      </c>
      <c r="R110" s="3" t="s">
        <v>18</v>
      </c>
      <c r="S110" s="6"/>
      <c r="T110" s="5">
        <v>43069</v>
      </c>
      <c r="U110" s="5">
        <v>43053</v>
      </c>
      <c r="V110" s="4" t="s">
        <v>17</v>
      </c>
      <c r="W110" s="3" t="s">
        <v>16</v>
      </c>
    </row>
    <row r="112" spans="1:23" x14ac:dyDescent="0.25">
      <c r="B112" s="2"/>
    </row>
    <row r="113" spans="2:2" x14ac:dyDescent="0.25">
      <c r="B113" s="2"/>
    </row>
    <row r="114" spans="2:2" x14ac:dyDescent="0.25">
      <c r="B114" s="2"/>
    </row>
    <row r="115" spans="2:2" x14ac:dyDescent="0.25">
      <c r="B115" s="2"/>
    </row>
    <row r="116" spans="2:2" x14ac:dyDescent="0.25">
      <c r="B116" s="2"/>
    </row>
  </sheetData>
  <autoFilter ref="B1:W116"/>
  <pageMargins left="0.75" right="0.75" top="1" bottom="1" header="0.5" footer="0.5"/>
  <pageSetup orientation="portrait" r:id="rId1"/>
  <headerFooter differentOddEven="1">
    <oddFooter>&amp;L&amp;"Arial,Regular"&amp;9Information Classification: Confidential</oddFooter>
    <evenFooter>&amp;L&amp;"Arial,Regular"&amp;9Information Classification: Confidential</even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V269"/>
  <sheetViews>
    <sheetView zoomScale="85" zoomScaleNormal="85" workbookViewId="0">
      <pane xSplit="4" ySplit="1" topLeftCell="E2" activePane="bottomRight" state="frozen"/>
      <selection pane="topRight" activeCell="D1" sqref="D1"/>
      <selection pane="bottomLeft" activeCell="A2" sqref="A2"/>
      <selection pane="bottomRight" activeCell="A2" sqref="A2:A244"/>
    </sheetView>
  </sheetViews>
  <sheetFormatPr defaultColWidth="25.28515625" defaultRowHeight="12.75" x14ac:dyDescent="0.25"/>
  <cols>
    <col min="1" max="1" width="25.28515625" style="21"/>
    <col min="2" max="2" width="12.85546875" style="21" bestFit="1" customWidth="1"/>
    <col min="3" max="3" width="43.5703125" style="21" customWidth="1"/>
    <col min="4" max="4" width="9.5703125" style="21" bestFit="1" customWidth="1"/>
    <col min="5" max="5" width="45" style="21" customWidth="1"/>
    <col min="6" max="6" width="9.7109375" style="21" customWidth="1"/>
    <col min="7" max="7" width="42" style="21" customWidth="1"/>
    <col min="8" max="8" width="30" style="21" customWidth="1"/>
    <col min="9" max="9" width="40.5703125" style="21" customWidth="1"/>
    <col min="10" max="10" width="8.42578125" style="21" customWidth="1"/>
    <col min="11" max="11" width="15.42578125" style="21" customWidth="1"/>
    <col min="12" max="12" width="8.85546875" style="21" customWidth="1"/>
    <col min="13" max="13" width="9" style="21" customWidth="1"/>
    <col min="14" max="19" width="19" style="53" customWidth="1"/>
    <col min="20" max="20" width="41.140625" style="53" customWidth="1"/>
    <col min="21" max="21" width="7" style="53" customWidth="1"/>
    <col min="22" max="22" width="25.7109375" style="53" customWidth="1"/>
    <col min="23" max="23" width="36" style="53" bestFit="1" customWidth="1"/>
    <col min="24" max="28" width="6.28515625" style="53" customWidth="1"/>
    <col min="29" max="29" width="20.85546875" style="53" bestFit="1" customWidth="1"/>
    <col min="30" max="30" width="33.85546875" style="53" bestFit="1" customWidth="1"/>
    <col min="31" max="35" width="7.5703125" style="53" customWidth="1"/>
    <col min="36" max="36" width="17.42578125" style="53" bestFit="1" customWidth="1"/>
    <col min="37" max="37" width="31.5703125" style="53" bestFit="1" customWidth="1"/>
    <col min="38" max="42" width="6.5703125" style="53" customWidth="1"/>
    <col min="43" max="43" width="21.42578125" style="53" customWidth="1"/>
    <col min="44" max="44" width="9.85546875" style="21" customWidth="1"/>
    <col min="45" max="16384" width="25.28515625" style="21"/>
  </cols>
  <sheetData>
    <row r="1" spans="1:48" s="13" customFormat="1" ht="85.5" customHeight="1" x14ac:dyDescent="0.25">
      <c r="A1" s="13" t="s">
        <v>7754</v>
      </c>
      <c r="B1" s="57" t="s">
        <v>636</v>
      </c>
      <c r="C1" s="58" t="s">
        <v>637</v>
      </c>
      <c r="D1" s="58" t="s">
        <v>8</v>
      </c>
      <c r="E1" s="58" t="s">
        <v>638</v>
      </c>
      <c r="F1" s="58" t="s">
        <v>639</v>
      </c>
      <c r="G1" s="58" t="s">
        <v>640</v>
      </c>
      <c r="H1" s="58" t="s">
        <v>641</v>
      </c>
      <c r="I1" s="58" t="s">
        <v>642</v>
      </c>
      <c r="J1" s="58" t="s">
        <v>643</v>
      </c>
      <c r="K1" s="58" t="s">
        <v>644</v>
      </c>
      <c r="L1" s="58" t="s">
        <v>645</v>
      </c>
      <c r="M1" s="58" t="s">
        <v>646</v>
      </c>
      <c r="N1" s="11" t="s">
        <v>647</v>
      </c>
      <c r="O1" s="12" t="s">
        <v>648</v>
      </c>
      <c r="P1" s="12" t="s">
        <v>649</v>
      </c>
      <c r="Q1" s="12" t="s">
        <v>650</v>
      </c>
      <c r="R1" s="12" t="s">
        <v>651</v>
      </c>
      <c r="S1" s="12" t="s">
        <v>652</v>
      </c>
      <c r="T1" s="12" t="s">
        <v>653</v>
      </c>
      <c r="U1" s="12" t="s">
        <v>654</v>
      </c>
      <c r="V1" s="59" t="s">
        <v>655</v>
      </c>
      <c r="W1" s="59" t="s">
        <v>656</v>
      </c>
      <c r="X1" s="59" t="s">
        <v>657</v>
      </c>
      <c r="Y1" s="59" t="s">
        <v>658</v>
      </c>
      <c r="Z1" s="59" t="s">
        <v>659</v>
      </c>
      <c r="AA1" s="59" t="s">
        <v>660</v>
      </c>
      <c r="AB1" s="59" t="s">
        <v>661</v>
      </c>
      <c r="AC1" s="59" t="s">
        <v>662</v>
      </c>
      <c r="AD1" s="59" t="s">
        <v>663</v>
      </c>
      <c r="AE1" s="59" t="s">
        <v>664</v>
      </c>
      <c r="AF1" s="59" t="s">
        <v>665</v>
      </c>
      <c r="AG1" s="59" t="s">
        <v>666</v>
      </c>
      <c r="AH1" s="59" t="s">
        <v>667</v>
      </c>
      <c r="AI1" s="59" t="s">
        <v>668</v>
      </c>
      <c r="AJ1" s="59" t="s">
        <v>669</v>
      </c>
      <c r="AK1" s="59" t="s">
        <v>670</v>
      </c>
      <c r="AL1" s="59" t="s">
        <v>671</v>
      </c>
      <c r="AM1" s="59" t="s">
        <v>672</v>
      </c>
      <c r="AN1" s="59" t="s">
        <v>673</v>
      </c>
      <c r="AO1" s="59" t="s">
        <v>674</v>
      </c>
      <c r="AP1" s="59" t="s">
        <v>675</v>
      </c>
      <c r="AQ1" s="60" t="s">
        <v>669</v>
      </c>
      <c r="AR1" s="61" t="s">
        <v>676</v>
      </c>
      <c r="AS1" s="13" t="s">
        <v>7756</v>
      </c>
      <c r="AT1" s="13" t="s">
        <v>7757</v>
      </c>
      <c r="AU1" s="13" t="s">
        <v>7758</v>
      </c>
      <c r="AV1" s="13" t="s">
        <v>7759</v>
      </c>
    </row>
    <row r="2" spans="1:48" x14ac:dyDescent="0.25">
      <c r="A2" s="98">
        <v>1</v>
      </c>
      <c r="B2" s="14" t="s">
        <v>677</v>
      </c>
      <c r="C2" s="15" t="s">
        <v>677</v>
      </c>
      <c r="D2" s="16">
        <v>3</v>
      </c>
      <c r="E2" s="15" t="s">
        <v>678</v>
      </c>
      <c r="F2" s="15" t="s">
        <v>679</v>
      </c>
      <c r="G2" s="15" t="s">
        <v>680</v>
      </c>
      <c r="H2" s="15" t="s">
        <v>681</v>
      </c>
      <c r="I2" s="15" t="s">
        <v>682</v>
      </c>
      <c r="J2" s="15" t="s">
        <v>683</v>
      </c>
      <c r="K2" s="15" t="s">
        <v>684</v>
      </c>
      <c r="L2" s="15" t="s">
        <v>685</v>
      </c>
      <c r="M2" s="15" t="s">
        <v>686</v>
      </c>
      <c r="N2" s="17"/>
      <c r="O2" s="18"/>
      <c r="P2" s="18"/>
      <c r="Q2" s="18"/>
      <c r="R2" s="18"/>
      <c r="S2" s="18"/>
      <c r="T2" s="19"/>
      <c r="U2" s="19"/>
      <c r="V2" s="17" t="s">
        <v>687</v>
      </c>
      <c r="W2" s="17" t="s">
        <v>688</v>
      </c>
      <c r="X2" s="17"/>
      <c r="Y2" s="17"/>
      <c r="Z2" s="17"/>
      <c r="AA2" s="17"/>
      <c r="AB2" s="17"/>
      <c r="AC2" s="17" t="s">
        <v>687</v>
      </c>
      <c r="AD2" s="17" t="s">
        <v>688</v>
      </c>
      <c r="AE2" s="17"/>
      <c r="AF2" s="17"/>
      <c r="AG2" s="17"/>
      <c r="AH2" s="17"/>
      <c r="AI2" s="17"/>
      <c r="AJ2" s="17" t="s">
        <v>689</v>
      </c>
      <c r="AK2" s="17" t="s">
        <v>690</v>
      </c>
      <c r="AL2" s="17"/>
      <c r="AM2" s="17"/>
      <c r="AN2" s="17"/>
      <c r="AO2" s="17"/>
      <c r="AP2" s="17"/>
      <c r="AQ2" s="20" t="str">
        <f>VLOOKUP($B2, '[1]Survey - Internal'!$A:$U,17,FALSE)</f>
        <v>Jack Kerrigan</v>
      </c>
      <c r="AR2" s="20" t="str">
        <f>VLOOKUP($B2, '[1]Survey - Internal'!$A:$U,21,FALSE)</f>
        <v>Bob Pratt</v>
      </c>
    </row>
    <row r="3" spans="1:48" x14ac:dyDescent="0.25">
      <c r="A3" s="98">
        <v>2</v>
      </c>
      <c r="B3" s="14" t="s">
        <v>691</v>
      </c>
      <c r="C3" s="15" t="s">
        <v>692</v>
      </c>
      <c r="D3" s="16">
        <v>3</v>
      </c>
      <c r="E3" s="15" t="s">
        <v>693</v>
      </c>
      <c r="F3" s="15" t="s">
        <v>679</v>
      </c>
      <c r="G3" s="15" t="s">
        <v>694</v>
      </c>
      <c r="H3" s="15" t="s">
        <v>695</v>
      </c>
      <c r="I3" s="15" t="s">
        <v>696</v>
      </c>
      <c r="J3" s="15" t="s">
        <v>683</v>
      </c>
      <c r="K3" s="15" t="s">
        <v>697</v>
      </c>
      <c r="L3" s="15" t="s">
        <v>698</v>
      </c>
      <c r="M3" s="15" t="s">
        <v>699</v>
      </c>
      <c r="N3" s="22" t="s">
        <v>693</v>
      </c>
      <c r="O3" s="23">
        <v>6</v>
      </c>
      <c r="P3" s="23">
        <v>5</v>
      </c>
      <c r="Q3" s="23">
        <v>4</v>
      </c>
      <c r="R3" s="23">
        <v>7</v>
      </c>
      <c r="S3" s="23">
        <v>5</v>
      </c>
      <c r="T3" s="24" t="s">
        <v>683</v>
      </c>
      <c r="U3" s="25">
        <f>AVERAGE(O3:S3)</f>
        <v>5.4</v>
      </c>
      <c r="V3" s="17" t="s">
        <v>700</v>
      </c>
      <c r="W3" s="17" t="s">
        <v>701</v>
      </c>
      <c r="X3" s="17"/>
      <c r="Y3" s="17"/>
      <c r="Z3" s="17"/>
      <c r="AA3" s="17"/>
      <c r="AB3" s="17"/>
      <c r="AC3" s="17" t="s">
        <v>702</v>
      </c>
      <c r="AD3" s="17" t="s">
        <v>703</v>
      </c>
      <c r="AE3" s="17"/>
      <c r="AF3" s="17"/>
      <c r="AG3" s="17"/>
      <c r="AH3" s="17"/>
      <c r="AI3" s="17"/>
      <c r="AJ3" s="17" t="s">
        <v>704</v>
      </c>
      <c r="AK3" s="17" t="s">
        <v>705</v>
      </c>
      <c r="AL3" s="17"/>
      <c r="AM3" s="17"/>
      <c r="AN3" s="17"/>
      <c r="AO3" s="17"/>
      <c r="AP3" s="17"/>
      <c r="AQ3" s="20" t="str">
        <f>VLOOKUP($B3, '[1]Survey - Internal'!$A:$U,17,FALSE)</f>
        <v>Jonathan King</v>
      </c>
      <c r="AR3" s="20" t="str">
        <f>VLOOKUP(B3, '[1]Survey - Internal'!A:U,21,FALSE)</f>
        <v>Bob Pratt</v>
      </c>
    </row>
    <row r="4" spans="1:48" x14ac:dyDescent="0.25">
      <c r="A4" s="98">
        <v>3</v>
      </c>
      <c r="B4" s="14" t="s">
        <v>706</v>
      </c>
      <c r="C4" s="15" t="s">
        <v>707</v>
      </c>
      <c r="D4" s="16">
        <v>3</v>
      </c>
      <c r="E4" s="15" t="s">
        <v>708</v>
      </c>
      <c r="F4" s="15" t="s">
        <v>679</v>
      </c>
      <c r="G4" s="15" t="s">
        <v>709</v>
      </c>
      <c r="H4" s="15" t="s">
        <v>710</v>
      </c>
      <c r="I4" s="15" t="s">
        <v>711</v>
      </c>
      <c r="J4" s="15" t="s">
        <v>683</v>
      </c>
      <c r="K4" s="15" t="s">
        <v>712</v>
      </c>
      <c r="L4" s="15" t="s">
        <v>713</v>
      </c>
      <c r="M4" s="15" t="s">
        <v>714</v>
      </c>
      <c r="N4" s="17"/>
      <c r="O4" s="18"/>
      <c r="P4" s="18"/>
      <c r="Q4" s="18"/>
      <c r="R4" s="18"/>
      <c r="S4" s="18"/>
      <c r="T4" s="19"/>
      <c r="U4" s="19"/>
      <c r="V4" s="17" t="s">
        <v>715</v>
      </c>
      <c r="W4" s="17" t="s">
        <v>716</v>
      </c>
      <c r="X4" s="17"/>
      <c r="Y4" s="17"/>
      <c r="Z4" s="17"/>
      <c r="AA4" s="17"/>
      <c r="AB4" s="17"/>
      <c r="AC4" s="17" t="s">
        <v>717</v>
      </c>
      <c r="AD4" s="17" t="s">
        <v>718</v>
      </c>
      <c r="AE4" s="17"/>
      <c r="AF4" s="17"/>
      <c r="AG4" s="17"/>
      <c r="AH4" s="17"/>
      <c r="AI4" s="17"/>
      <c r="AJ4" s="17" t="s">
        <v>719</v>
      </c>
      <c r="AK4" s="17" t="s">
        <v>720</v>
      </c>
      <c r="AL4" s="17"/>
      <c r="AM4" s="17"/>
      <c r="AN4" s="17"/>
      <c r="AO4" s="17"/>
      <c r="AP4" s="17"/>
      <c r="AQ4" s="20" t="str">
        <f>VLOOKUP($B4, '[1]Survey - Internal'!$A:$U,17,FALSE)</f>
        <v>Stella Chau</v>
      </c>
      <c r="AR4" s="20" t="str">
        <f>VLOOKUP(B4, '[1]Survey - Internal'!A:U,21,FALSE)</f>
        <v>Bob Pratt</v>
      </c>
    </row>
    <row r="5" spans="1:48" x14ac:dyDescent="0.25">
      <c r="A5" s="98">
        <v>4</v>
      </c>
      <c r="B5" s="14" t="s">
        <v>721</v>
      </c>
      <c r="C5" s="15" t="s">
        <v>722</v>
      </c>
      <c r="D5" s="16">
        <v>3</v>
      </c>
      <c r="E5" s="15" t="s">
        <v>723</v>
      </c>
      <c r="F5" s="15" t="s">
        <v>679</v>
      </c>
      <c r="G5" s="15" t="s">
        <v>724</v>
      </c>
      <c r="H5" s="15" t="s">
        <v>725</v>
      </c>
      <c r="I5" s="15" t="s">
        <v>726</v>
      </c>
      <c r="J5" s="15" t="s">
        <v>683</v>
      </c>
      <c r="K5" s="15" t="s">
        <v>727</v>
      </c>
      <c r="L5" s="15" t="s">
        <v>728</v>
      </c>
      <c r="M5" s="15" t="s">
        <v>729</v>
      </c>
      <c r="N5" s="17"/>
      <c r="O5" s="18"/>
      <c r="P5" s="18"/>
      <c r="Q5" s="18"/>
      <c r="R5" s="18"/>
      <c r="S5" s="18"/>
      <c r="T5" s="19"/>
      <c r="U5" s="19"/>
      <c r="V5" s="17" t="s">
        <v>730</v>
      </c>
      <c r="W5" s="17" t="s">
        <v>731</v>
      </c>
      <c r="X5" s="17"/>
      <c r="Y5" s="17"/>
      <c r="Z5" s="17"/>
      <c r="AA5" s="17"/>
      <c r="AB5" s="17"/>
      <c r="AC5" s="17" t="s">
        <v>732</v>
      </c>
      <c r="AD5" s="17" t="s">
        <v>733</v>
      </c>
      <c r="AE5" s="17"/>
      <c r="AF5" s="17"/>
      <c r="AG5" s="17"/>
      <c r="AH5" s="17"/>
      <c r="AI5" s="17"/>
      <c r="AJ5" s="17" t="s">
        <v>734</v>
      </c>
      <c r="AK5" s="17" t="s">
        <v>735</v>
      </c>
      <c r="AL5" s="17"/>
      <c r="AM5" s="17"/>
      <c r="AN5" s="17"/>
      <c r="AO5" s="17"/>
      <c r="AP5" s="17"/>
      <c r="AQ5" s="20" t="str">
        <f>VLOOKUP($B5, '[1]Survey - Internal'!$A:$U,17,FALSE)</f>
        <v>Fennie Law</v>
      </c>
      <c r="AR5" s="20" t="str">
        <f>VLOOKUP(B5, '[1]Survey - Internal'!A:U,21,FALSE)</f>
        <v>Bob Pratt</v>
      </c>
    </row>
    <row r="6" spans="1:48" x14ac:dyDescent="0.25">
      <c r="A6" s="98">
        <v>5</v>
      </c>
      <c r="B6" s="14" t="s">
        <v>736</v>
      </c>
      <c r="C6" s="15" t="s">
        <v>737</v>
      </c>
      <c r="D6" s="16">
        <v>3</v>
      </c>
      <c r="E6" s="15" t="s">
        <v>738</v>
      </c>
      <c r="F6" s="15" t="s">
        <v>679</v>
      </c>
      <c r="G6" s="15" t="s">
        <v>739</v>
      </c>
      <c r="H6" s="15" t="s">
        <v>740</v>
      </c>
      <c r="I6" s="15" t="s">
        <v>741</v>
      </c>
      <c r="J6" s="15" t="s">
        <v>683</v>
      </c>
      <c r="K6" s="15" t="s">
        <v>742</v>
      </c>
      <c r="L6" s="15" t="s">
        <v>743</v>
      </c>
      <c r="M6" s="15" t="s">
        <v>744</v>
      </c>
      <c r="N6" s="17"/>
      <c r="O6" s="18"/>
      <c r="P6" s="18"/>
      <c r="Q6" s="18"/>
      <c r="R6" s="18"/>
      <c r="S6" s="18"/>
      <c r="T6" s="19"/>
      <c r="U6" s="19"/>
      <c r="V6" s="17" t="s">
        <v>745</v>
      </c>
      <c r="W6" s="17" t="s">
        <v>746</v>
      </c>
      <c r="X6" s="17"/>
      <c r="Y6" s="17"/>
      <c r="Z6" s="17"/>
      <c r="AA6" s="17"/>
      <c r="AB6" s="17"/>
      <c r="AC6" s="17" t="s">
        <v>747</v>
      </c>
      <c r="AD6" s="17" t="s">
        <v>748</v>
      </c>
      <c r="AE6" s="17"/>
      <c r="AF6" s="17"/>
      <c r="AG6" s="17"/>
      <c r="AH6" s="17"/>
      <c r="AI6" s="17"/>
      <c r="AJ6" s="17" t="s">
        <v>734</v>
      </c>
      <c r="AK6" s="17" t="s">
        <v>735</v>
      </c>
      <c r="AL6" s="17"/>
      <c r="AM6" s="17"/>
      <c r="AN6" s="17"/>
      <c r="AO6" s="17"/>
      <c r="AP6" s="17"/>
      <c r="AQ6" s="20" t="str">
        <f>VLOOKUP($B6, '[1]Survey - Internal'!$A:$U,17,FALSE)</f>
        <v>Fennie Law</v>
      </c>
      <c r="AR6" s="20" t="str">
        <f>VLOOKUP(B6, '[1]Survey - Internal'!A:U,21,FALSE)</f>
        <v>Bob Pratt</v>
      </c>
    </row>
    <row r="7" spans="1:48" x14ac:dyDescent="0.25">
      <c r="A7" s="98">
        <v>6</v>
      </c>
      <c r="B7" s="14" t="s">
        <v>749</v>
      </c>
      <c r="C7" s="15" t="s">
        <v>750</v>
      </c>
      <c r="D7" s="16">
        <v>3</v>
      </c>
      <c r="E7" s="15" t="s">
        <v>751</v>
      </c>
      <c r="F7" s="15" t="s">
        <v>679</v>
      </c>
      <c r="G7" s="15" t="s">
        <v>752</v>
      </c>
      <c r="H7" s="26" t="s">
        <v>753</v>
      </c>
      <c r="I7" s="15" t="s">
        <v>754</v>
      </c>
      <c r="J7" s="15" t="s">
        <v>683</v>
      </c>
      <c r="K7" s="15" t="s">
        <v>755</v>
      </c>
      <c r="L7" s="15" t="s">
        <v>756</v>
      </c>
      <c r="M7" s="15" t="s">
        <v>757</v>
      </c>
      <c r="N7" s="17"/>
      <c r="O7" s="18"/>
      <c r="P7" s="18"/>
      <c r="Q7" s="18"/>
      <c r="R7" s="18"/>
      <c r="S7" s="18"/>
      <c r="T7" s="19"/>
      <c r="U7" s="19"/>
      <c r="V7" s="17" t="s">
        <v>758</v>
      </c>
      <c r="W7" s="17" t="s">
        <v>759</v>
      </c>
      <c r="X7" s="17"/>
      <c r="Y7" s="17"/>
      <c r="Z7" s="17"/>
      <c r="AA7" s="17"/>
      <c r="AB7" s="17"/>
      <c r="AC7" s="17" t="s">
        <v>760</v>
      </c>
      <c r="AD7" s="17" t="s">
        <v>761</v>
      </c>
      <c r="AE7" s="17"/>
      <c r="AF7" s="17"/>
      <c r="AG7" s="17"/>
      <c r="AH7" s="17"/>
      <c r="AI7" s="17"/>
      <c r="AJ7" s="17" t="s">
        <v>689</v>
      </c>
      <c r="AK7" s="17" t="s">
        <v>690</v>
      </c>
      <c r="AL7" s="17"/>
      <c r="AM7" s="17"/>
      <c r="AN7" s="17"/>
      <c r="AO7" s="17"/>
      <c r="AP7" s="17"/>
      <c r="AQ7" s="20" t="str">
        <f>VLOOKUP($B7, '[1]Survey - Internal'!$A:$U,17,FALSE)</f>
        <v>Jack Kerrigan</v>
      </c>
      <c r="AR7" s="20" t="str">
        <f>VLOOKUP(B7, '[1]Survey - Internal'!A:U,21,FALSE)</f>
        <v>Bob Pratt</v>
      </c>
    </row>
    <row r="8" spans="1:48" ht="15" x14ac:dyDescent="0.25">
      <c r="A8" s="98">
        <v>7</v>
      </c>
      <c r="B8" s="14" t="s">
        <v>762</v>
      </c>
      <c r="C8" s="15" t="s">
        <v>763</v>
      </c>
      <c r="D8" s="16">
        <v>3</v>
      </c>
      <c r="E8" s="27" t="s">
        <v>764</v>
      </c>
      <c r="F8" s="15" t="s">
        <v>679</v>
      </c>
      <c r="G8" s="15" t="s">
        <v>765</v>
      </c>
      <c r="H8" s="28" t="s">
        <v>766</v>
      </c>
      <c r="I8" s="15" t="s">
        <v>754</v>
      </c>
      <c r="J8" s="15" t="s">
        <v>683</v>
      </c>
      <c r="K8" s="15" t="s">
        <v>755</v>
      </c>
      <c r="L8" s="15" t="s">
        <v>767</v>
      </c>
      <c r="M8" s="15" t="s">
        <v>757</v>
      </c>
      <c r="N8" s="17"/>
      <c r="O8" s="18"/>
      <c r="P8" s="18"/>
      <c r="Q8" s="18"/>
      <c r="R8" s="18"/>
      <c r="S8" s="18"/>
      <c r="T8" s="19"/>
      <c r="U8" s="19"/>
      <c r="V8" s="17" t="s">
        <v>758</v>
      </c>
      <c r="W8" s="17" t="s">
        <v>759</v>
      </c>
      <c r="X8" s="17"/>
      <c r="Y8" s="17"/>
      <c r="Z8" s="17"/>
      <c r="AA8" s="17"/>
      <c r="AB8" s="17"/>
      <c r="AC8" s="17" t="s">
        <v>760</v>
      </c>
      <c r="AD8" s="17" t="s">
        <v>761</v>
      </c>
      <c r="AE8" s="17"/>
      <c r="AF8" s="17"/>
      <c r="AG8" s="17"/>
      <c r="AH8" s="17"/>
      <c r="AI8" s="17"/>
      <c r="AJ8" s="17" t="s">
        <v>689</v>
      </c>
      <c r="AK8" s="17" t="s">
        <v>690</v>
      </c>
      <c r="AL8" s="17"/>
      <c r="AM8" s="17"/>
      <c r="AN8" s="17"/>
      <c r="AO8" s="17"/>
      <c r="AP8" s="17"/>
      <c r="AQ8" s="20" t="str">
        <f>VLOOKUP($B8, '[1]Survey - Internal'!$A:$U,17,FALSE)</f>
        <v>Jack Kerrigan</v>
      </c>
      <c r="AR8" s="20" t="str">
        <f>VLOOKUP(B8, '[1]Survey - Internal'!A:U,21,FALSE)</f>
        <v>Bob Pratt</v>
      </c>
    </row>
    <row r="9" spans="1:48" x14ac:dyDescent="0.25">
      <c r="A9" s="98">
        <v>8</v>
      </c>
      <c r="B9" s="14" t="s">
        <v>768</v>
      </c>
      <c r="C9" s="15" t="s">
        <v>769</v>
      </c>
      <c r="D9" s="16">
        <v>3</v>
      </c>
      <c r="E9" s="15" t="s">
        <v>770</v>
      </c>
      <c r="F9" s="15" t="s">
        <v>679</v>
      </c>
      <c r="G9" s="15" t="s">
        <v>771</v>
      </c>
      <c r="H9" s="15" t="s">
        <v>683</v>
      </c>
      <c r="I9" s="15" t="s">
        <v>772</v>
      </c>
      <c r="J9" s="15" t="s">
        <v>683</v>
      </c>
      <c r="K9" s="15" t="s">
        <v>772</v>
      </c>
      <c r="L9" s="15" t="s">
        <v>773</v>
      </c>
      <c r="M9" s="15" t="s">
        <v>757</v>
      </c>
      <c r="N9" s="17"/>
      <c r="O9" s="18"/>
      <c r="P9" s="18"/>
      <c r="Q9" s="18"/>
      <c r="R9" s="18"/>
      <c r="S9" s="18"/>
      <c r="T9" s="19"/>
      <c r="U9" s="19"/>
      <c r="V9" s="17" t="s">
        <v>774</v>
      </c>
      <c r="W9" s="17" t="s">
        <v>775</v>
      </c>
      <c r="X9" s="17"/>
      <c r="Y9" s="17"/>
      <c r="Z9" s="17"/>
      <c r="AA9" s="17"/>
      <c r="AB9" s="17"/>
      <c r="AC9" s="17" t="s">
        <v>774</v>
      </c>
      <c r="AD9" s="17" t="s">
        <v>775</v>
      </c>
      <c r="AE9" s="17"/>
      <c r="AF9" s="17"/>
      <c r="AG9" s="17"/>
      <c r="AH9" s="17"/>
      <c r="AI9" s="17"/>
      <c r="AJ9" s="17" t="s">
        <v>776</v>
      </c>
      <c r="AK9" s="17" t="s">
        <v>777</v>
      </c>
      <c r="AL9" s="17"/>
      <c r="AM9" s="17"/>
      <c r="AN9" s="17"/>
      <c r="AO9" s="17"/>
      <c r="AP9" s="17"/>
      <c r="AQ9" s="20" t="str">
        <f>VLOOKUP($B9, '[1]Survey - Internal'!$A:$U,17,FALSE)</f>
        <v>Rachel Cardarelli</v>
      </c>
      <c r="AR9" s="20" t="str">
        <f>VLOOKUP(B9, '[1]Survey - Internal'!A:U,21,FALSE)</f>
        <v>Bob Pratt</v>
      </c>
    </row>
    <row r="10" spans="1:48" x14ac:dyDescent="0.25">
      <c r="A10" s="98">
        <v>9</v>
      </c>
      <c r="B10" s="14" t="s">
        <v>778</v>
      </c>
      <c r="C10" s="15" t="s">
        <v>779</v>
      </c>
      <c r="D10" s="16">
        <v>3</v>
      </c>
      <c r="E10" s="15" t="s">
        <v>780</v>
      </c>
      <c r="F10" s="15" t="s">
        <v>679</v>
      </c>
      <c r="G10" s="15" t="s">
        <v>781</v>
      </c>
      <c r="H10" s="15" t="s">
        <v>782</v>
      </c>
      <c r="I10" s="15" t="s">
        <v>783</v>
      </c>
      <c r="J10" s="15" t="s">
        <v>683</v>
      </c>
      <c r="K10" s="15" t="s">
        <v>784</v>
      </c>
      <c r="L10" s="15" t="s">
        <v>743</v>
      </c>
      <c r="M10" s="15" t="s">
        <v>785</v>
      </c>
      <c r="N10" s="17"/>
      <c r="O10" s="18"/>
      <c r="P10" s="18"/>
      <c r="Q10" s="18"/>
      <c r="R10" s="18"/>
      <c r="S10" s="18"/>
      <c r="T10" s="19"/>
      <c r="U10" s="19"/>
      <c r="V10" s="17" t="s">
        <v>786</v>
      </c>
      <c r="W10" s="17" t="s">
        <v>787</v>
      </c>
      <c r="X10" s="17"/>
      <c r="Y10" s="17"/>
      <c r="Z10" s="17"/>
      <c r="AA10" s="17"/>
      <c r="AB10" s="17"/>
      <c r="AC10" s="17" t="s">
        <v>786</v>
      </c>
      <c r="AD10" s="17" t="s">
        <v>787</v>
      </c>
      <c r="AE10" s="17"/>
      <c r="AF10" s="17"/>
      <c r="AG10" s="17"/>
      <c r="AH10" s="17"/>
      <c r="AI10" s="17"/>
      <c r="AJ10" s="17" t="s">
        <v>788</v>
      </c>
      <c r="AK10" s="17" t="s">
        <v>789</v>
      </c>
      <c r="AL10" s="17"/>
      <c r="AM10" s="17"/>
      <c r="AN10" s="17"/>
      <c r="AO10" s="17"/>
      <c r="AP10" s="17"/>
      <c r="AQ10" s="20" t="str">
        <f>VLOOKUP($B10, '[1]Survey - Internal'!$A:$U,17,FALSE)</f>
        <v>Maggie Phan-Truong</v>
      </c>
      <c r="AR10" s="20" t="str">
        <f>VLOOKUP(B10, '[1]Survey - Internal'!A:U,21,FALSE)</f>
        <v>Bob Pratt</v>
      </c>
    </row>
    <row r="11" spans="1:48" x14ac:dyDescent="0.25">
      <c r="A11" s="98">
        <v>10</v>
      </c>
      <c r="B11" s="14" t="s">
        <v>790</v>
      </c>
      <c r="C11" s="15" t="s">
        <v>791</v>
      </c>
      <c r="D11" s="16">
        <v>3</v>
      </c>
      <c r="E11" s="15" t="s">
        <v>792</v>
      </c>
      <c r="F11" s="15" t="s">
        <v>679</v>
      </c>
      <c r="G11" s="15" t="s">
        <v>793</v>
      </c>
      <c r="H11" s="29" t="s">
        <v>794</v>
      </c>
      <c r="I11" s="15" t="s">
        <v>795</v>
      </c>
      <c r="J11" s="15" t="s">
        <v>683</v>
      </c>
      <c r="K11" s="15" t="s">
        <v>796</v>
      </c>
      <c r="L11" s="15" t="s">
        <v>797</v>
      </c>
      <c r="M11" s="15" t="s">
        <v>798</v>
      </c>
      <c r="N11" s="17"/>
      <c r="O11" s="18"/>
      <c r="P11" s="18"/>
      <c r="Q11" s="18"/>
      <c r="R11" s="18"/>
      <c r="S11" s="18"/>
      <c r="T11" s="19"/>
      <c r="U11" s="19"/>
      <c r="V11" s="17" t="s">
        <v>799</v>
      </c>
      <c r="W11" s="17" t="s">
        <v>800</v>
      </c>
      <c r="X11" s="17"/>
      <c r="Y11" s="17"/>
      <c r="Z11" s="17"/>
      <c r="AA11" s="17"/>
      <c r="AB11" s="17"/>
      <c r="AC11" s="17" t="s">
        <v>799</v>
      </c>
      <c r="AD11" s="17" t="s">
        <v>800</v>
      </c>
      <c r="AE11" s="17"/>
      <c r="AF11" s="17"/>
      <c r="AG11" s="17"/>
      <c r="AH11" s="17"/>
      <c r="AI11" s="17"/>
      <c r="AJ11" s="17" t="s">
        <v>788</v>
      </c>
      <c r="AK11" s="17" t="s">
        <v>789</v>
      </c>
      <c r="AL11" s="17"/>
      <c r="AM11" s="17"/>
      <c r="AN11" s="17"/>
      <c r="AO11" s="17"/>
      <c r="AP11" s="17"/>
      <c r="AQ11" s="20" t="str">
        <f>VLOOKUP($B11, '[1]Survey - Internal'!$A:$U,17,FALSE)</f>
        <v>Maggie Phan-Truong</v>
      </c>
      <c r="AR11" s="20" t="str">
        <f>VLOOKUP(B11, '[1]Survey - Internal'!A:U,21,FALSE)</f>
        <v>Bob Pratt</v>
      </c>
    </row>
    <row r="12" spans="1:48" x14ac:dyDescent="0.25">
      <c r="A12" s="98">
        <v>11</v>
      </c>
      <c r="B12" s="14" t="s">
        <v>801</v>
      </c>
      <c r="C12" s="15" t="s">
        <v>802</v>
      </c>
      <c r="D12" s="16">
        <v>2</v>
      </c>
      <c r="E12" s="15" t="s">
        <v>803</v>
      </c>
      <c r="F12" s="15" t="s">
        <v>679</v>
      </c>
      <c r="G12" s="15" t="s">
        <v>804</v>
      </c>
      <c r="H12" s="15"/>
      <c r="I12" s="15" t="s">
        <v>805</v>
      </c>
      <c r="J12" s="15" t="s">
        <v>683</v>
      </c>
      <c r="K12" s="15" t="s">
        <v>684</v>
      </c>
      <c r="L12" s="15" t="s">
        <v>685</v>
      </c>
      <c r="M12" s="15" t="s">
        <v>806</v>
      </c>
      <c r="N12" s="17"/>
      <c r="O12" s="18"/>
      <c r="P12" s="18"/>
      <c r="Q12" s="18"/>
      <c r="R12" s="18"/>
      <c r="S12" s="18"/>
      <c r="T12" s="19"/>
      <c r="U12" s="19"/>
      <c r="V12" s="17" t="s">
        <v>807</v>
      </c>
      <c r="W12" s="17" t="s">
        <v>808</v>
      </c>
      <c r="X12" s="17"/>
      <c r="Y12" s="17"/>
      <c r="Z12" s="17"/>
      <c r="AA12" s="17"/>
      <c r="AB12" s="17"/>
      <c r="AC12" s="17" t="s">
        <v>809</v>
      </c>
      <c r="AD12" s="17" t="s">
        <v>810</v>
      </c>
      <c r="AE12" s="17"/>
      <c r="AF12" s="17"/>
      <c r="AG12" s="17"/>
      <c r="AH12" s="17"/>
      <c r="AI12" s="17"/>
      <c r="AJ12" s="17" t="s">
        <v>689</v>
      </c>
      <c r="AK12" s="17" t="s">
        <v>690</v>
      </c>
      <c r="AL12" s="17"/>
      <c r="AM12" s="17"/>
      <c r="AN12" s="17"/>
      <c r="AO12" s="17"/>
      <c r="AP12" s="17"/>
      <c r="AQ12" s="20" t="str">
        <f>VLOOKUP($B12, '[1]Survey - Internal'!$A:$U,17,FALSE)</f>
        <v>Jack Kerrigan</v>
      </c>
      <c r="AR12" s="20" t="str">
        <f>VLOOKUP(B12, '[1]Survey - Internal'!A:U,21,FALSE)</f>
        <v>Bob Pratt</v>
      </c>
    </row>
    <row r="13" spans="1:48" x14ac:dyDescent="0.25">
      <c r="A13" s="98">
        <v>12</v>
      </c>
      <c r="B13" s="14" t="s">
        <v>811</v>
      </c>
      <c r="C13" s="15" t="s">
        <v>812</v>
      </c>
      <c r="D13" s="16">
        <v>3</v>
      </c>
      <c r="E13" s="15" t="s">
        <v>813</v>
      </c>
      <c r="F13" s="15" t="s">
        <v>679</v>
      </c>
      <c r="G13" s="15" t="s">
        <v>814</v>
      </c>
      <c r="H13" s="15" t="s">
        <v>815</v>
      </c>
      <c r="I13" s="15" t="s">
        <v>816</v>
      </c>
      <c r="J13" s="15" t="s">
        <v>683</v>
      </c>
      <c r="K13" s="15" t="s">
        <v>817</v>
      </c>
      <c r="L13" s="15" t="s">
        <v>818</v>
      </c>
      <c r="M13" s="15" t="s">
        <v>819</v>
      </c>
      <c r="N13" s="17"/>
      <c r="O13" s="18"/>
      <c r="P13" s="18"/>
      <c r="Q13" s="18"/>
      <c r="R13" s="18"/>
      <c r="S13" s="18"/>
      <c r="T13" s="19"/>
      <c r="U13" s="19"/>
      <c r="V13" s="17" t="s">
        <v>820</v>
      </c>
      <c r="W13" s="17" t="s">
        <v>821</v>
      </c>
      <c r="X13" s="17"/>
      <c r="Y13" s="17"/>
      <c r="Z13" s="17"/>
      <c r="AA13" s="17"/>
      <c r="AB13" s="17"/>
      <c r="AC13" s="17" t="s">
        <v>822</v>
      </c>
      <c r="AD13" s="17" t="s">
        <v>823</v>
      </c>
      <c r="AE13" s="17"/>
      <c r="AF13" s="17"/>
      <c r="AG13" s="17"/>
      <c r="AH13" s="17"/>
      <c r="AI13" s="17"/>
      <c r="AJ13" s="17" t="s">
        <v>824</v>
      </c>
      <c r="AK13" s="17" t="s">
        <v>825</v>
      </c>
      <c r="AL13" s="17"/>
      <c r="AM13" s="17"/>
      <c r="AN13" s="17"/>
      <c r="AO13" s="17"/>
      <c r="AP13" s="17"/>
      <c r="AQ13" s="20" t="str">
        <f>VLOOKUP($B13, '[1]Survey - Internal'!$A:$U,17,FALSE)</f>
        <v>Olga Rudgalve</v>
      </c>
      <c r="AR13" s="20" t="str">
        <f>VLOOKUP(B13, '[1]Survey - Internal'!A:U,21,FALSE)</f>
        <v>Bob Pratt</v>
      </c>
    </row>
    <row r="14" spans="1:48" x14ac:dyDescent="0.25">
      <c r="A14" s="98">
        <v>13</v>
      </c>
      <c r="B14" s="14" t="s">
        <v>826</v>
      </c>
      <c r="C14" s="15" t="s">
        <v>827</v>
      </c>
      <c r="D14" s="16">
        <v>3</v>
      </c>
      <c r="E14" s="15" t="s">
        <v>828</v>
      </c>
      <c r="F14" s="15" t="s">
        <v>829</v>
      </c>
      <c r="G14" s="15" t="s">
        <v>830</v>
      </c>
      <c r="H14" s="15" t="s">
        <v>683</v>
      </c>
      <c r="I14" s="15" t="s">
        <v>831</v>
      </c>
      <c r="J14" s="15" t="s">
        <v>683</v>
      </c>
      <c r="K14" s="15" t="s">
        <v>832</v>
      </c>
      <c r="L14" s="15" t="s">
        <v>833</v>
      </c>
      <c r="M14" s="15" t="s">
        <v>834</v>
      </c>
      <c r="N14" s="17"/>
      <c r="O14" s="18"/>
      <c r="P14" s="18"/>
      <c r="Q14" s="18"/>
      <c r="R14" s="18"/>
      <c r="S14" s="18"/>
      <c r="T14" s="19"/>
      <c r="U14" s="19"/>
      <c r="V14" s="17" t="s">
        <v>700</v>
      </c>
      <c r="W14" s="17" t="s">
        <v>701</v>
      </c>
      <c r="X14" s="17"/>
      <c r="Y14" s="17"/>
      <c r="Z14" s="17"/>
      <c r="AA14" s="17"/>
      <c r="AB14" s="17"/>
      <c r="AC14" s="17" t="s">
        <v>835</v>
      </c>
      <c r="AD14" s="17" t="s">
        <v>836</v>
      </c>
      <c r="AE14" s="17"/>
      <c r="AF14" s="17"/>
      <c r="AG14" s="17"/>
      <c r="AH14" s="17"/>
      <c r="AI14" s="17"/>
      <c r="AJ14" s="17" t="s">
        <v>824</v>
      </c>
      <c r="AK14" s="17" t="s">
        <v>825</v>
      </c>
      <c r="AL14" s="17"/>
      <c r="AM14" s="17"/>
      <c r="AN14" s="17"/>
      <c r="AO14" s="17"/>
      <c r="AP14" s="17"/>
      <c r="AQ14" s="20" t="str">
        <f>VLOOKUP($B14, '[1]Survey - Internal'!$A:$U,17,FALSE)</f>
        <v>Olga Rudgalve</v>
      </c>
      <c r="AR14" s="20" t="str">
        <f>VLOOKUP(B14, '[1]Survey - Internal'!A:U,21,FALSE)</f>
        <v>Bob Pratt</v>
      </c>
    </row>
    <row r="15" spans="1:48" x14ac:dyDescent="0.25">
      <c r="A15" s="98">
        <v>14</v>
      </c>
      <c r="B15" s="14" t="s">
        <v>837</v>
      </c>
      <c r="C15" s="15" t="s">
        <v>837</v>
      </c>
      <c r="D15" s="16">
        <v>3</v>
      </c>
      <c r="E15" s="15" t="s">
        <v>838</v>
      </c>
      <c r="F15" s="15" t="s">
        <v>679</v>
      </c>
      <c r="G15" s="15" t="s">
        <v>839</v>
      </c>
      <c r="H15" s="15" t="s">
        <v>840</v>
      </c>
      <c r="I15" s="15" t="s">
        <v>841</v>
      </c>
      <c r="J15" s="15" t="s">
        <v>683</v>
      </c>
      <c r="K15" s="15" t="s">
        <v>842</v>
      </c>
      <c r="L15" s="15" t="s">
        <v>843</v>
      </c>
      <c r="M15" s="15" t="s">
        <v>844</v>
      </c>
      <c r="N15" s="17"/>
      <c r="O15" s="18"/>
      <c r="P15" s="18"/>
      <c r="Q15" s="18"/>
      <c r="R15" s="18"/>
      <c r="S15" s="18"/>
      <c r="T15" s="19"/>
      <c r="U15" s="19"/>
      <c r="V15" s="17" t="s">
        <v>845</v>
      </c>
      <c r="W15" s="17" t="s">
        <v>846</v>
      </c>
      <c r="X15" s="17"/>
      <c r="Y15" s="17"/>
      <c r="Z15" s="17"/>
      <c r="AA15" s="17"/>
      <c r="AB15" s="17"/>
      <c r="AC15" s="17" t="s">
        <v>845</v>
      </c>
      <c r="AD15" s="17" t="s">
        <v>846</v>
      </c>
      <c r="AE15" s="17"/>
      <c r="AF15" s="17"/>
      <c r="AG15" s="17"/>
      <c r="AH15" s="17"/>
      <c r="AI15" s="17"/>
      <c r="AJ15" s="17" t="s">
        <v>788</v>
      </c>
      <c r="AK15" s="17" t="s">
        <v>789</v>
      </c>
      <c r="AL15" s="17"/>
      <c r="AM15" s="17"/>
      <c r="AN15" s="17"/>
      <c r="AO15" s="17"/>
      <c r="AP15" s="17"/>
      <c r="AQ15" s="20" t="str">
        <f>VLOOKUP($B15, '[1]Survey - Internal'!$A:$U,17,FALSE)</f>
        <v>Maggie Phan-Truong</v>
      </c>
      <c r="AR15" s="20" t="str">
        <f>VLOOKUP(B15, '[1]Survey - Internal'!A:U,21,FALSE)</f>
        <v>Bob Pratt</v>
      </c>
    </row>
    <row r="16" spans="1:48" x14ac:dyDescent="0.25">
      <c r="A16" s="98">
        <v>15</v>
      </c>
      <c r="B16" s="14" t="s">
        <v>847</v>
      </c>
      <c r="C16" s="15" t="s">
        <v>848</v>
      </c>
      <c r="D16" s="16">
        <v>3</v>
      </c>
      <c r="E16" s="15" t="s">
        <v>849</v>
      </c>
      <c r="F16" s="15" t="s">
        <v>679</v>
      </c>
      <c r="G16" s="15" t="s">
        <v>850</v>
      </c>
      <c r="H16" s="15" t="s">
        <v>851</v>
      </c>
      <c r="I16" s="15" t="s">
        <v>852</v>
      </c>
      <c r="J16" s="15" t="s">
        <v>683</v>
      </c>
      <c r="K16" s="15" t="s">
        <v>853</v>
      </c>
      <c r="L16" s="15" t="s">
        <v>854</v>
      </c>
      <c r="M16" s="15" t="s">
        <v>855</v>
      </c>
      <c r="N16" s="17"/>
      <c r="O16" s="18"/>
      <c r="P16" s="18"/>
      <c r="Q16" s="18"/>
      <c r="R16" s="18"/>
      <c r="S16" s="18"/>
      <c r="T16" s="19"/>
      <c r="U16" s="19"/>
      <c r="V16" s="17" t="s">
        <v>730</v>
      </c>
      <c r="W16" s="17" t="s">
        <v>856</v>
      </c>
      <c r="X16" s="17"/>
      <c r="Y16" s="17"/>
      <c r="Z16" s="17"/>
      <c r="AA16" s="17"/>
      <c r="AB16" s="17"/>
      <c r="AC16" s="17" t="s">
        <v>857</v>
      </c>
      <c r="AD16" s="17" t="s">
        <v>858</v>
      </c>
      <c r="AE16" s="17"/>
      <c r="AF16" s="17"/>
      <c r="AG16" s="17"/>
      <c r="AH16" s="17"/>
      <c r="AI16" s="17"/>
      <c r="AJ16" s="17" t="s">
        <v>859</v>
      </c>
      <c r="AK16" s="17" t="s">
        <v>860</v>
      </c>
      <c r="AL16" s="17"/>
      <c r="AM16" s="17"/>
      <c r="AN16" s="17"/>
      <c r="AO16" s="17"/>
      <c r="AP16" s="17"/>
      <c r="AQ16" s="20" t="str">
        <f>VLOOKUP($B16, '[1]Survey - Internal'!$A:$U,17,FALSE)</f>
        <v>Eric Harris</v>
      </c>
      <c r="AR16" s="20" t="str">
        <f>VLOOKUP(B16, '[1]Survey - Internal'!A:U,21,FALSE)</f>
        <v>Bob Pratt</v>
      </c>
    </row>
    <row r="17" spans="1:44" x14ac:dyDescent="0.25">
      <c r="A17" s="98">
        <v>16</v>
      </c>
      <c r="B17" s="14" t="s">
        <v>861</v>
      </c>
      <c r="C17" s="15" t="s">
        <v>862</v>
      </c>
      <c r="D17" s="16">
        <v>2</v>
      </c>
      <c r="E17" s="15" t="s">
        <v>863</v>
      </c>
      <c r="F17" s="15" t="s">
        <v>679</v>
      </c>
      <c r="G17" s="15" t="s">
        <v>864</v>
      </c>
      <c r="H17" s="15"/>
      <c r="I17" s="15" t="s">
        <v>865</v>
      </c>
      <c r="J17" s="15" t="s">
        <v>683</v>
      </c>
      <c r="K17" s="15" t="s">
        <v>684</v>
      </c>
      <c r="L17" s="15" t="s">
        <v>685</v>
      </c>
      <c r="M17" s="15" t="s">
        <v>866</v>
      </c>
      <c r="N17" s="17"/>
      <c r="O17" s="18"/>
      <c r="P17" s="18"/>
      <c r="Q17" s="18"/>
      <c r="R17" s="18"/>
      <c r="S17" s="18"/>
      <c r="T17" s="19"/>
      <c r="U17" s="19"/>
      <c r="V17" s="17" t="s">
        <v>867</v>
      </c>
      <c r="W17" s="17" t="s">
        <v>868</v>
      </c>
      <c r="X17" s="17"/>
      <c r="Y17" s="17"/>
      <c r="Z17" s="17"/>
      <c r="AA17" s="17"/>
      <c r="AB17" s="17"/>
      <c r="AC17" s="17" t="s">
        <v>869</v>
      </c>
      <c r="AD17" s="17" t="s">
        <v>870</v>
      </c>
      <c r="AE17" s="17"/>
      <c r="AF17" s="17"/>
      <c r="AG17" s="17"/>
      <c r="AH17" s="17"/>
      <c r="AI17" s="17"/>
      <c r="AJ17" s="17" t="s">
        <v>824</v>
      </c>
      <c r="AK17" s="17" t="s">
        <v>825</v>
      </c>
      <c r="AL17" s="17"/>
      <c r="AM17" s="17"/>
      <c r="AN17" s="17"/>
      <c r="AO17" s="17"/>
      <c r="AP17" s="17"/>
      <c r="AQ17" s="20" t="str">
        <f>VLOOKUP($B17, '[1]Survey - Internal'!$A:$U,17,FALSE)</f>
        <v>Olga Rudgalve</v>
      </c>
      <c r="AR17" s="20" t="str">
        <f>VLOOKUP(B17, '[1]Survey - Internal'!A:U,21,FALSE)</f>
        <v>Bob Pratt</v>
      </c>
    </row>
    <row r="18" spans="1:44" x14ac:dyDescent="0.25">
      <c r="A18" s="98">
        <v>17</v>
      </c>
      <c r="B18" s="14" t="s">
        <v>871</v>
      </c>
      <c r="C18" s="15" t="s">
        <v>872</v>
      </c>
      <c r="D18" s="16">
        <v>2</v>
      </c>
      <c r="E18" s="15" t="s">
        <v>873</v>
      </c>
      <c r="F18" s="15" t="s">
        <v>679</v>
      </c>
      <c r="G18" s="15" t="s">
        <v>874</v>
      </c>
      <c r="H18" s="15" t="s">
        <v>875</v>
      </c>
      <c r="I18" s="15" t="s">
        <v>876</v>
      </c>
      <c r="J18" s="15" t="s">
        <v>683</v>
      </c>
      <c r="K18" s="15" t="s">
        <v>877</v>
      </c>
      <c r="L18" s="15" t="s">
        <v>743</v>
      </c>
      <c r="M18" s="15" t="s">
        <v>878</v>
      </c>
      <c r="N18" s="17"/>
      <c r="O18" s="18"/>
      <c r="P18" s="18"/>
      <c r="Q18" s="18"/>
      <c r="R18" s="18"/>
      <c r="S18" s="18"/>
      <c r="T18" s="19"/>
      <c r="U18" s="19"/>
      <c r="V18" s="17" t="s">
        <v>879</v>
      </c>
      <c r="W18" s="17" t="s">
        <v>880</v>
      </c>
      <c r="X18" s="17"/>
      <c r="Y18" s="17"/>
      <c r="Z18" s="17"/>
      <c r="AA18" s="17"/>
      <c r="AB18" s="17"/>
      <c r="AC18" s="17" t="s">
        <v>881</v>
      </c>
      <c r="AD18" s="17" t="s">
        <v>882</v>
      </c>
      <c r="AE18" s="17"/>
      <c r="AF18" s="17"/>
      <c r="AG18" s="17"/>
      <c r="AH18" s="17"/>
      <c r="AI18" s="17"/>
      <c r="AJ18" s="17" t="s">
        <v>719</v>
      </c>
      <c r="AK18" s="17" t="s">
        <v>720</v>
      </c>
      <c r="AL18" s="17"/>
      <c r="AM18" s="17"/>
      <c r="AN18" s="17"/>
      <c r="AO18" s="17"/>
      <c r="AP18" s="17"/>
      <c r="AQ18" s="20" t="str">
        <f>VLOOKUP($B18, '[1]Survey - Internal'!$A:$U,17,FALSE)</f>
        <v>Stella Chau</v>
      </c>
      <c r="AR18" s="20" t="str">
        <f>VLOOKUP(B18, '[1]Survey - Internal'!A:U,21,FALSE)</f>
        <v>Bob Pratt</v>
      </c>
    </row>
    <row r="19" spans="1:44" x14ac:dyDescent="0.25">
      <c r="A19" s="98">
        <v>18</v>
      </c>
      <c r="B19" s="14" t="s">
        <v>883</v>
      </c>
      <c r="C19" s="15" t="s">
        <v>883</v>
      </c>
      <c r="D19" s="16">
        <v>2</v>
      </c>
      <c r="E19" s="15" t="s">
        <v>884</v>
      </c>
      <c r="F19" s="15" t="s">
        <v>679</v>
      </c>
      <c r="G19" s="15" t="s">
        <v>885</v>
      </c>
      <c r="H19" s="15" t="s">
        <v>886</v>
      </c>
      <c r="I19" s="15" t="s">
        <v>887</v>
      </c>
      <c r="J19" s="15" t="s">
        <v>683</v>
      </c>
      <c r="K19" s="15" t="s">
        <v>888</v>
      </c>
      <c r="L19" s="15" t="s">
        <v>889</v>
      </c>
      <c r="M19" s="15" t="s">
        <v>890</v>
      </c>
      <c r="N19" s="17"/>
      <c r="O19" s="18"/>
      <c r="P19" s="18"/>
      <c r="Q19" s="18"/>
      <c r="R19" s="18"/>
      <c r="S19" s="18"/>
      <c r="T19" s="19"/>
      <c r="U19" s="19"/>
      <c r="V19" s="17" t="s">
        <v>891</v>
      </c>
      <c r="W19" s="17" t="s">
        <v>892</v>
      </c>
      <c r="X19" s="17"/>
      <c r="Y19" s="17"/>
      <c r="Z19" s="17"/>
      <c r="AA19" s="17"/>
      <c r="AB19" s="17"/>
      <c r="AC19" s="17" t="s">
        <v>893</v>
      </c>
      <c r="AD19" s="17" t="s">
        <v>894</v>
      </c>
      <c r="AE19" s="17"/>
      <c r="AF19" s="17"/>
      <c r="AG19" s="17"/>
      <c r="AH19" s="17"/>
      <c r="AI19" s="17"/>
      <c r="AJ19" s="17" t="s">
        <v>689</v>
      </c>
      <c r="AK19" s="17" t="s">
        <v>690</v>
      </c>
      <c r="AL19" s="17"/>
      <c r="AM19" s="17"/>
      <c r="AN19" s="17"/>
      <c r="AO19" s="17"/>
      <c r="AP19" s="17"/>
      <c r="AQ19" s="20" t="str">
        <f>VLOOKUP($B19, '[1]Survey - Internal'!$A:$U,17,FALSE)</f>
        <v>Jack Kerrigan</v>
      </c>
      <c r="AR19" s="20" t="str">
        <f>VLOOKUP(B19, '[1]Survey - Internal'!A:U,21,FALSE)</f>
        <v>Bob Pratt</v>
      </c>
    </row>
    <row r="20" spans="1:44" x14ac:dyDescent="0.25">
      <c r="A20" s="98">
        <v>19</v>
      </c>
      <c r="B20" s="14" t="s">
        <v>895</v>
      </c>
      <c r="C20" s="15" t="s">
        <v>896</v>
      </c>
      <c r="D20" s="16">
        <v>3</v>
      </c>
      <c r="E20" s="15" t="s">
        <v>897</v>
      </c>
      <c r="F20" s="15" t="s">
        <v>679</v>
      </c>
      <c r="G20" s="15" t="s">
        <v>898</v>
      </c>
      <c r="H20" s="15" t="s">
        <v>899</v>
      </c>
      <c r="I20" s="15" t="s">
        <v>900</v>
      </c>
      <c r="J20" s="15" t="s">
        <v>683</v>
      </c>
      <c r="K20" s="15" t="s">
        <v>901</v>
      </c>
      <c r="L20" s="15" t="s">
        <v>902</v>
      </c>
      <c r="M20" s="15" t="s">
        <v>903</v>
      </c>
      <c r="N20" s="17"/>
      <c r="O20" s="18"/>
      <c r="P20" s="18"/>
      <c r="Q20" s="18"/>
      <c r="R20" s="18"/>
      <c r="S20" s="18"/>
      <c r="T20" s="19"/>
      <c r="U20" s="19"/>
      <c r="V20" s="17" t="s">
        <v>904</v>
      </c>
      <c r="W20" s="17" t="s">
        <v>905</v>
      </c>
      <c r="X20" s="17"/>
      <c r="Y20" s="17"/>
      <c r="Z20" s="17"/>
      <c r="AA20" s="17"/>
      <c r="AB20" s="17"/>
      <c r="AC20" s="17" t="s">
        <v>906</v>
      </c>
      <c r="AD20" s="17" t="s">
        <v>907</v>
      </c>
      <c r="AE20" s="17"/>
      <c r="AF20" s="17"/>
      <c r="AG20" s="17"/>
      <c r="AH20" s="17"/>
      <c r="AI20" s="17"/>
      <c r="AJ20" s="17" t="s">
        <v>719</v>
      </c>
      <c r="AK20" s="17" t="s">
        <v>720</v>
      </c>
      <c r="AL20" s="17"/>
      <c r="AM20" s="17"/>
      <c r="AN20" s="17"/>
      <c r="AO20" s="17"/>
      <c r="AP20" s="17"/>
      <c r="AQ20" s="20" t="str">
        <f>VLOOKUP($B20, '[1]Survey - Internal'!$A:$U,17,FALSE)</f>
        <v>Stella Chau</v>
      </c>
      <c r="AR20" s="20" t="str">
        <f>VLOOKUP(B20, '[1]Survey - Internal'!A:U,21,FALSE)</f>
        <v>Bob Pratt</v>
      </c>
    </row>
    <row r="21" spans="1:44" x14ac:dyDescent="0.25">
      <c r="A21" s="98">
        <v>20</v>
      </c>
      <c r="B21" s="14" t="s">
        <v>908</v>
      </c>
      <c r="C21" s="15" t="s">
        <v>909</v>
      </c>
      <c r="D21" s="16">
        <v>3</v>
      </c>
      <c r="E21" s="15" t="s">
        <v>910</v>
      </c>
      <c r="F21" s="15" t="s">
        <v>679</v>
      </c>
      <c r="G21" s="15" t="s">
        <v>911</v>
      </c>
      <c r="H21" s="15" t="s">
        <v>912</v>
      </c>
      <c r="I21" s="15" t="s">
        <v>913</v>
      </c>
      <c r="J21" s="15" t="s">
        <v>683</v>
      </c>
      <c r="K21" s="15" t="s">
        <v>914</v>
      </c>
      <c r="L21" s="15" t="s">
        <v>915</v>
      </c>
      <c r="M21" s="15" t="s">
        <v>916</v>
      </c>
      <c r="N21" s="17"/>
      <c r="O21" s="18"/>
      <c r="P21" s="18"/>
      <c r="Q21" s="18"/>
      <c r="R21" s="18"/>
      <c r="S21" s="18"/>
      <c r="T21" s="19"/>
      <c r="U21" s="19"/>
      <c r="V21" s="17" t="s">
        <v>745</v>
      </c>
      <c r="W21" s="17" t="s">
        <v>746</v>
      </c>
      <c r="X21" s="17"/>
      <c r="Y21" s="17"/>
      <c r="Z21" s="17"/>
      <c r="AA21" s="17"/>
      <c r="AB21" s="17"/>
      <c r="AC21" s="17" t="s">
        <v>702</v>
      </c>
      <c r="AD21" s="17" t="s">
        <v>703</v>
      </c>
      <c r="AE21" s="17"/>
      <c r="AF21" s="17"/>
      <c r="AG21" s="17"/>
      <c r="AH21" s="17"/>
      <c r="AI21" s="17"/>
      <c r="AJ21" s="17" t="s">
        <v>734</v>
      </c>
      <c r="AK21" s="17" t="s">
        <v>735</v>
      </c>
      <c r="AL21" s="17"/>
      <c r="AM21" s="17"/>
      <c r="AN21" s="17"/>
      <c r="AO21" s="17"/>
      <c r="AP21" s="17"/>
      <c r="AQ21" s="20" t="str">
        <f>VLOOKUP($B21, '[1]Survey - Internal'!$A:$U,17,FALSE)</f>
        <v>Fennie Law</v>
      </c>
      <c r="AR21" s="20" t="str">
        <f>VLOOKUP(B21, '[1]Survey - Internal'!A:U,21,FALSE)</f>
        <v>Bob Pratt</v>
      </c>
    </row>
    <row r="22" spans="1:44" x14ac:dyDescent="0.25">
      <c r="A22" s="98">
        <v>21</v>
      </c>
      <c r="B22" s="14" t="s">
        <v>917</v>
      </c>
      <c r="C22" s="15" t="s">
        <v>918</v>
      </c>
      <c r="D22" s="16">
        <v>3</v>
      </c>
      <c r="E22" s="15" t="s">
        <v>919</v>
      </c>
      <c r="F22" s="15" t="s">
        <v>679</v>
      </c>
      <c r="G22" s="15" t="s">
        <v>920</v>
      </c>
      <c r="H22" s="15" t="s">
        <v>921</v>
      </c>
      <c r="I22" s="15" t="s">
        <v>922</v>
      </c>
      <c r="J22" s="15" t="s">
        <v>683</v>
      </c>
      <c r="K22" s="15" t="s">
        <v>923</v>
      </c>
      <c r="L22" s="15" t="s">
        <v>924</v>
      </c>
      <c r="M22" s="15" t="s">
        <v>925</v>
      </c>
      <c r="N22" s="17"/>
      <c r="O22" s="18"/>
      <c r="P22" s="18"/>
      <c r="Q22" s="18"/>
      <c r="R22" s="18"/>
      <c r="S22" s="18"/>
      <c r="T22" s="19"/>
      <c r="U22" s="19"/>
      <c r="V22" s="17" t="s">
        <v>926</v>
      </c>
      <c r="W22" s="17" t="s">
        <v>927</v>
      </c>
      <c r="X22" s="17"/>
      <c r="Y22" s="17"/>
      <c r="Z22" s="17"/>
      <c r="AA22" s="17"/>
      <c r="AB22" s="17"/>
      <c r="AC22" s="17" t="s">
        <v>926</v>
      </c>
      <c r="AD22" s="17" t="s">
        <v>927</v>
      </c>
      <c r="AE22" s="17"/>
      <c r="AF22" s="17"/>
      <c r="AG22" s="17"/>
      <c r="AH22" s="17"/>
      <c r="AI22" s="17"/>
      <c r="AJ22" s="17" t="s">
        <v>859</v>
      </c>
      <c r="AK22" s="17" t="s">
        <v>860</v>
      </c>
      <c r="AL22" s="17"/>
      <c r="AM22" s="17"/>
      <c r="AN22" s="17"/>
      <c r="AO22" s="17"/>
      <c r="AP22" s="17"/>
      <c r="AQ22" s="20" t="str">
        <f>VLOOKUP($B22, '[1]Survey - Internal'!$A:$U,17,FALSE)</f>
        <v>Eric Harris</v>
      </c>
      <c r="AR22" s="20" t="str">
        <f>VLOOKUP(B22, '[1]Survey - Internal'!A:U,21,FALSE)</f>
        <v>Bob Pratt</v>
      </c>
    </row>
    <row r="23" spans="1:44" x14ac:dyDescent="0.25">
      <c r="A23" s="98">
        <v>22</v>
      </c>
      <c r="B23" s="14" t="s">
        <v>928</v>
      </c>
      <c r="C23" s="15" t="s">
        <v>929</v>
      </c>
      <c r="D23" s="16">
        <v>3</v>
      </c>
      <c r="E23" s="15" t="s">
        <v>930</v>
      </c>
      <c r="F23" s="15" t="s">
        <v>679</v>
      </c>
      <c r="G23" s="15" t="s">
        <v>931</v>
      </c>
      <c r="H23" s="15" t="s">
        <v>683</v>
      </c>
      <c r="I23" s="15" t="s">
        <v>932</v>
      </c>
      <c r="J23" s="15" t="s">
        <v>683</v>
      </c>
      <c r="K23" s="15" t="s">
        <v>933</v>
      </c>
      <c r="L23" s="15" t="s">
        <v>934</v>
      </c>
      <c r="M23" s="15" t="s">
        <v>935</v>
      </c>
      <c r="N23" s="17"/>
      <c r="O23" s="18"/>
      <c r="P23" s="18"/>
      <c r="Q23" s="18"/>
      <c r="R23" s="18"/>
      <c r="S23" s="18"/>
      <c r="T23" s="19"/>
      <c r="U23" s="19"/>
      <c r="V23" s="17" t="s">
        <v>936</v>
      </c>
      <c r="W23" s="17" t="s">
        <v>937</v>
      </c>
      <c r="X23" s="17"/>
      <c r="Y23" s="17"/>
      <c r="Z23" s="17"/>
      <c r="AA23" s="17"/>
      <c r="AB23" s="17"/>
      <c r="AC23" s="17" t="s">
        <v>938</v>
      </c>
      <c r="AD23" s="17" t="s">
        <v>939</v>
      </c>
      <c r="AE23" s="17"/>
      <c r="AF23" s="17"/>
      <c r="AG23" s="17"/>
      <c r="AH23" s="17"/>
      <c r="AI23" s="17"/>
      <c r="AJ23" s="17" t="s">
        <v>734</v>
      </c>
      <c r="AK23" s="17" t="s">
        <v>735</v>
      </c>
      <c r="AL23" s="17"/>
      <c r="AM23" s="17"/>
      <c r="AN23" s="17"/>
      <c r="AO23" s="17"/>
      <c r="AP23" s="17"/>
      <c r="AQ23" s="20" t="str">
        <f>VLOOKUP($B23, '[1]Survey - Internal'!$A:$U,17,FALSE)</f>
        <v>Fennie Law</v>
      </c>
      <c r="AR23" s="20" t="str">
        <f>VLOOKUP(B23, '[1]Survey - Internal'!A:U,21,FALSE)</f>
        <v>Bob Pratt</v>
      </c>
    </row>
    <row r="24" spans="1:44" x14ac:dyDescent="0.25">
      <c r="A24" s="98">
        <v>23</v>
      </c>
      <c r="B24" s="14" t="s">
        <v>940</v>
      </c>
      <c r="C24" s="15" t="s">
        <v>941</v>
      </c>
      <c r="D24" s="16">
        <v>3</v>
      </c>
      <c r="E24" s="15" t="s">
        <v>942</v>
      </c>
      <c r="F24" s="15" t="s">
        <v>679</v>
      </c>
      <c r="G24" s="15" t="s">
        <v>943</v>
      </c>
      <c r="H24" s="15" t="s">
        <v>944</v>
      </c>
      <c r="I24" s="15" t="s">
        <v>945</v>
      </c>
      <c r="J24" s="15" t="s">
        <v>683</v>
      </c>
      <c r="K24" s="15" t="s">
        <v>853</v>
      </c>
      <c r="L24" s="15" t="s">
        <v>854</v>
      </c>
      <c r="M24" s="15" t="s">
        <v>946</v>
      </c>
      <c r="N24" s="17"/>
      <c r="O24" s="18"/>
      <c r="P24" s="18"/>
      <c r="Q24" s="18"/>
      <c r="R24" s="18"/>
      <c r="S24" s="18"/>
      <c r="T24" s="19"/>
      <c r="U24" s="19"/>
      <c r="V24" s="17" t="s">
        <v>947</v>
      </c>
      <c r="W24" s="17" t="s">
        <v>948</v>
      </c>
      <c r="X24" s="17"/>
      <c r="Y24" s="17"/>
      <c r="Z24" s="17"/>
      <c r="AA24" s="17"/>
      <c r="AB24" s="17"/>
      <c r="AC24" s="17" t="s">
        <v>949</v>
      </c>
      <c r="AD24" s="17" t="s">
        <v>950</v>
      </c>
      <c r="AE24" s="17"/>
      <c r="AF24" s="17"/>
      <c r="AG24" s="17"/>
      <c r="AH24" s="17"/>
      <c r="AI24" s="17"/>
      <c r="AJ24" s="17" t="s">
        <v>776</v>
      </c>
      <c r="AK24" s="17" t="s">
        <v>777</v>
      </c>
      <c r="AL24" s="17"/>
      <c r="AM24" s="17"/>
      <c r="AN24" s="17"/>
      <c r="AO24" s="17"/>
      <c r="AP24" s="17"/>
      <c r="AQ24" s="20" t="str">
        <f>VLOOKUP($B24, '[1]Survey - Internal'!$A:$U,17,FALSE)</f>
        <v>Rachel Cardarelli</v>
      </c>
      <c r="AR24" s="20" t="str">
        <f>VLOOKUP(B24, '[1]Survey - Internal'!A:U,21,FALSE)</f>
        <v>Bob Pratt</v>
      </c>
    </row>
    <row r="25" spans="1:44" x14ac:dyDescent="0.25">
      <c r="A25" s="98">
        <v>24</v>
      </c>
      <c r="B25" s="14" t="s">
        <v>951</v>
      </c>
      <c r="C25" s="15" t="s">
        <v>952</v>
      </c>
      <c r="D25" s="16">
        <v>1</v>
      </c>
      <c r="E25" s="15" t="s">
        <v>953</v>
      </c>
      <c r="F25" s="15" t="s">
        <v>679</v>
      </c>
      <c r="G25" s="15" t="s">
        <v>954</v>
      </c>
      <c r="H25" s="15"/>
      <c r="I25" s="15" t="s">
        <v>955</v>
      </c>
      <c r="J25" s="15" t="s">
        <v>683</v>
      </c>
      <c r="K25" s="15" t="s">
        <v>956</v>
      </c>
      <c r="L25" s="15" t="s">
        <v>957</v>
      </c>
      <c r="M25" s="15" t="s">
        <v>958</v>
      </c>
      <c r="N25" s="17"/>
      <c r="O25" s="18"/>
      <c r="P25" s="18"/>
      <c r="Q25" s="18"/>
      <c r="R25" s="18"/>
      <c r="S25" s="18"/>
      <c r="T25" s="19"/>
      <c r="U25" s="19"/>
      <c r="V25" s="17" t="s">
        <v>959</v>
      </c>
      <c r="W25" s="17" t="s">
        <v>960</v>
      </c>
      <c r="X25" s="17"/>
      <c r="Y25" s="17"/>
      <c r="Z25" s="17"/>
      <c r="AA25" s="17"/>
      <c r="AB25" s="17"/>
      <c r="AC25" s="17" t="s">
        <v>961</v>
      </c>
      <c r="AD25" s="17" t="s">
        <v>962</v>
      </c>
      <c r="AE25" s="17"/>
      <c r="AF25" s="17"/>
      <c r="AG25" s="17"/>
      <c r="AH25" s="17"/>
      <c r="AI25" s="17"/>
      <c r="AJ25" s="17" t="s">
        <v>824</v>
      </c>
      <c r="AK25" s="17" t="s">
        <v>825</v>
      </c>
      <c r="AL25" s="17"/>
      <c r="AM25" s="17"/>
      <c r="AN25" s="17"/>
      <c r="AO25" s="17"/>
      <c r="AP25" s="17"/>
      <c r="AQ25" s="20" t="str">
        <f>VLOOKUP($B25, '[1]Survey - Internal'!$A:$U,17,FALSE)</f>
        <v>Olga Rudgalve</v>
      </c>
      <c r="AR25" s="20" t="str">
        <f>VLOOKUP(B25, '[1]Survey - Internal'!A:U,21,FALSE)</f>
        <v>Bob Pratt</v>
      </c>
    </row>
    <row r="26" spans="1:44" x14ac:dyDescent="0.25">
      <c r="A26" s="98">
        <v>25</v>
      </c>
      <c r="B26" s="14" t="s">
        <v>963</v>
      </c>
      <c r="C26" s="15" t="s">
        <v>963</v>
      </c>
      <c r="D26" s="16">
        <v>3</v>
      </c>
      <c r="E26" s="15" t="s">
        <v>964</v>
      </c>
      <c r="F26" s="15" t="s">
        <v>679</v>
      </c>
      <c r="G26" s="15" t="s">
        <v>965</v>
      </c>
      <c r="H26" s="15"/>
      <c r="I26" s="15" t="s">
        <v>966</v>
      </c>
      <c r="J26" s="15" t="s">
        <v>683</v>
      </c>
      <c r="K26" s="15" t="s">
        <v>967</v>
      </c>
      <c r="L26" s="15" t="s">
        <v>968</v>
      </c>
      <c r="M26" s="15" t="s">
        <v>969</v>
      </c>
      <c r="N26" s="17"/>
      <c r="O26" s="18"/>
      <c r="P26" s="18"/>
      <c r="Q26" s="18"/>
      <c r="R26" s="18"/>
      <c r="S26" s="18"/>
      <c r="T26" s="19"/>
      <c r="U26" s="19"/>
      <c r="V26" s="17" t="s">
        <v>970</v>
      </c>
      <c r="W26" s="17" t="s">
        <v>971</v>
      </c>
      <c r="X26" s="17"/>
      <c r="Y26" s="17"/>
      <c r="Z26" s="17"/>
      <c r="AA26" s="17"/>
      <c r="AB26" s="17"/>
      <c r="AC26" s="17" t="s">
        <v>972</v>
      </c>
      <c r="AD26" s="17" t="s">
        <v>973</v>
      </c>
      <c r="AE26" s="17"/>
      <c r="AF26" s="17"/>
      <c r="AG26" s="17"/>
      <c r="AH26" s="17"/>
      <c r="AI26" s="17"/>
      <c r="AJ26" s="17" t="s">
        <v>824</v>
      </c>
      <c r="AK26" s="17" t="s">
        <v>825</v>
      </c>
      <c r="AL26" s="17"/>
      <c r="AM26" s="17"/>
      <c r="AN26" s="17"/>
      <c r="AO26" s="17"/>
      <c r="AP26" s="17"/>
      <c r="AQ26" s="20" t="str">
        <f>VLOOKUP($B26, '[1]Survey - Internal'!$A:$U,17,FALSE)</f>
        <v>Olga Rudgalve</v>
      </c>
      <c r="AR26" s="20" t="str">
        <f>VLOOKUP(B26, '[1]Survey - Internal'!A:U,21,FALSE)</f>
        <v>Bob Pratt</v>
      </c>
    </row>
    <row r="27" spans="1:44" x14ac:dyDescent="0.25">
      <c r="A27" s="98">
        <v>26</v>
      </c>
      <c r="B27" s="14" t="s">
        <v>974</v>
      </c>
      <c r="C27" s="15" t="s">
        <v>975</v>
      </c>
      <c r="D27" s="16">
        <v>3</v>
      </c>
      <c r="E27" s="15" t="s">
        <v>976</v>
      </c>
      <c r="F27" s="15" t="s">
        <v>679</v>
      </c>
      <c r="G27" s="15" t="s">
        <v>977</v>
      </c>
      <c r="H27" s="15"/>
      <c r="I27" s="15" t="s">
        <v>978</v>
      </c>
      <c r="J27" s="15" t="s">
        <v>683</v>
      </c>
      <c r="K27" s="15" t="s">
        <v>979</v>
      </c>
      <c r="L27" s="15" t="s">
        <v>743</v>
      </c>
      <c r="M27" s="15" t="s">
        <v>980</v>
      </c>
      <c r="N27" s="17"/>
      <c r="O27" s="18"/>
      <c r="P27" s="18"/>
      <c r="Q27" s="18"/>
      <c r="R27" s="18"/>
      <c r="S27" s="18"/>
      <c r="T27" s="19"/>
      <c r="U27" s="19"/>
      <c r="V27" s="17" t="s">
        <v>981</v>
      </c>
      <c r="W27" s="17" t="s">
        <v>982</v>
      </c>
      <c r="X27" s="17"/>
      <c r="Y27" s="17"/>
      <c r="Z27" s="17"/>
      <c r="AA27" s="17"/>
      <c r="AB27" s="17"/>
      <c r="AC27" s="17" t="s">
        <v>983</v>
      </c>
      <c r="AD27" s="17" t="s">
        <v>984</v>
      </c>
      <c r="AE27" s="17"/>
      <c r="AF27" s="17"/>
      <c r="AG27" s="17"/>
      <c r="AH27" s="17"/>
      <c r="AI27" s="17"/>
      <c r="AJ27" s="17" t="s">
        <v>824</v>
      </c>
      <c r="AK27" s="17" t="s">
        <v>825</v>
      </c>
      <c r="AL27" s="17"/>
      <c r="AM27" s="17"/>
      <c r="AN27" s="17"/>
      <c r="AO27" s="17"/>
      <c r="AP27" s="17"/>
      <c r="AQ27" s="20" t="str">
        <f>VLOOKUP($B27, '[1]Survey - Internal'!$A:$U,17,FALSE)</f>
        <v>Olga Rudgalve</v>
      </c>
      <c r="AR27" s="20" t="str">
        <f>VLOOKUP(B27, '[1]Survey - Internal'!A:U,21,FALSE)</f>
        <v>Bob Pratt</v>
      </c>
    </row>
    <row r="28" spans="1:44" x14ac:dyDescent="0.25">
      <c r="A28" s="98">
        <v>27</v>
      </c>
      <c r="B28" s="14" t="s">
        <v>985</v>
      </c>
      <c r="C28" s="15" t="s">
        <v>986</v>
      </c>
      <c r="D28" s="16">
        <v>3</v>
      </c>
      <c r="E28" s="15" t="s">
        <v>987</v>
      </c>
      <c r="F28" s="15" t="s">
        <v>679</v>
      </c>
      <c r="G28" s="15" t="s">
        <v>988</v>
      </c>
      <c r="H28" s="15"/>
      <c r="I28" s="15" t="s">
        <v>989</v>
      </c>
      <c r="J28" s="15" t="s">
        <v>683</v>
      </c>
      <c r="K28" s="15" t="s">
        <v>990</v>
      </c>
      <c r="L28" s="15" t="s">
        <v>854</v>
      </c>
      <c r="M28" s="15" t="s">
        <v>991</v>
      </c>
      <c r="N28" s="17"/>
      <c r="O28" s="18"/>
      <c r="P28" s="18"/>
      <c r="Q28" s="18"/>
      <c r="R28" s="18"/>
      <c r="S28" s="18"/>
      <c r="T28" s="19"/>
      <c r="U28" s="19"/>
      <c r="V28" s="17" t="s">
        <v>992</v>
      </c>
      <c r="W28" s="17" t="s">
        <v>993</v>
      </c>
      <c r="X28" s="17"/>
      <c r="Y28" s="17"/>
      <c r="Z28" s="17"/>
      <c r="AA28" s="17"/>
      <c r="AB28" s="17"/>
      <c r="AC28" s="17" t="s">
        <v>994</v>
      </c>
      <c r="AD28" s="17" t="s">
        <v>995</v>
      </c>
      <c r="AE28" s="17"/>
      <c r="AF28" s="17"/>
      <c r="AG28" s="17"/>
      <c r="AH28" s="17"/>
      <c r="AI28" s="17"/>
      <c r="AJ28" s="17" t="s">
        <v>776</v>
      </c>
      <c r="AK28" s="17" t="s">
        <v>777</v>
      </c>
      <c r="AL28" s="17"/>
      <c r="AM28" s="17"/>
      <c r="AN28" s="17"/>
      <c r="AO28" s="17"/>
      <c r="AP28" s="17"/>
      <c r="AQ28" s="20" t="str">
        <f>VLOOKUP($B28, '[1]Survey - Internal'!$A:$U,17,FALSE)</f>
        <v>Rachel Cardarelli</v>
      </c>
      <c r="AR28" s="20" t="str">
        <f>VLOOKUP(B28, '[1]Survey - Internal'!A:U,21,FALSE)</f>
        <v>Bob Pratt</v>
      </c>
    </row>
    <row r="29" spans="1:44" x14ac:dyDescent="0.25">
      <c r="A29" s="98">
        <v>28</v>
      </c>
      <c r="B29" s="14" t="s">
        <v>996</v>
      </c>
      <c r="C29" s="15" t="s">
        <v>997</v>
      </c>
      <c r="D29" s="16">
        <v>3</v>
      </c>
      <c r="E29" s="15" t="s">
        <v>998</v>
      </c>
      <c r="F29" s="15" t="s">
        <v>679</v>
      </c>
      <c r="G29" s="15" t="s">
        <v>999</v>
      </c>
      <c r="H29" s="15" t="s">
        <v>1000</v>
      </c>
      <c r="I29" s="15" t="s">
        <v>1001</v>
      </c>
      <c r="J29" s="15" t="s">
        <v>683</v>
      </c>
      <c r="K29" s="15" t="s">
        <v>1002</v>
      </c>
      <c r="L29" s="15" t="s">
        <v>1003</v>
      </c>
      <c r="M29" s="15" t="s">
        <v>1004</v>
      </c>
      <c r="N29" s="17"/>
      <c r="O29" s="18"/>
      <c r="P29" s="18"/>
      <c r="Q29" s="18"/>
      <c r="R29" s="18"/>
      <c r="S29" s="18"/>
      <c r="T29" s="19"/>
      <c r="U29" s="19"/>
      <c r="V29" s="17" t="s">
        <v>33</v>
      </c>
      <c r="W29" s="17" t="s">
        <v>1005</v>
      </c>
      <c r="X29" s="17"/>
      <c r="Y29" s="17"/>
      <c r="Z29" s="17"/>
      <c r="AA29" s="17"/>
      <c r="AB29" s="17"/>
      <c r="AC29" s="17" t="s">
        <v>1006</v>
      </c>
      <c r="AD29" s="17" t="s">
        <v>1007</v>
      </c>
      <c r="AE29" s="17"/>
      <c r="AF29" s="17"/>
      <c r="AG29" s="17"/>
      <c r="AH29" s="17"/>
      <c r="AI29" s="17"/>
      <c r="AJ29" s="17" t="s">
        <v>689</v>
      </c>
      <c r="AK29" s="17" t="s">
        <v>690</v>
      </c>
      <c r="AL29" s="17"/>
      <c r="AM29" s="17"/>
      <c r="AN29" s="17"/>
      <c r="AO29" s="17"/>
      <c r="AP29" s="17"/>
      <c r="AQ29" s="20" t="str">
        <f>VLOOKUP($B29, '[1]Survey - Internal'!$A:$U,17,FALSE)</f>
        <v>Jack Kerrigan</v>
      </c>
      <c r="AR29" s="20" t="str">
        <f>VLOOKUP(B29, '[1]Survey - Internal'!A:U,21,FALSE)</f>
        <v>Bob Pratt</v>
      </c>
    </row>
    <row r="30" spans="1:44" x14ac:dyDescent="0.25">
      <c r="A30" s="98">
        <v>29</v>
      </c>
      <c r="B30" s="14" t="s">
        <v>1008</v>
      </c>
      <c r="C30" s="15" t="s">
        <v>1009</v>
      </c>
      <c r="D30" s="16">
        <v>2</v>
      </c>
      <c r="E30" s="15" t="s">
        <v>1010</v>
      </c>
      <c r="F30" s="15" t="s">
        <v>679</v>
      </c>
      <c r="G30" s="15" t="s">
        <v>1011</v>
      </c>
      <c r="H30" s="15" t="s">
        <v>1012</v>
      </c>
      <c r="I30" s="15" t="s">
        <v>1013</v>
      </c>
      <c r="J30" s="15" t="s">
        <v>683</v>
      </c>
      <c r="K30" s="15" t="s">
        <v>1014</v>
      </c>
      <c r="L30" s="15" t="s">
        <v>818</v>
      </c>
      <c r="M30" s="15" t="s">
        <v>1015</v>
      </c>
      <c r="N30" s="17"/>
      <c r="O30" s="18"/>
      <c r="P30" s="18"/>
      <c r="Q30" s="18"/>
      <c r="R30" s="18"/>
      <c r="S30" s="18"/>
      <c r="T30" s="19"/>
      <c r="U30" s="19"/>
      <c r="V30" s="17" t="s">
        <v>1016</v>
      </c>
      <c r="W30" s="17" t="s">
        <v>880</v>
      </c>
      <c r="X30" s="17"/>
      <c r="Y30" s="17"/>
      <c r="Z30" s="17"/>
      <c r="AA30" s="17"/>
      <c r="AB30" s="17"/>
      <c r="AC30" s="17" t="s">
        <v>1017</v>
      </c>
      <c r="AD30" s="17" t="s">
        <v>882</v>
      </c>
      <c r="AE30" s="17"/>
      <c r="AF30" s="17"/>
      <c r="AG30" s="17"/>
      <c r="AH30" s="17"/>
      <c r="AI30" s="17"/>
      <c r="AJ30" s="17" t="s">
        <v>689</v>
      </c>
      <c r="AK30" s="17" t="s">
        <v>690</v>
      </c>
      <c r="AL30" s="17"/>
      <c r="AM30" s="17"/>
      <c r="AN30" s="17"/>
      <c r="AO30" s="17"/>
      <c r="AP30" s="17"/>
      <c r="AQ30" s="20" t="str">
        <f>VLOOKUP($B30, '[1]Survey - Internal'!$A:$U,17,FALSE)</f>
        <v>Jack Kerrigan</v>
      </c>
      <c r="AR30" s="20" t="str">
        <f>VLOOKUP(B30, '[1]Survey - Internal'!A:U,21,FALSE)</f>
        <v>Bob Pratt</v>
      </c>
    </row>
    <row r="31" spans="1:44" x14ac:dyDescent="0.25">
      <c r="A31" s="98">
        <v>30</v>
      </c>
      <c r="B31" s="14" t="s">
        <v>1018</v>
      </c>
      <c r="C31" s="15" t="s">
        <v>1019</v>
      </c>
      <c r="D31" s="16">
        <v>3</v>
      </c>
      <c r="E31" s="15" t="s">
        <v>1020</v>
      </c>
      <c r="F31" s="15" t="s">
        <v>679</v>
      </c>
      <c r="G31" s="15" t="s">
        <v>1021</v>
      </c>
      <c r="H31" s="15" t="s">
        <v>1022</v>
      </c>
      <c r="I31" s="15" t="s">
        <v>1023</v>
      </c>
      <c r="J31" s="15" t="s">
        <v>683</v>
      </c>
      <c r="K31" s="15" t="s">
        <v>1024</v>
      </c>
      <c r="L31" s="15" t="s">
        <v>854</v>
      </c>
      <c r="M31" s="15" t="s">
        <v>1025</v>
      </c>
      <c r="N31" s="17"/>
      <c r="O31" s="18"/>
      <c r="P31" s="18"/>
      <c r="Q31" s="18"/>
      <c r="R31" s="18"/>
      <c r="S31" s="18"/>
      <c r="T31" s="19"/>
      <c r="U31" s="19"/>
      <c r="V31" s="17" t="s">
        <v>1026</v>
      </c>
      <c r="W31" s="17" t="s">
        <v>1027</v>
      </c>
      <c r="X31" s="17"/>
      <c r="Y31" s="17"/>
      <c r="Z31" s="17"/>
      <c r="AA31" s="17"/>
      <c r="AB31" s="17"/>
      <c r="AC31" s="17" t="s">
        <v>1026</v>
      </c>
      <c r="AD31" s="17" t="s">
        <v>1027</v>
      </c>
      <c r="AE31" s="17"/>
      <c r="AF31" s="17"/>
      <c r="AG31" s="17"/>
      <c r="AH31" s="17"/>
      <c r="AI31" s="17"/>
      <c r="AJ31" s="17" t="s">
        <v>704</v>
      </c>
      <c r="AK31" s="17" t="s">
        <v>705</v>
      </c>
      <c r="AL31" s="17"/>
      <c r="AM31" s="17"/>
      <c r="AN31" s="17"/>
      <c r="AO31" s="17"/>
      <c r="AP31" s="17"/>
      <c r="AQ31" s="20" t="str">
        <f>VLOOKUP($B31, '[1]Survey - Internal'!$A:$U,17,FALSE)</f>
        <v>Jonathan King</v>
      </c>
      <c r="AR31" s="20" t="str">
        <f>VLOOKUP(B31, '[1]Survey - Internal'!A:U,21,FALSE)</f>
        <v>Bob Pratt</v>
      </c>
    </row>
    <row r="32" spans="1:44" x14ac:dyDescent="0.25">
      <c r="A32" s="98">
        <v>31</v>
      </c>
      <c r="B32" s="14" t="s">
        <v>1028</v>
      </c>
      <c r="C32" s="15" t="s">
        <v>1028</v>
      </c>
      <c r="D32" s="16">
        <v>2</v>
      </c>
      <c r="E32" s="15" t="s">
        <v>1029</v>
      </c>
      <c r="F32" s="15" t="s">
        <v>679</v>
      </c>
      <c r="G32" s="15" t="s">
        <v>1030</v>
      </c>
      <c r="H32" s="15"/>
      <c r="I32" s="15" t="s">
        <v>1031</v>
      </c>
      <c r="J32" s="15" t="s">
        <v>683</v>
      </c>
      <c r="K32" s="15" t="s">
        <v>1032</v>
      </c>
      <c r="L32" s="15" t="s">
        <v>915</v>
      </c>
      <c r="M32" s="15" t="s">
        <v>1033</v>
      </c>
      <c r="N32" s="17"/>
      <c r="O32" s="18"/>
      <c r="P32" s="18"/>
      <c r="Q32" s="18"/>
      <c r="R32" s="18"/>
      <c r="S32" s="18"/>
      <c r="T32" s="19"/>
      <c r="U32" s="19"/>
      <c r="V32" s="17" t="s">
        <v>1034</v>
      </c>
      <c r="W32" s="17" t="s">
        <v>1035</v>
      </c>
      <c r="X32" s="17"/>
      <c r="Y32" s="17"/>
      <c r="Z32" s="17"/>
      <c r="AA32" s="17"/>
      <c r="AB32" s="17"/>
      <c r="AC32" s="17" t="s">
        <v>1036</v>
      </c>
      <c r="AD32" s="17" t="s">
        <v>1037</v>
      </c>
      <c r="AE32" s="17"/>
      <c r="AF32" s="17"/>
      <c r="AG32" s="17"/>
      <c r="AH32" s="17"/>
      <c r="AI32" s="17"/>
      <c r="AJ32" s="17" t="s">
        <v>719</v>
      </c>
      <c r="AK32" s="17" t="s">
        <v>720</v>
      </c>
      <c r="AL32" s="17"/>
      <c r="AM32" s="17"/>
      <c r="AN32" s="17"/>
      <c r="AO32" s="17"/>
      <c r="AP32" s="17"/>
      <c r="AQ32" s="20" t="str">
        <f>VLOOKUP($B32, '[1]Survey - Internal'!$A:$U,17,FALSE)</f>
        <v>Stella Chau</v>
      </c>
      <c r="AR32" s="20" t="str">
        <f>VLOOKUP(B32, '[1]Survey - Internal'!A:U,21,FALSE)</f>
        <v>Bob Pratt</v>
      </c>
    </row>
    <row r="33" spans="1:44" x14ac:dyDescent="0.25">
      <c r="A33" s="98">
        <v>32</v>
      </c>
      <c r="B33" s="14" t="s">
        <v>1038</v>
      </c>
      <c r="C33" s="15" t="s">
        <v>1039</v>
      </c>
      <c r="D33" s="16">
        <v>3</v>
      </c>
      <c r="E33" s="15" t="s">
        <v>1040</v>
      </c>
      <c r="F33" s="15" t="s">
        <v>679</v>
      </c>
      <c r="G33" s="15" t="s">
        <v>1041</v>
      </c>
      <c r="H33" s="15" t="s">
        <v>1042</v>
      </c>
      <c r="I33" s="15" t="s">
        <v>1043</v>
      </c>
      <c r="J33" s="15" t="s">
        <v>683</v>
      </c>
      <c r="K33" s="15" t="s">
        <v>1044</v>
      </c>
      <c r="L33" s="15" t="s">
        <v>854</v>
      </c>
      <c r="M33" s="15" t="s">
        <v>1045</v>
      </c>
      <c r="N33" s="17"/>
      <c r="O33" s="18"/>
      <c r="P33" s="18"/>
      <c r="Q33" s="18"/>
      <c r="R33" s="18"/>
      <c r="S33" s="18"/>
      <c r="T33" s="19"/>
      <c r="U33" s="19"/>
      <c r="V33" s="17" t="s">
        <v>1046</v>
      </c>
      <c r="W33" s="17" t="s">
        <v>1047</v>
      </c>
      <c r="X33" s="17"/>
      <c r="Y33" s="17"/>
      <c r="Z33" s="17"/>
      <c r="AA33" s="17"/>
      <c r="AB33" s="17"/>
      <c r="AC33" s="17" t="s">
        <v>1048</v>
      </c>
      <c r="AD33" s="17" t="s">
        <v>1049</v>
      </c>
      <c r="AE33" s="17"/>
      <c r="AF33" s="17"/>
      <c r="AG33" s="17"/>
      <c r="AH33" s="17"/>
      <c r="AI33" s="17"/>
      <c r="AJ33" s="17" t="s">
        <v>734</v>
      </c>
      <c r="AK33" s="17" t="s">
        <v>735</v>
      </c>
      <c r="AL33" s="17"/>
      <c r="AM33" s="17"/>
      <c r="AN33" s="17"/>
      <c r="AO33" s="17"/>
      <c r="AP33" s="17"/>
      <c r="AQ33" s="20" t="str">
        <f>VLOOKUP($B33, '[1]Survey - Internal'!$A:$U,17,FALSE)</f>
        <v>Fennie Law</v>
      </c>
      <c r="AR33" s="20" t="str">
        <f>VLOOKUP(B33, '[1]Survey - Internal'!A:U,21,FALSE)</f>
        <v>Bob Pratt</v>
      </c>
    </row>
    <row r="34" spans="1:44" x14ac:dyDescent="0.25">
      <c r="A34" s="98">
        <v>33</v>
      </c>
      <c r="B34" s="14" t="s">
        <v>1050</v>
      </c>
      <c r="C34" s="15" t="s">
        <v>1051</v>
      </c>
      <c r="D34" s="16">
        <v>1</v>
      </c>
      <c r="E34" s="15" t="s">
        <v>1052</v>
      </c>
      <c r="F34" s="15" t="s">
        <v>679</v>
      </c>
      <c r="G34" s="15" t="s">
        <v>1053</v>
      </c>
      <c r="H34" s="15" t="s">
        <v>1054</v>
      </c>
      <c r="I34" s="15" t="s">
        <v>1055</v>
      </c>
      <c r="J34" s="15" t="s">
        <v>683</v>
      </c>
      <c r="K34" s="15" t="s">
        <v>1056</v>
      </c>
      <c r="L34" s="15" t="s">
        <v>854</v>
      </c>
      <c r="M34" s="15" t="s">
        <v>1057</v>
      </c>
      <c r="N34" s="17"/>
      <c r="O34" s="18"/>
      <c r="P34" s="18"/>
      <c r="Q34" s="18"/>
      <c r="R34" s="18"/>
      <c r="S34" s="18"/>
      <c r="T34" s="19"/>
      <c r="U34" s="19"/>
      <c r="V34" s="17" t="s">
        <v>1058</v>
      </c>
      <c r="W34" s="17" t="s">
        <v>1059</v>
      </c>
      <c r="X34" s="17"/>
      <c r="Y34" s="17"/>
      <c r="Z34" s="17"/>
      <c r="AA34" s="17"/>
      <c r="AB34" s="17"/>
      <c r="AC34" s="17" t="s">
        <v>809</v>
      </c>
      <c r="AD34" s="17" t="s">
        <v>810</v>
      </c>
      <c r="AE34" s="17"/>
      <c r="AF34" s="17"/>
      <c r="AG34" s="17"/>
      <c r="AH34" s="17"/>
      <c r="AI34" s="17"/>
      <c r="AJ34" s="17" t="s">
        <v>824</v>
      </c>
      <c r="AK34" s="17" t="s">
        <v>825</v>
      </c>
      <c r="AL34" s="17"/>
      <c r="AM34" s="17"/>
      <c r="AN34" s="17"/>
      <c r="AO34" s="17"/>
      <c r="AP34" s="17"/>
      <c r="AQ34" s="20" t="str">
        <f>VLOOKUP($B34, '[1]Survey - Internal'!$A:$U,17,FALSE)</f>
        <v>Olga Rudgalve</v>
      </c>
      <c r="AR34" s="20" t="str">
        <f>VLOOKUP(B34, '[1]Survey - Internal'!A:U,21,FALSE)</f>
        <v>Bob Pratt</v>
      </c>
    </row>
    <row r="35" spans="1:44" x14ac:dyDescent="0.25">
      <c r="A35" s="98">
        <v>34</v>
      </c>
      <c r="B35" s="14" t="s">
        <v>1060</v>
      </c>
      <c r="C35" s="15" t="s">
        <v>1060</v>
      </c>
      <c r="D35" s="16">
        <v>3</v>
      </c>
      <c r="E35" s="30" t="s">
        <v>1061</v>
      </c>
      <c r="F35" s="15" t="s">
        <v>679</v>
      </c>
      <c r="G35" s="30" t="s">
        <v>1062</v>
      </c>
      <c r="H35" s="30" t="s">
        <v>1063</v>
      </c>
      <c r="I35" s="15" t="s">
        <v>1064</v>
      </c>
      <c r="J35" s="15" t="s">
        <v>683</v>
      </c>
      <c r="K35" s="15" t="s">
        <v>684</v>
      </c>
      <c r="L35" s="15" t="s">
        <v>685</v>
      </c>
      <c r="M35" s="31" t="s">
        <v>1065</v>
      </c>
      <c r="N35" s="17"/>
      <c r="O35" s="18"/>
      <c r="P35" s="18"/>
      <c r="Q35" s="18"/>
      <c r="R35" s="18"/>
      <c r="S35" s="18"/>
      <c r="T35" s="19"/>
      <c r="U35" s="19"/>
      <c r="V35" s="17" t="s">
        <v>1066</v>
      </c>
      <c r="W35" s="17" t="s">
        <v>1067</v>
      </c>
      <c r="X35" s="17"/>
      <c r="Y35" s="17"/>
      <c r="Z35" s="17"/>
      <c r="AA35" s="17"/>
      <c r="AB35" s="17"/>
      <c r="AC35" s="17" t="s">
        <v>1068</v>
      </c>
      <c r="AD35" s="17" t="s">
        <v>1069</v>
      </c>
      <c r="AE35" s="17"/>
      <c r="AF35" s="17"/>
      <c r="AG35" s="17"/>
      <c r="AH35" s="17"/>
      <c r="AI35" s="17"/>
      <c r="AJ35" s="17" t="s">
        <v>689</v>
      </c>
      <c r="AK35" s="17" t="s">
        <v>690</v>
      </c>
      <c r="AL35" s="17"/>
      <c r="AM35" s="17"/>
      <c r="AN35" s="17"/>
      <c r="AO35" s="17"/>
      <c r="AP35" s="17"/>
      <c r="AQ35" s="20" t="str">
        <f>VLOOKUP($B35, '[1]Survey - Internal'!$A:$U,17,FALSE)</f>
        <v>Jack Kerrigan</v>
      </c>
      <c r="AR35" s="20" t="str">
        <f>VLOOKUP(B35, '[1]Survey - Internal'!A:U,21,FALSE)</f>
        <v>Bob Pratt</v>
      </c>
    </row>
    <row r="36" spans="1:44" x14ac:dyDescent="0.25">
      <c r="A36" s="98">
        <v>35</v>
      </c>
      <c r="B36" s="14" t="s">
        <v>1070</v>
      </c>
      <c r="C36" s="15" t="s">
        <v>1071</v>
      </c>
      <c r="D36" s="16">
        <v>3</v>
      </c>
      <c r="E36" s="15" t="s">
        <v>1072</v>
      </c>
      <c r="F36" s="15" t="s">
        <v>679</v>
      </c>
      <c r="G36" s="15" t="s">
        <v>1073</v>
      </c>
      <c r="H36" s="15"/>
      <c r="I36" s="15" t="s">
        <v>1074</v>
      </c>
      <c r="J36" s="15" t="s">
        <v>683</v>
      </c>
      <c r="K36" s="15" t="s">
        <v>1075</v>
      </c>
      <c r="L36" s="15" t="s">
        <v>915</v>
      </c>
      <c r="M36" s="15" t="s">
        <v>1076</v>
      </c>
      <c r="N36" s="17"/>
      <c r="O36" s="18"/>
      <c r="P36" s="18"/>
      <c r="Q36" s="18"/>
      <c r="R36" s="18"/>
      <c r="S36" s="18"/>
      <c r="T36" s="19"/>
      <c r="U36" s="19"/>
      <c r="V36" s="17" t="s">
        <v>1077</v>
      </c>
      <c r="W36" s="17" t="s">
        <v>1078</v>
      </c>
      <c r="X36" s="17"/>
      <c r="Y36" s="17"/>
      <c r="Z36" s="17"/>
      <c r="AA36" s="17"/>
      <c r="AB36" s="17"/>
      <c r="AC36" s="17" t="s">
        <v>1077</v>
      </c>
      <c r="AD36" s="17" t="s">
        <v>1078</v>
      </c>
      <c r="AE36" s="17"/>
      <c r="AF36" s="17"/>
      <c r="AG36" s="17"/>
      <c r="AH36" s="17"/>
      <c r="AI36" s="17"/>
      <c r="AJ36" s="17" t="s">
        <v>824</v>
      </c>
      <c r="AK36" s="17" t="s">
        <v>825</v>
      </c>
      <c r="AL36" s="17"/>
      <c r="AM36" s="17"/>
      <c r="AN36" s="17"/>
      <c r="AO36" s="17"/>
      <c r="AP36" s="17"/>
      <c r="AQ36" s="20" t="str">
        <f>VLOOKUP($B36, '[1]Survey - Internal'!$A:$U,17,FALSE)</f>
        <v>Olga Rudgalve</v>
      </c>
      <c r="AR36" s="20" t="str">
        <f>VLOOKUP(B36, '[1]Survey - Internal'!A:U,21,FALSE)</f>
        <v>Bob Pratt</v>
      </c>
    </row>
    <row r="37" spans="1:44" x14ac:dyDescent="0.25">
      <c r="A37" s="98">
        <v>36</v>
      </c>
      <c r="B37" s="14" t="s">
        <v>1079</v>
      </c>
      <c r="C37" s="15" t="s">
        <v>1080</v>
      </c>
      <c r="D37" s="16">
        <v>3</v>
      </c>
      <c r="E37" s="15"/>
      <c r="F37" s="15" t="s">
        <v>679</v>
      </c>
      <c r="G37" s="15"/>
      <c r="H37" s="29"/>
      <c r="I37" s="29" t="s">
        <v>1081</v>
      </c>
      <c r="J37" s="15"/>
      <c r="K37" s="15" t="s">
        <v>1082</v>
      </c>
      <c r="L37" s="15" t="s">
        <v>1083</v>
      </c>
      <c r="M37" s="15" t="s">
        <v>1084</v>
      </c>
      <c r="N37" s="17"/>
      <c r="O37" s="18"/>
      <c r="P37" s="18"/>
      <c r="Q37" s="18"/>
      <c r="R37" s="18"/>
      <c r="S37" s="18"/>
      <c r="T37" s="19"/>
      <c r="U37" s="19"/>
      <c r="V37" s="17" t="s">
        <v>1085</v>
      </c>
      <c r="W37" s="17" t="s">
        <v>1086</v>
      </c>
      <c r="X37" s="17"/>
      <c r="Y37" s="17"/>
      <c r="Z37" s="17"/>
      <c r="AA37" s="17"/>
      <c r="AB37" s="17"/>
      <c r="AC37" s="17" t="s">
        <v>1087</v>
      </c>
      <c r="AD37" s="17" t="s">
        <v>1088</v>
      </c>
      <c r="AE37" s="17"/>
      <c r="AF37" s="17"/>
      <c r="AG37" s="17"/>
      <c r="AH37" s="17"/>
      <c r="AI37" s="17"/>
      <c r="AJ37" s="17" t="s">
        <v>824</v>
      </c>
      <c r="AK37" s="17" t="s">
        <v>825</v>
      </c>
      <c r="AL37" s="17"/>
      <c r="AM37" s="17"/>
      <c r="AN37" s="17"/>
      <c r="AO37" s="17"/>
      <c r="AP37" s="17"/>
      <c r="AQ37" s="20" t="str">
        <f>VLOOKUP($B37, '[1]Survey - Internal'!$A:$U,17,FALSE)</f>
        <v>Olga Rudgalve</v>
      </c>
      <c r="AR37" s="20" t="str">
        <f>VLOOKUP(B37, '[1]Survey - Internal'!A:U,21,FALSE)</f>
        <v>Bob Pratt</v>
      </c>
    </row>
    <row r="38" spans="1:44" ht="15" x14ac:dyDescent="0.25">
      <c r="A38" s="98">
        <v>37</v>
      </c>
      <c r="B38" s="14" t="s">
        <v>1089</v>
      </c>
      <c r="C38" s="15" t="s">
        <v>1090</v>
      </c>
      <c r="D38" s="16">
        <v>2</v>
      </c>
      <c r="E38" s="15" t="s">
        <v>1091</v>
      </c>
      <c r="F38" s="15" t="s">
        <v>679</v>
      </c>
      <c r="G38" s="15" t="s">
        <v>1092</v>
      </c>
      <c r="H38" s="28" t="s">
        <v>1093</v>
      </c>
      <c r="I38" s="15" t="s">
        <v>1094</v>
      </c>
      <c r="J38" s="15" t="s">
        <v>683</v>
      </c>
      <c r="K38" s="15" t="s">
        <v>1095</v>
      </c>
      <c r="L38" s="15" t="s">
        <v>1096</v>
      </c>
      <c r="M38" s="31" t="s">
        <v>1097</v>
      </c>
      <c r="N38" s="17"/>
      <c r="O38" s="18"/>
      <c r="P38" s="18"/>
      <c r="Q38" s="18"/>
      <c r="R38" s="18"/>
      <c r="S38" s="18"/>
      <c r="T38" s="19"/>
      <c r="U38" s="19"/>
      <c r="V38" s="17" t="s">
        <v>1098</v>
      </c>
      <c r="W38" s="17" t="s">
        <v>1099</v>
      </c>
      <c r="X38" s="17"/>
      <c r="Y38" s="17"/>
      <c r="Z38" s="17"/>
      <c r="AA38" s="17"/>
      <c r="AB38" s="17"/>
      <c r="AC38" s="17" t="s">
        <v>1100</v>
      </c>
      <c r="AD38" s="17" t="s">
        <v>1101</v>
      </c>
      <c r="AE38" s="17"/>
      <c r="AF38" s="17"/>
      <c r="AG38" s="17"/>
      <c r="AH38" s="17"/>
      <c r="AI38" s="17"/>
      <c r="AJ38" s="17" t="s">
        <v>689</v>
      </c>
      <c r="AK38" s="17" t="s">
        <v>690</v>
      </c>
      <c r="AL38" s="17"/>
      <c r="AM38" s="17"/>
      <c r="AN38" s="17"/>
      <c r="AO38" s="17"/>
      <c r="AP38" s="17"/>
      <c r="AQ38" s="20" t="str">
        <f>VLOOKUP($B38, '[1]Survey - Internal'!$A:$U,17,FALSE)</f>
        <v>Jack Kerrigan</v>
      </c>
      <c r="AR38" s="20" t="str">
        <f>VLOOKUP(B38, '[1]Survey - Internal'!A:U,21,FALSE)</f>
        <v>Bob Pratt</v>
      </c>
    </row>
    <row r="39" spans="1:44" x14ac:dyDescent="0.25">
      <c r="A39" s="98">
        <v>38</v>
      </c>
      <c r="B39" s="14" t="s">
        <v>1102</v>
      </c>
      <c r="C39" s="15" t="s">
        <v>1103</v>
      </c>
      <c r="D39" s="16">
        <v>3</v>
      </c>
      <c r="E39" s="15" t="s">
        <v>1104</v>
      </c>
      <c r="F39" s="15" t="s">
        <v>679</v>
      </c>
      <c r="G39" s="15" t="s">
        <v>1105</v>
      </c>
      <c r="H39" s="15" t="s">
        <v>1106</v>
      </c>
      <c r="I39" s="15" t="s">
        <v>1107</v>
      </c>
      <c r="J39" s="15" t="s">
        <v>683</v>
      </c>
      <c r="K39" s="15" t="s">
        <v>1108</v>
      </c>
      <c r="L39" s="15" t="s">
        <v>1109</v>
      </c>
      <c r="M39" s="15" t="s">
        <v>1110</v>
      </c>
      <c r="N39" s="17"/>
      <c r="O39" s="18"/>
      <c r="P39" s="18"/>
      <c r="Q39" s="18"/>
      <c r="R39" s="18"/>
      <c r="S39" s="18"/>
      <c r="T39" s="19"/>
      <c r="U39" s="19"/>
      <c r="V39" s="17" t="s">
        <v>1111</v>
      </c>
      <c r="W39" s="17" t="s">
        <v>1112</v>
      </c>
      <c r="X39" s="17"/>
      <c r="Y39" s="17"/>
      <c r="Z39" s="17"/>
      <c r="AA39" s="17"/>
      <c r="AB39" s="17"/>
      <c r="AC39" s="17" t="s">
        <v>1113</v>
      </c>
      <c r="AD39" s="17" t="s">
        <v>1114</v>
      </c>
      <c r="AE39" s="17"/>
      <c r="AF39" s="17"/>
      <c r="AG39" s="17"/>
      <c r="AH39" s="17"/>
      <c r="AI39" s="17"/>
      <c r="AJ39" s="17" t="s">
        <v>859</v>
      </c>
      <c r="AK39" s="17" t="s">
        <v>860</v>
      </c>
      <c r="AL39" s="17"/>
      <c r="AM39" s="17"/>
      <c r="AN39" s="17"/>
      <c r="AO39" s="17"/>
      <c r="AP39" s="17"/>
      <c r="AQ39" s="20" t="str">
        <f>VLOOKUP($B39, '[1]Survey - Internal'!$A:$U,17,FALSE)</f>
        <v>Eric Harris</v>
      </c>
      <c r="AR39" s="20" t="str">
        <f>VLOOKUP(B39, '[1]Survey - Internal'!A:U,21,FALSE)</f>
        <v>Bob Pratt</v>
      </c>
    </row>
    <row r="40" spans="1:44" x14ac:dyDescent="0.25">
      <c r="A40" s="98">
        <v>39</v>
      </c>
      <c r="B40" s="14" t="s">
        <v>1115</v>
      </c>
      <c r="C40" s="15" t="s">
        <v>1116</v>
      </c>
      <c r="D40" s="16">
        <v>1</v>
      </c>
      <c r="E40" s="15" t="s">
        <v>1117</v>
      </c>
      <c r="F40" s="15" t="s">
        <v>679</v>
      </c>
      <c r="G40" s="15" t="s">
        <v>1118</v>
      </c>
      <c r="H40" s="15"/>
      <c r="I40" s="15" t="s">
        <v>1119</v>
      </c>
      <c r="J40" s="15" t="s">
        <v>683</v>
      </c>
      <c r="K40" s="15" t="s">
        <v>1120</v>
      </c>
      <c r="L40" s="15" t="s">
        <v>1121</v>
      </c>
      <c r="M40" s="15" t="s">
        <v>1122</v>
      </c>
      <c r="N40" s="17"/>
      <c r="O40" s="18"/>
      <c r="P40" s="18"/>
      <c r="Q40" s="18"/>
      <c r="R40" s="18"/>
      <c r="S40" s="18"/>
      <c r="T40" s="19"/>
      <c r="U40" s="19"/>
      <c r="V40" s="17" t="s">
        <v>1123</v>
      </c>
      <c r="W40" s="17" t="s">
        <v>1124</v>
      </c>
      <c r="X40" s="17"/>
      <c r="Y40" s="17"/>
      <c r="Z40" s="17"/>
      <c r="AA40" s="17"/>
      <c r="AB40" s="17"/>
      <c r="AC40" s="17" t="s">
        <v>1125</v>
      </c>
      <c r="AD40" s="17" t="s">
        <v>1126</v>
      </c>
      <c r="AE40" s="17"/>
      <c r="AF40" s="17"/>
      <c r="AG40" s="17"/>
      <c r="AH40" s="17"/>
      <c r="AI40" s="17"/>
      <c r="AJ40" s="17" t="s">
        <v>1127</v>
      </c>
      <c r="AK40" s="17" t="s">
        <v>1128</v>
      </c>
      <c r="AL40" s="17"/>
      <c r="AM40" s="17"/>
      <c r="AN40" s="17"/>
      <c r="AO40" s="17"/>
      <c r="AP40" s="17"/>
      <c r="AQ40" s="20" t="str">
        <f>VLOOKUP($B40, '[1]Survey - Internal'!$A:$U,17,FALSE)</f>
        <v>Bob Pratt</v>
      </c>
      <c r="AR40" s="20" t="str">
        <f>VLOOKUP(B40, '[1]Survey - Internal'!A:U,21,FALSE)</f>
        <v>Bob Pratt</v>
      </c>
    </row>
    <row r="41" spans="1:44" x14ac:dyDescent="0.25">
      <c r="A41" s="98">
        <v>40</v>
      </c>
      <c r="B41" s="14" t="s">
        <v>1129</v>
      </c>
      <c r="C41" s="15" t="s">
        <v>1130</v>
      </c>
      <c r="D41" s="16">
        <v>3</v>
      </c>
      <c r="E41" s="15" t="s">
        <v>1131</v>
      </c>
      <c r="F41" s="15" t="s">
        <v>679</v>
      </c>
      <c r="G41" s="15" t="s">
        <v>1132</v>
      </c>
      <c r="H41" s="15" t="s">
        <v>1133</v>
      </c>
      <c r="I41" s="15" t="s">
        <v>1134</v>
      </c>
      <c r="J41" s="15" t="s">
        <v>683</v>
      </c>
      <c r="K41" s="15" t="s">
        <v>853</v>
      </c>
      <c r="L41" s="15" t="s">
        <v>854</v>
      </c>
      <c r="M41" s="15" t="s">
        <v>1135</v>
      </c>
      <c r="N41" s="17"/>
      <c r="O41" s="18"/>
      <c r="P41" s="18"/>
      <c r="Q41" s="18"/>
      <c r="R41" s="18"/>
      <c r="S41" s="18"/>
      <c r="T41" s="19"/>
      <c r="U41" s="19"/>
      <c r="V41" s="17" t="s">
        <v>1136</v>
      </c>
      <c r="W41" s="17" t="s">
        <v>1137</v>
      </c>
      <c r="X41" s="17"/>
      <c r="Y41" s="17"/>
      <c r="Z41" s="17"/>
      <c r="AA41" s="17"/>
      <c r="AB41" s="17"/>
      <c r="AC41" s="17" t="s">
        <v>1138</v>
      </c>
      <c r="AD41" s="17" t="s">
        <v>1139</v>
      </c>
      <c r="AE41" s="17"/>
      <c r="AF41" s="17"/>
      <c r="AG41" s="17"/>
      <c r="AH41" s="17"/>
      <c r="AI41" s="17"/>
      <c r="AJ41" s="17" t="s">
        <v>788</v>
      </c>
      <c r="AK41" s="17" t="s">
        <v>789</v>
      </c>
      <c r="AL41" s="17"/>
      <c r="AM41" s="17"/>
      <c r="AN41" s="17"/>
      <c r="AO41" s="17"/>
      <c r="AP41" s="17"/>
      <c r="AQ41" s="20" t="str">
        <f>VLOOKUP($B41, '[1]Survey - Internal'!$A:$U,17,FALSE)</f>
        <v>Maggie Phan-Truong</v>
      </c>
      <c r="AR41" s="20" t="str">
        <f>VLOOKUP(B41, '[1]Survey - Internal'!A:U,21,FALSE)</f>
        <v>Bob Pratt</v>
      </c>
    </row>
    <row r="42" spans="1:44" x14ac:dyDescent="0.25">
      <c r="A42" s="98">
        <v>41</v>
      </c>
      <c r="B42" s="14" t="s">
        <v>1140</v>
      </c>
      <c r="C42" s="15" t="s">
        <v>1141</v>
      </c>
      <c r="D42" s="16">
        <v>3</v>
      </c>
      <c r="E42" s="15" t="s">
        <v>1142</v>
      </c>
      <c r="F42" s="15" t="s">
        <v>679</v>
      </c>
      <c r="G42" s="15" t="s">
        <v>1143</v>
      </c>
      <c r="H42" s="15" t="s">
        <v>1144</v>
      </c>
      <c r="I42" s="15" t="s">
        <v>1145</v>
      </c>
      <c r="J42" s="15" t="s">
        <v>1146</v>
      </c>
      <c r="K42" s="15" t="s">
        <v>1147</v>
      </c>
      <c r="L42" s="15" t="s">
        <v>968</v>
      </c>
      <c r="M42" s="15" t="s">
        <v>1148</v>
      </c>
      <c r="N42" s="17"/>
      <c r="O42" s="18"/>
      <c r="P42" s="18"/>
      <c r="Q42" s="18"/>
      <c r="R42" s="18"/>
      <c r="S42" s="18"/>
      <c r="T42" s="19"/>
      <c r="U42" s="19"/>
      <c r="V42" s="17" t="s">
        <v>1149</v>
      </c>
      <c r="W42" s="17" t="s">
        <v>1150</v>
      </c>
      <c r="X42" s="17"/>
      <c r="Y42" s="17"/>
      <c r="Z42" s="17"/>
      <c r="AA42" s="17"/>
      <c r="AB42" s="17"/>
      <c r="AC42" s="17" t="s">
        <v>1149</v>
      </c>
      <c r="AD42" s="17" t="s">
        <v>1150</v>
      </c>
      <c r="AE42" s="17"/>
      <c r="AF42" s="17"/>
      <c r="AG42" s="17"/>
      <c r="AH42" s="17"/>
      <c r="AI42" s="17"/>
      <c r="AJ42" s="17" t="s">
        <v>734</v>
      </c>
      <c r="AK42" s="17" t="s">
        <v>735</v>
      </c>
      <c r="AL42" s="17"/>
      <c r="AM42" s="17"/>
      <c r="AN42" s="17"/>
      <c r="AO42" s="17"/>
      <c r="AP42" s="17"/>
      <c r="AQ42" s="20" t="str">
        <f>VLOOKUP($B42, '[1]Survey - Internal'!$A:$U,17,FALSE)</f>
        <v>Fennie Law</v>
      </c>
      <c r="AR42" s="20" t="str">
        <f>VLOOKUP(B42, '[1]Survey - Internal'!A:U,21,FALSE)</f>
        <v>Bob Pratt</v>
      </c>
    </row>
    <row r="43" spans="1:44" x14ac:dyDescent="0.25">
      <c r="A43" s="98">
        <v>42</v>
      </c>
      <c r="B43" s="14" t="s">
        <v>1151</v>
      </c>
      <c r="C43" s="15" t="s">
        <v>1152</v>
      </c>
      <c r="D43" s="16">
        <v>3</v>
      </c>
      <c r="E43" s="15" t="s">
        <v>1153</v>
      </c>
      <c r="F43" s="15" t="s">
        <v>679</v>
      </c>
      <c r="G43" s="15" t="s">
        <v>1154</v>
      </c>
      <c r="H43" s="15" t="s">
        <v>1155</v>
      </c>
      <c r="I43" s="15" t="s">
        <v>1156</v>
      </c>
      <c r="J43" s="15" t="s">
        <v>683</v>
      </c>
      <c r="K43" s="15" t="s">
        <v>1157</v>
      </c>
      <c r="L43" s="15" t="s">
        <v>1158</v>
      </c>
      <c r="M43" s="15" t="s">
        <v>1159</v>
      </c>
      <c r="N43" s="17"/>
      <c r="O43" s="18"/>
      <c r="P43" s="18"/>
      <c r="Q43" s="18"/>
      <c r="R43" s="18"/>
      <c r="S43" s="18"/>
      <c r="T43" s="19"/>
      <c r="U43" s="19"/>
      <c r="V43" s="17" t="s">
        <v>715</v>
      </c>
      <c r="W43" s="17" t="s">
        <v>716</v>
      </c>
      <c r="X43" s="17"/>
      <c r="Y43" s="17"/>
      <c r="Z43" s="17"/>
      <c r="AA43" s="17"/>
      <c r="AB43" s="17"/>
      <c r="AC43" s="17" t="s">
        <v>717</v>
      </c>
      <c r="AD43" s="17" t="s">
        <v>718</v>
      </c>
      <c r="AE43" s="17"/>
      <c r="AF43" s="17"/>
      <c r="AG43" s="17"/>
      <c r="AH43" s="17"/>
      <c r="AI43" s="17"/>
      <c r="AJ43" s="17" t="s">
        <v>734</v>
      </c>
      <c r="AK43" s="17" t="s">
        <v>735</v>
      </c>
      <c r="AL43" s="17"/>
      <c r="AM43" s="17"/>
      <c r="AN43" s="17"/>
      <c r="AO43" s="17"/>
      <c r="AP43" s="17"/>
      <c r="AQ43" s="20" t="str">
        <f>VLOOKUP($B43, '[1]Survey - Internal'!$A:$U,17,FALSE)</f>
        <v>Fennie Law</v>
      </c>
      <c r="AR43" s="20" t="str">
        <f>VLOOKUP(B43, '[1]Survey - Internal'!A:U,21,FALSE)</f>
        <v>Bob Pratt</v>
      </c>
    </row>
    <row r="44" spans="1:44" x14ac:dyDescent="0.25">
      <c r="A44" s="98">
        <v>43</v>
      </c>
      <c r="B44" s="14" t="s">
        <v>1160</v>
      </c>
      <c r="C44" s="15" t="s">
        <v>1161</v>
      </c>
      <c r="D44" s="16">
        <v>3</v>
      </c>
      <c r="E44" s="15" t="s">
        <v>1162</v>
      </c>
      <c r="F44" s="15" t="s">
        <v>679</v>
      </c>
      <c r="G44" s="15" t="s">
        <v>1163</v>
      </c>
      <c r="H44" s="15" t="s">
        <v>1164</v>
      </c>
      <c r="I44" s="15" t="s">
        <v>1165</v>
      </c>
      <c r="J44" s="15" t="s">
        <v>683</v>
      </c>
      <c r="K44" s="15" t="s">
        <v>1166</v>
      </c>
      <c r="L44" s="15" t="s">
        <v>1167</v>
      </c>
      <c r="M44" s="15" t="s">
        <v>1168</v>
      </c>
      <c r="N44" s="17"/>
      <c r="O44" s="18"/>
      <c r="P44" s="18"/>
      <c r="Q44" s="18"/>
      <c r="R44" s="18"/>
      <c r="S44" s="18"/>
      <c r="T44" s="19"/>
      <c r="U44" s="19"/>
      <c r="V44" s="17" t="s">
        <v>1169</v>
      </c>
      <c r="W44" s="17" t="s">
        <v>1035</v>
      </c>
      <c r="X44" s="17"/>
      <c r="Y44" s="17"/>
      <c r="Z44" s="17"/>
      <c r="AA44" s="17"/>
      <c r="AB44" s="17"/>
      <c r="AC44" s="17" t="s">
        <v>1169</v>
      </c>
      <c r="AD44" s="17" t="s">
        <v>1035</v>
      </c>
      <c r="AE44" s="17"/>
      <c r="AF44" s="17"/>
      <c r="AG44" s="17"/>
      <c r="AH44" s="17"/>
      <c r="AI44" s="17"/>
      <c r="AJ44" s="17" t="s">
        <v>859</v>
      </c>
      <c r="AK44" s="17" t="s">
        <v>860</v>
      </c>
      <c r="AL44" s="17"/>
      <c r="AM44" s="17"/>
      <c r="AN44" s="17"/>
      <c r="AO44" s="17"/>
      <c r="AP44" s="17"/>
      <c r="AQ44" s="20" t="str">
        <f>VLOOKUP($B44, '[1]Survey - Internal'!$A:$U,17,FALSE)</f>
        <v>Eric Harris</v>
      </c>
      <c r="AR44" s="20" t="str">
        <f>VLOOKUP(B44, '[1]Survey - Internal'!A:U,21,FALSE)</f>
        <v>Bob Pratt</v>
      </c>
    </row>
    <row r="45" spans="1:44" x14ac:dyDescent="0.25">
      <c r="A45" s="98">
        <v>44</v>
      </c>
      <c r="B45" s="14" t="s">
        <v>1170</v>
      </c>
      <c r="C45" s="15" t="s">
        <v>1171</v>
      </c>
      <c r="D45" s="16">
        <v>2</v>
      </c>
      <c r="E45" s="15" t="s">
        <v>1172</v>
      </c>
      <c r="F45" s="15" t="s">
        <v>679</v>
      </c>
      <c r="G45" s="15" t="s">
        <v>1173</v>
      </c>
      <c r="H45" s="15" t="s">
        <v>1174</v>
      </c>
      <c r="I45" s="15" t="s">
        <v>1175</v>
      </c>
      <c r="J45" s="15" t="s">
        <v>683</v>
      </c>
      <c r="K45" s="15" t="s">
        <v>1176</v>
      </c>
      <c r="L45" s="15" t="s">
        <v>818</v>
      </c>
      <c r="M45" s="15" t="s">
        <v>1177</v>
      </c>
      <c r="N45" s="17"/>
      <c r="O45" s="18"/>
      <c r="P45" s="18"/>
      <c r="Q45" s="18"/>
      <c r="R45" s="18"/>
      <c r="S45" s="18"/>
      <c r="T45" s="19"/>
      <c r="U45" s="19"/>
      <c r="V45" s="17" t="s">
        <v>1098</v>
      </c>
      <c r="W45" s="17" t="s">
        <v>1099</v>
      </c>
      <c r="X45" s="17"/>
      <c r="Y45" s="17"/>
      <c r="Z45" s="17"/>
      <c r="AA45" s="17"/>
      <c r="AB45" s="17"/>
      <c r="AC45" s="17" t="s">
        <v>1100</v>
      </c>
      <c r="AD45" s="17" t="s">
        <v>1101</v>
      </c>
      <c r="AE45" s="17"/>
      <c r="AF45" s="17"/>
      <c r="AG45" s="17"/>
      <c r="AH45" s="17"/>
      <c r="AI45" s="17"/>
      <c r="AJ45" s="17" t="s">
        <v>1178</v>
      </c>
      <c r="AK45" s="17" t="s">
        <v>1179</v>
      </c>
      <c r="AL45" s="17"/>
      <c r="AM45" s="17"/>
      <c r="AN45" s="17"/>
      <c r="AO45" s="17"/>
      <c r="AP45" s="17"/>
      <c r="AQ45" s="20" t="str">
        <f>VLOOKUP($B45, '[1]Survey - Internal'!$A:$U,17,FALSE)</f>
        <v>Brad Whittingstall</v>
      </c>
      <c r="AR45" s="20" t="str">
        <f>VLOOKUP(B45, '[1]Survey - Internal'!A:U,21,FALSE)</f>
        <v>Bob Pratt</v>
      </c>
    </row>
    <row r="46" spans="1:44" x14ac:dyDescent="0.25">
      <c r="A46" s="98">
        <v>45</v>
      </c>
      <c r="B46" s="14" t="s">
        <v>1180</v>
      </c>
      <c r="C46" s="15" t="s">
        <v>1181</v>
      </c>
      <c r="D46" s="16">
        <v>1</v>
      </c>
      <c r="E46" s="15" t="s">
        <v>1182</v>
      </c>
      <c r="F46" s="15" t="s">
        <v>679</v>
      </c>
      <c r="G46" s="15" t="s">
        <v>1183</v>
      </c>
      <c r="H46" s="15" t="s">
        <v>1184</v>
      </c>
      <c r="I46" s="15" t="s">
        <v>1185</v>
      </c>
      <c r="J46" s="15" t="s">
        <v>683</v>
      </c>
      <c r="K46" s="15" t="s">
        <v>1176</v>
      </c>
      <c r="L46" s="15" t="s">
        <v>818</v>
      </c>
      <c r="M46" s="15" t="s">
        <v>1177</v>
      </c>
      <c r="N46" s="17"/>
      <c r="O46" s="18"/>
      <c r="P46" s="18"/>
      <c r="Q46" s="18"/>
      <c r="R46" s="18"/>
      <c r="S46" s="18"/>
      <c r="T46" s="19"/>
      <c r="U46" s="19"/>
      <c r="V46" s="17" t="s">
        <v>1186</v>
      </c>
      <c r="W46" s="17" t="s">
        <v>1187</v>
      </c>
      <c r="X46" s="17"/>
      <c r="Y46" s="17"/>
      <c r="Z46" s="17"/>
      <c r="AA46" s="17"/>
      <c r="AB46" s="17"/>
      <c r="AC46" s="17" t="s">
        <v>1188</v>
      </c>
      <c r="AD46" s="17" t="s">
        <v>1189</v>
      </c>
      <c r="AE46" s="17"/>
      <c r="AF46" s="17"/>
      <c r="AG46" s="17"/>
      <c r="AH46" s="17"/>
      <c r="AI46" s="17"/>
      <c r="AJ46" s="17" t="s">
        <v>1178</v>
      </c>
      <c r="AK46" s="17" t="s">
        <v>1179</v>
      </c>
      <c r="AL46" s="17"/>
      <c r="AM46" s="17"/>
      <c r="AN46" s="17"/>
      <c r="AO46" s="17"/>
      <c r="AP46" s="17"/>
      <c r="AQ46" s="20" t="str">
        <f>VLOOKUP($B46, '[1]Survey - Internal'!$A:$U,17,FALSE)</f>
        <v>Brad Whittingstall</v>
      </c>
      <c r="AR46" s="20" t="str">
        <f>VLOOKUP(B46, '[1]Survey - Internal'!A:U,21,FALSE)</f>
        <v>Bob Pratt</v>
      </c>
    </row>
    <row r="47" spans="1:44" x14ac:dyDescent="0.25">
      <c r="A47" s="98">
        <v>46</v>
      </c>
      <c r="B47" s="14" t="s">
        <v>1190</v>
      </c>
      <c r="C47" s="15" t="s">
        <v>1191</v>
      </c>
      <c r="D47" s="16">
        <v>3</v>
      </c>
      <c r="E47" s="32" t="s">
        <v>1192</v>
      </c>
      <c r="F47" s="15" t="s">
        <v>679</v>
      </c>
      <c r="G47" s="15" t="s">
        <v>1193</v>
      </c>
      <c r="H47" s="15"/>
      <c r="I47" s="15" t="s">
        <v>1194</v>
      </c>
      <c r="J47" s="15" t="s">
        <v>683</v>
      </c>
      <c r="K47" s="15" t="s">
        <v>1195</v>
      </c>
      <c r="L47" s="15" t="s">
        <v>854</v>
      </c>
      <c r="M47" s="15" t="s">
        <v>1196</v>
      </c>
      <c r="N47" s="17"/>
      <c r="O47" s="18"/>
      <c r="P47" s="18"/>
      <c r="Q47" s="18"/>
      <c r="R47" s="18"/>
      <c r="S47" s="18"/>
      <c r="T47" s="19"/>
      <c r="U47" s="19"/>
      <c r="V47" s="17" t="s">
        <v>715</v>
      </c>
      <c r="W47" s="17" t="s">
        <v>716</v>
      </c>
      <c r="X47" s="17"/>
      <c r="Y47" s="17"/>
      <c r="Z47" s="17"/>
      <c r="AA47" s="17"/>
      <c r="AB47" s="17"/>
      <c r="AC47" s="17" t="s">
        <v>717</v>
      </c>
      <c r="AD47" s="17" t="s">
        <v>718</v>
      </c>
      <c r="AE47" s="17"/>
      <c r="AF47" s="17"/>
      <c r="AG47" s="17"/>
      <c r="AH47" s="17"/>
      <c r="AI47" s="17"/>
      <c r="AJ47" s="17" t="s">
        <v>719</v>
      </c>
      <c r="AK47" s="17" t="s">
        <v>720</v>
      </c>
      <c r="AL47" s="17"/>
      <c r="AM47" s="17"/>
      <c r="AN47" s="17"/>
      <c r="AO47" s="17"/>
      <c r="AP47" s="17"/>
      <c r="AQ47" s="20" t="str">
        <f>VLOOKUP($B47, '[1]Survey - Internal'!$A:$U,17,FALSE)</f>
        <v>Stella Chau</v>
      </c>
      <c r="AR47" s="20" t="str">
        <f>VLOOKUP(B47, '[1]Survey - Internal'!A:U,21,FALSE)</f>
        <v>Bob Pratt</v>
      </c>
    </row>
    <row r="48" spans="1:44" x14ac:dyDescent="0.25">
      <c r="A48" s="98">
        <v>47</v>
      </c>
      <c r="B48" s="14" t="s">
        <v>1197</v>
      </c>
      <c r="C48" s="15" t="s">
        <v>1198</v>
      </c>
      <c r="D48" s="16">
        <v>2</v>
      </c>
      <c r="E48" s="15" t="s">
        <v>1199</v>
      </c>
      <c r="F48" s="15" t="s">
        <v>679</v>
      </c>
      <c r="G48" s="15" t="s">
        <v>1200</v>
      </c>
      <c r="H48" s="15"/>
      <c r="I48" s="15" t="s">
        <v>1201</v>
      </c>
      <c r="J48" s="15" t="s">
        <v>683</v>
      </c>
      <c r="K48" s="15" t="s">
        <v>1202</v>
      </c>
      <c r="L48" s="15" t="s">
        <v>1203</v>
      </c>
      <c r="M48" s="15" t="s">
        <v>1204</v>
      </c>
      <c r="N48" s="17"/>
      <c r="O48" s="18"/>
      <c r="P48" s="18"/>
      <c r="Q48" s="18"/>
      <c r="R48" s="18"/>
      <c r="S48" s="18"/>
      <c r="T48" s="19"/>
      <c r="U48" s="19"/>
      <c r="V48" s="17" t="s">
        <v>1205</v>
      </c>
      <c r="W48" s="17" t="s">
        <v>1035</v>
      </c>
      <c r="X48" s="17"/>
      <c r="Y48" s="17"/>
      <c r="Z48" s="17"/>
      <c r="AA48" s="17"/>
      <c r="AB48" s="17"/>
      <c r="AC48" s="17" t="s">
        <v>1206</v>
      </c>
      <c r="AD48" s="17" t="s">
        <v>1207</v>
      </c>
      <c r="AE48" s="17"/>
      <c r="AF48" s="17"/>
      <c r="AG48" s="17"/>
      <c r="AH48" s="17"/>
      <c r="AI48" s="17"/>
      <c r="AJ48" s="17" t="s">
        <v>824</v>
      </c>
      <c r="AK48" s="17" t="s">
        <v>825</v>
      </c>
      <c r="AL48" s="17"/>
      <c r="AM48" s="17"/>
      <c r="AN48" s="17"/>
      <c r="AO48" s="17"/>
      <c r="AP48" s="17"/>
      <c r="AQ48" s="20" t="str">
        <f>VLOOKUP($B48, '[1]Survey - Internal'!$A:$U,17,FALSE)</f>
        <v>Olga Rudgalve</v>
      </c>
      <c r="AR48" s="20" t="str">
        <f>VLOOKUP(B48, '[1]Survey - Internal'!A:U,21,FALSE)</f>
        <v>Bob Pratt</v>
      </c>
    </row>
    <row r="49" spans="1:44" x14ac:dyDescent="0.25">
      <c r="A49" s="98">
        <v>48</v>
      </c>
      <c r="B49" s="14" t="s">
        <v>1208</v>
      </c>
      <c r="C49" s="15" t="s">
        <v>1209</v>
      </c>
      <c r="D49" s="16">
        <v>3</v>
      </c>
      <c r="E49" s="15" t="s">
        <v>1210</v>
      </c>
      <c r="F49" s="15" t="s">
        <v>679</v>
      </c>
      <c r="G49" s="15" t="s">
        <v>1211</v>
      </c>
      <c r="H49" s="15" t="s">
        <v>1212</v>
      </c>
      <c r="I49" s="15" t="s">
        <v>1213</v>
      </c>
      <c r="J49" s="15" t="s">
        <v>683</v>
      </c>
      <c r="K49" s="15" t="s">
        <v>1214</v>
      </c>
      <c r="L49" s="15" t="s">
        <v>728</v>
      </c>
      <c r="M49" s="15" t="s">
        <v>1215</v>
      </c>
      <c r="N49" s="17"/>
      <c r="O49" s="18"/>
      <c r="P49" s="18"/>
      <c r="Q49" s="18"/>
      <c r="R49" s="18"/>
      <c r="S49" s="18"/>
      <c r="T49" s="19"/>
      <c r="U49" s="19"/>
      <c r="V49" s="17" t="s">
        <v>348</v>
      </c>
      <c r="W49" s="17" t="s">
        <v>1216</v>
      </c>
      <c r="X49" s="17"/>
      <c r="Y49" s="17"/>
      <c r="Z49" s="17"/>
      <c r="AA49" s="17"/>
      <c r="AB49" s="17"/>
      <c r="AC49" s="17" t="s">
        <v>1217</v>
      </c>
      <c r="AD49" s="17" t="s">
        <v>1218</v>
      </c>
      <c r="AE49" s="17"/>
      <c r="AF49" s="17"/>
      <c r="AG49" s="17"/>
      <c r="AH49" s="17"/>
      <c r="AI49" s="17"/>
      <c r="AJ49" s="17" t="s">
        <v>859</v>
      </c>
      <c r="AK49" s="17" t="s">
        <v>860</v>
      </c>
      <c r="AL49" s="17"/>
      <c r="AM49" s="17"/>
      <c r="AN49" s="17"/>
      <c r="AO49" s="17"/>
      <c r="AP49" s="17"/>
      <c r="AQ49" s="20" t="str">
        <f>VLOOKUP($B49, '[1]Survey - Internal'!$A:$U,17,FALSE)</f>
        <v>Eric Harris</v>
      </c>
      <c r="AR49" s="20" t="str">
        <f>VLOOKUP(B49, '[1]Survey - Internal'!A:U,21,FALSE)</f>
        <v>Bob Pratt</v>
      </c>
    </row>
    <row r="50" spans="1:44" x14ac:dyDescent="0.25">
      <c r="A50" s="98">
        <v>49</v>
      </c>
      <c r="B50" s="14" t="s">
        <v>1219</v>
      </c>
      <c r="C50" s="15" t="s">
        <v>1220</v>
      </c>
      <c r="D50" s="16">
        <v>3</v>
      </c>
      <c r="E50" s="15" t="s">
        <v>1221</v>
      </c>
      <c r="F50" s="15" t="s">
        <v>679</v>
      </c>
      <c r="G50" s="15" t="s">
        <v>1222</v>
      </c>
      <c r="H50" s="15" t="s">
        <v>1223</v>
      </c>
      <c r="I50" s="15" t="s">
        <v>1224</v>
      </c>
      <c r="J50" s="15" t="s">
        <v>683</v>
      </c>
      <c r="K50" s="15" t="s">
        <v>1002</v>
      </c>
      <c r="L50" s="15" t="s">
        <v>1003</v>
      </c>
      <c r="M50" s="15" t="s">
        <v>1225</v>
      </c>
      <c r="N50" s="17"/>
      <c r="O50" s="18"/>
      <c r="P50" s="18"/>
      <c r="Q50" s="18"/>
      <c r="R50" s="18"/>
      <c r="S50" s="18"/>
      <c r="T50" s="19"/>
      <c r="U50" s="19"/>
      <c r="V50" s="17" t="s">
        <v>348</v>
      </c>
      <c r="W50" s="17" t="s">
        <v>1226</v>
      </c>
      <c r="X50" s="17"/>
      <c r="Y50" s="17"/>
      <c r="Z50" s="17"/>
      <c r="AA50" s="17"/>
      <c r="AB50" s="17"/>
      <c r="AC50" s="17" t="s">
        <v>1227</v>
      </c>
      <c r="AD50" s="17" t="s">
        <v>1228</v>
      </c>
      <c r="AE50" s="17"/>
      <c r="AF50" s="17"/>
      <c r="AG50" s="17"/>
      <c r="AH50" s="17"/>
      <c r="AI50" s="17"/>
      <c r="AJ50" s="17" t="s">
        <v>788</v>
      </c>
      <c r="AK50" s="17" t="s">
        <v>789</v>
      </c>
      <c r="AL50" s="17"/>
      <c r="AM50" s="17"/>
      <c r="AN50" s="17"/>
      <c r="AO50" s="17"/>
      <c r="AP50" s="17"/>
      <c r="AQ50" s="20" t="str">
        <f>VLOOKUP($B50, '[1]Survey - Internal'!$A:$U,17,FALSE)</f>
        <v>Maggie Phan-Truong</v>
      </c>
      <c r="AR50" s="20" t="str">
        <f>VLOOKUP(B50, '[1]Survey - Internal'!A:U,21,FALSE)</f>
        <v>Bob Pratt</v>
      </c>
    </row>
    <row r="51" spans="1:44" x14ac:dyDescent="0.25">
      <c r="A51" s="98">
        <v>50</v>
      </c>
      <c r="B51" s="14" t="s">
        <v>1229</v>
      </c>
      <c r="C51" s="15" t="s">
        <v>1230</v>
      </c>
      <c r="D51" s="16">
        <v>3</v>
      </c>
      <c r="E51" s="15" t="s">
        <v>1231</v>
      </c>
      <c r="F51" s="15" t="s">
        <v>679</v>
      </c>
      <c r="G51" s="15" t="s">
        <v>1232</v>
      </c>
      <c r="H51" s="15" t="s">
        <v>1233</v>
      </c>
      <c r="I51" s="15" t="s">
        <v>1234</v>
      </c>
      <c r="J51" s="15" t="s">
        <v>683</v>
      </c>
      <c r="K51" s="15" t="s">
        <v>1235</v>
      </c>
      <c r="L51" s="15" t="s">
        <v>854</v>
      </c>
      <c r="M51" s="15" t="s">
        <v>1236</v>
      </c>
      <c r="N51" s="17"/>
      <c r="O51" s="18"/>
      <c r="P51" s="18"/>
      <c r="Q51" s="18"/>
      <c r="R51" s="18"/>
      <c r="S51" s="18"/>
      <c r="T51" s="19"/>
      <c r="U51" s="19"/>
      <c r="V51" s="17" t="s">
        <v>1237</v>
      </c>
      <c r="W51" s="17" t="s">
        <v>1238</v>
      </c>
      <c r="X51" s="17"/>
      <c r="Y51" s="17"/>
      <c r="Z51" s="17"/>
      <c r="AA51" s="17"/>
      <c r="AB51" s="17"/>
      <c r="AC51" s="17" t="s">
        <v>1237</v>
      </c>
      <c r="AD51" s="17" t="s">
        <v>1238</v>
      </c>
      <c r="AE51" s="17"/>
      <c r="AF51" s="17"/>
      <c r="AG51" s="17"/>
      <c r="AH51" s="17"/>
      <c r="AI51" s="17"/>
      <c r="AJ51" s="17" t="s">
        <v>788</v>
      </c>
      <c r="AK51" s="17" t="s">
        <v>789</v>
      </c>
      <c r="AL51" s="17"/>
      <c r="AM51" s="17"/>
      <c r="AN51" s="17"/>
      <c r="AO51" s="17"/>
      <c r="AP51" s="17"/>
      <c r="AQ51" s="20" t="str">
        <f>VLOOKUP($B51, '[1]Survey - Internal'!$A:$U,17,FALSE)</f>
        <v>Maggie Phan-Truong</v>
      </c>
      <c r="AR51" s="20" t="str">
        <f>VLOOKUP(B51, '[1]Survey - Internal'!A:U,21,FALSE)</f>
        <v>Bob Pratt</v>
      </c>
    </row>
    <row r="52" spans="1:44" ht="102" x14ac:dyDescent="0.25">
      <c r="A52" s="98">
        <v>51</v>
      </c>
      <c r="B52" s="14" t="s">
        <v>1239</v>
      </c>
      <c r="C52" s="15" t="s">
        <v>1240</v>
      </c>
      <c r="D52" s="16">
        <v>1</v>
      </c>
      <c r="E52" s="15" t="s">
        <v>1241</v>
      </c>
      <c r="F52" s="15" t="s">
        <v>679</v>
      </c>
      <c r="G52" s="15" t="s">
        <v>1242</v>
      </c>
      <c r="H52" s="33" t="s">
        <v>1243</v>
      </c>
      <c r="I52" s="33" t="s">
        <v>1244</v>
      </c>
      <c r="J52" s="15" t="s">
        <v>683</v>
      </c>
      <c r="K52" s="15" t="s">
        <v>1245</v>
      </c>
      <c r="L52" s="15" t="s">
        <v>685</v>
      </c>
      <c r="M52" s="31" t="s">
        <v>1246</v>
      </c>
      <c r="N52" s="22" t="s">
        <v>1247</v>
      </c>
      <c r="O52" s="23">
        <v>8</v>
      </c>
      <c r="P52" s="23">
        <v>8</v>
      </c>
      <c r="Q52" s="23">
        <v>5</v>
      </c>
      <c r="R52" s="23">
        <v>9</v>
      </c>
      <c r="S52" s="23">
        <v>9</v>
      </c>
      <c r="T52" s="24" t="s">
        <v>1248</v>
      </c>
      <c r="U52" s="25">
        <f t="shared" ref="U52:U55" si="0">AVERAGE(O52:S52)</f>
        <v>7.8</v>
      </c>
      <c r="V52" s="17" t="s">
        <v>891</v>
      </c>
      <c r="W52" s="17" t="s">
        <v>892</v>
      </c>
      <c r="X52" s="17"/>
      <c r="Y52" s="17"/>
      <c r="Z52" s="17"/>
      <c r="AA52" s="17"/>
      <c r="AB52" s="17"/>
      <c r="AC52" s="17" t="s">
        <v>1249</v>
      </c>
      <c r="AD52" s="17" t="s">
        <v>748</v>
      </c>
      <c r="AE52" s="17"/>
      <c r="AF52" s="17"/>
      <c r="AG52" s="17"/>
      <c r="AH52" s="17"/>
      <c r="AI52" s="17"/>
      <c r="AJ52" s="17" t="s">
        <v>689</v>
      </c>
      <c r="AK52" s="17" t="s">
        <v>690</v>
      </c>
      <c r="AL52" s="17"/>
      <c r="AM52" s="17"/>
      <c r="AN52" s="17"/>
      <c r="AO52" s="17"/>
      <c r="AP52" s="17"/>
      <c r="AQ52" s="20" t="str">
        <f>VLOOKUP($B52, '[1]Survey - Internal'!$A:$U,17,FALSE)</f>
        <v>Jack Kerrigan</v>
      </c>
      <c r="AR52" s="20" t="str">
        <f>VLOOKUP(B52, '[1]Survey - Internal'!A:U,21,FALSE)</f>
        <v>Bob Pratt</v>
      </c>
    </row>
    <row r="53" spans="1:44" x14ac:dyDescent="0.25">
      <c r="A53" s="98">
        <v>52</v>
      </c>
      <c r="B53" s="14" t="s">
        <v>1250</v>
      </c>
      <c r="C53" s="15" t="s">
        <v>1251</v>
      </c>
      <c r="D53" s="16">
        <v>2</v>
      </c>
      <c r="E53" s="15" t="s">
        <v>1252</v>
      </c>
      <c r="F53" s="15" t="s">
        <v>679</v>
      </c>
      <c r="G53" s="15" t="s">
        <v>1253</v>
      </c>
      <c r="H53" s="15"/>
      <c r="I53" s="15" t="s">
        <v>1254</v>
      </c>
      <c r="J53" s="15" t="s">
        <v>683</v>
      </c>
      <c r="K53" s="15" t="s">
        <v>853</v>
      </c>
      <c r="L53" s="15" t="s">
        <v>854</v>
      </c>
      <c r="M53" s="15" t="s">
        <v>1255</v>
      </c>
      <c r="N53" s="22" t="s">
        <v>1256</v>
      </c>
      <c r="O53" s="23">
        <v>9</v>
      </c>
      <c r="P53" s="23">
        <v>9</v>
      </c>
      <c r="Q53" s="23">
        <v>9</v>
      </c>
      <c r="R53" s="23">
        <v>9</v>
      </c>
      <c r="S53" s="23">
        <v>9</v>
      </c>
      <c r="T53" s="24" t="s">
        <v>683</v>
      </c>
      <c r="U53" s="25">
        <f t="shared" si="0"/>
        <v>9</v>
      </c>
      <c r="V53" s="17" t="s">
        <v>1257</v>
      </c>
      <c r="W53" s="17" t="s">
        <v>960</v>
      </c>
      <c r="X53" s="17"/>
      <c r="Y53" s="17"/>
      <c r="Z53" s="17"/>
      <c r="AA53" s="17"/>
      <c r="AB53" s="17"/>
      <c r="AC53" s="17" t="s">
        <v>1258</v>
      </c>
      <c r="AD53" s="17" t="s">
        <v>1259</v>
      </c>
      <c r="AE53" s="17"/>
      <c r="AF53" s="17"/>
      <c r="AG53" s="17"/>
      <c r="AH53" s="17"/>
      <c r="AI53" s="17"/>
      <c r="AJ53" s="17" t="s">
        <v>719</v>
      </c>
      <c r="AK53" s="17" t="s">
        <v>720</v>
      </c>
      <c r="AL53" s="17"/>
      <c r="AM53" s="17"/>
      <c r="AN53" s="17"/>
      <c r="AO53" s="17"/>
      <c r="AP53" s="17"/>
      <c r="AQ53" s="20" t="str">
        <f>VLOOKUP($B53, '[1]Survey - Internal'!$A:$U,17,FALSE)</f>
        <v>Stella Chau</v>
      </c>
      <c r="AR53" s="20" t="str">
        <f>VLOOKUP(B53, '[1]Survey - Internal'!A:U,21,FALSE)</f>
        <v>Bob Pratt</v>
      </c>
    </row>
    <row r="54" spans="1:44" x14ac:dyDescent="0.25">
      <c r="A54" s="98">
        <v>53</v>
      </c>
      <c r="B54" s="14" t="s">
        <v>1260</v>
      </c>
      <c r="C54" s="15" t="s">
        <v>1261</v>
      </c>
      <c r="D54" s="16">
        <v>3</v>
      </c>
      <c r="E54" s="15" t="s">
        <v>1262</v>
      </c>
      <c r="F54" s="15" t="s">
        <v>679</v>
      </c>
      <c r="G54" s="15" t="s">
        <v>1263</v>
      </c>
      <c r="H54" s="29" t="s">
        <v>1264</v>
      </c>
      <c r="I54" s="15" t="s">
        <v>1265</v>
      </c>
      <c r="J54" s="15" t="s">
        <v>683</v>
      </c>
      <c r="K54" s="15" t="s">
        <v>684</v>
      </c>
      <c r="L54" s="15" t="s">
        <v>685</v>
      </c>
      <c r="M54" s="15" t="s">
        <v>1266</v>
      </c>
      <c r="N54" s="22" t="s">
        <v>1267</v>
      </c>
      <c r="O54" s="23">
        <v>8</v>
      </c>
      <c r="P54" s="23">
        <v>8</v>
      </c>
      <c r="Q54" s="23">
        <v>8</v>
      </c>
      <c r="R54" s="23">
        <v>8</v>
      </c>
      <c r="S54" s="23">
        <v>8</v>
      </c>
      <c r="T54" s="24" t="s">
        <v>683</v>
      </c>
      <c r="U54" s="25">
        <f t="shared" si="0"/>
        <v>8</v>
      </c>
      <c r="V54" s="17" t="s">
        <v>381</v>
      </c>
      <c r="W54" s="17" t="s">
        <v>1268</v>
      </c>
      <c r="X54" s="17"/>
      <c r="Y54" s="17"/>
      <c r="Z54" s="17"/>
      <c r="AA54" s="17"/>
      <c r="AB54" s="17"/>
      <c r="AC54" s="17" t="s">
        <v>1269</v>
      </c>
      <c r="AD54" s="17" t="s">
        <v>1270</v>
      </c>
      <c r="AE54" s="17"/>
      <c r="AF54" s="17"/>
      <c r="AG54" s="17"/>
      <c r="AH54" s="17"/>
      <c r="AI54" s="17"/>
      <c r="AJ54" s="17" t="s">
        <v>689</v>
      </c>
      <c r="AK54" s="17" t="s">
        <v>690</v>
      </c>
      <c r="AL54" s="17"/>
      <c r="AM54" s="17"/>
      <c r="AN54" s="17"/>
      <c r="AO54" s="17"/>
      <c r="AP54" s="17"/>
      <c r="AQ54" s="20" t="str">
        <f>VLOOKUP($B54, '[1]Survey - Internal'!$A:$U,17,FALSE)</f>
        <v>Jack Kerrigan</v>
      </c>
      <c r="AR54" s="20" t="str">
        <f>VLOOKUP(B54, '[1]Survey - Internal'!A:U,21,FALSE)</f>
        <v>Bob Pratt</v>
      </c>
    </row>
    <row r="55" spans="1:44" x14ac:dyDescent="0.25">
      <c r="A55" s="98">
        <v>54</v>
      </c>
      <c r="B55" s="14" t="s">
        <v>1271</v>
      </c>
      <c r="C55" s="15" t="s">
        <v>1272</v>
      </c>
      <c r="D55" s="16">
        <v>1</v>
      </c>
      <c r="E55" s="15" t="s">
        <v>1273</v>
      </c>
      <c r="F55" s="15" t="s">
        <v>679</v>
      </c>
      <c r="G55" s="15" t="s">
        <v>1274</v>
      </c>
      <c r="H55" s="15" t="s">
        <v>1275</v>
      </c>
      <c r="I55" s="15" t="s">
        <v>1276</v>
      </c>
      <c r="J55" s="15" t="s">
        <v>683</v>
      </c>
      <c r="K55" s="15" t="s">
        <v>1176</v>
      </c>
      <c r="L55" s="15" t="s">
        <v>818</v>
      </c>
      <c r="M55" s="15" t="s">
        <v>1177</v>
      </c>
      <c r="N55" s="22" t="s">
        <v>1273</v>
      </c>
      <c r="O55" s="23">
        <v>1</v>
      </c>
      <c r="P55" s="23">
        <v>1</v>
      </c>
      <c r="Q55" s="23">
        <v>1</v>
      </c>
      <c r="R55" s="23">
        <v>1</v>
      </c>
      <c r="S55" s="23">
        <v>1</v>
      </c>
      <c r="T55" s="24" t="s">
        <v>683</v>
      </c>
      <c r="U55" s="25">
        <f t="shared" si="0"/>
        <v>1</v>
      </c>
      <c r="V55" s="17" t="s">
        <v>904</v>
      </c>
      <c r="W55" s="17" t="s">
        <v>905</v>
      </c>
      <c r="X55" s="17"/>
      <c r="Y55" s="17"/>
      <c r="Z55" s="17"/>
      <c r="AA55" s="17"/>
      <c r="AB55" s="17"/>
      <c r="AC55" s="17" t="s">
        <v>1277</v>
      </c>
      <c r="AD55" s="17" t="s">
        <v>1278</v>
      </c>
      <c r="AE55" s="17"/>
      <c r="AF55" s="17"/>
      <c r="AG55" s="17"/>
      <c r="AH55" s="17"/>
      <c r="AI55" s="17"/>
      <c r="AJ55" s="17" t="s">
        <v>1178</v>
      </c>
      <c r="AK55" s="17" t="s">
        <v>1179</v>
      </c>
      <c r="AL55" s="17"/>
      <c r="AM55" s="17"/>
      <c r="AN55" s="17"/>
      <c r="AO55" s="17"/>
      <c r="AP55" s="17"/>
      <c r="AQ55" s="20" t="str">
        <f>VLOOKUP($B55, '[1]Survey - Internal'!$A:$U,17,FALSE)</f>
        <v>Brad Whittingstall</v>
      </c>
      <c r="AR55" s="20" t="str">
        <f>VLOOKUP(B55, '[1]Survey - Internal'!A:U,21,FALSE)</f>
        <v>Bob Pratt</v>
      </c>
    </row>
    <row r="56" spans="1:44" x14ac:dyDescent="0.25">
      <c r="A56" s="98">
        <v>55</v>
      </c>
      <c r="B56" s="14" t="s">
        <v>1279</v>
      </c>
      <c r="C56" s="15" t="s">
        <v>1280</v>
      </c>
      <c r="D56" s="16">
        <v>3</v>
      </c>
      <c r="E56" s="15" t="s">
        <v>1281</v>
      </c>
      <c r="F56" s="15" t="s">
        <v>679</v>
      </c>
      <c r="G56" s="15" t="s">
        <v>1282</v>
      </c>
      <c r="H56" s="15" t="s">
        <v>1283</v>
      </c>
      <c r="I56" s="15" t="s">
        <v>1284</v>
      </c>
      <c r="J56" s="15" t="s">
        <v>683</v>
      </c>
      <c r="K56" s="15" t="s">
        <v>1285</v>
      </c>
      <c r="L56" s="15" t="s">
        <v>743</v>
      </c>
      <c r="M56" s="15" t="s">
        <v>1286</v>
      </c>
      <c r="N56" s="17"/>
      <c r="O56" s="18"/>
      <c r="P56" s="18"/>
      <c r="Q56" s="18"/>
      <c r="R56" s="18"/>
      <c r="S56" s="18"/>
      <c r="T56" s="19"/>
      <c r="U56" s="19"/>
      <c r="V56" s="17" t="s">
        <v>1098</v>
      </c>
      <c r="W56" s="17" t="s">
        <v>1099</v>
      </c>
      <c r="X56" s="17"/>
      <c r="Y56" s="17"/>
      <c r="Z56" s="17"/>
      <c r="AA56" s="17"/>
      <c r="AB56" s="17"/>
      <c r="AC56" s="17" t="s">
        <v>1287</v>
      </c>
      <c r="AD56" s="17" t="s">
        <v>1288</v>
      </c>
      <c r="AE56" s="17"/>
      <c r="AF56" s="17"/>
      <c r="AG56" s="17"/>
      <c r="AH56" s="17"/>
      <c r="AI56" s="17"/>
      <c r="AJ56" s="17" t="s">
        <v>1289</v>
      </c>
      <c r="AK56" s="17" t="s">
        <v>1290</v>
      </c>
      <c r="AL56" s="17"/>
      <c r="AM56" s="17"/>
      <c r="AN56" s="17"/>
      <c r="AO56" s="17"/>
      <c r="AP56" s="17"/>
      <c r="AQ56" s="20" t="str">
        <f>VLOOKUP($B56, '[1]Survey - Internal'!$A:$U,17,FALSE)</f>
        <v>Andrew Robertson</v>
      </c>
      <c r="AR56" s="20" t="str">
        <f>VLOOKUP(B56, '[1]Survey - Internal'!A:U,21,FALSE)</f>
        <v>Carl Hennessy</v>
      </c>
    </row>
    <row r="57" spans="1:44" x14ac:dyDescent="0.25">
      <c r="A57" s="98">
        <v>56</v>
      </c>
      <c r="B57" s="14" t="s">
        <v>1291</v>
      </c>
      <c r="C57" s="15" t="s">
        <v>1291</v>
      </c>
      <c r="D57" s="16">
        <v>3</v>
      </c>
      <c r="E57" s="15" t="s">
        <v>1292</v>
      </c>
      <c r="F57" s="15" t="s">
        <v>679</v>
      </c>
      <c r="G57" s="15" t="s">
        <v>1293</v>
      </c>
      <c r="H57" s="15"/>
      <c r="I57" s="15" t="s">
        <v>1294</v>
      </c>
      <c r="J57" s="15" t="s">
        <v>683</v>
      </c>
      <c r="K57" s="15" t="s">
        <v>1295</v>
      </c>
      <c r="L57" s="15" t="s">
        <v>743</v>
      </c>
      <c r="M57" s="15" t="s">
        <v>1296</v>
      </c>
      <c r="N57" s="17"/>
      <c r="O57" s="18"/>
      <c r="P57" s="18"/>
      <c r="Q57" s="18"/>
      <c r="R57" s="18"/>
      <c r="S57" s="18"/>
      <c r="T57" s="19"/>
      <c r="U57" s="19"/>
      <c r="V57" s="17" t="s">
        <v>1297</v>
      </c>
      <c r="W57" s="17" t="s">
        <v>1298</v>
      </c>
      <c r="X57" s="17"/>
      <c r="Y57" s="17"/>
      <c r="Z57" s="17"/>
      <c r="AA57" s="17"/>
      <c r="AB57" s="17"/>
      <c r="AC57" s="17" t="s">
        <v>1299</v>
      </c>
      <c r="AD57" s="17" t="s">
        <v>1300</v>
      </c>
      <c r="AE57" s="17"/>
      <c r="AF57" s="17"/>
      <c r="AG57" s="17"/>
      <c r="AH57" s="17"/>
      <c r="AI57" s="17"/>
      <c r="AJ57" s="17" t="s">
        <v>1289</v>
      </c>
      <c r="AK57" s="17" t="s">
        <v>1290</v>
      </c>
      <c r="AL57" s="17"/>
      <c r="AM57" s="17"/>
      <c r="AN57" s="17"/>
      <c r="AO57" s="17"/>
      <c r="AP57" s="17"/>
      <c r="AQ57" s="20" t="str">
        <f>VLOOKUP($B57, '[1]Survey - Internal'!$A:$U,17,FALSE)</f>
        <v>Andrew Robertson</v>
      </c>
      <c r="AR57" s="20" t="str">
        <f>VLOOKUP(B57, '[1]Survey - Internal'!A:U,21,FALSE)</f>
        <v>Carl Hennessy</v>
      </c>
    </row>
    <row r="58" spans="1:44" x14ac:dyDescent="0.25">
      <c r="A58" s="98">
        <v>57</v>
      </c>
      <c r="B58" s="14" t="s">
        <v>1301</v>
      </c>
      <c r="C58" s="15" t="s">
        <v>1302</v>
      </c>
      <c r="D58" s="16">
        <v>2</v>
      </c>
      <c r="E58" s="15" t="s">
        <v>1303</v>
      </c>
      <c r="F58" s="15" t="s">
        <v>679</v>
      </c>
      <c r="G58" s="15" t="s">
        <v>1304</v>
      </c>
      <c r="H58" s="15" t="s">
        <v>1305</v>
      </c>
      <c r="I58" s="15" t="s">
        <v>1306</v>
      </c>
      <c r="J58" s="15" t="s">
        <v>683</v>
      </c>
      <c r="K58" s="15" t="s">
        <v>1307</v>
      </c>
      <c r="L58" s="15" t="s">
        <v>818</v>
      </c>
      <c r="M58" s="15" t="s">
        <v>1308</v>
      </c>
      <c r="N58" s="17"/>
      <c r="O58" s="18"/>
      <c r="P58" s="18"/>
      <c r="Q58" s="18"/>
      <c r="R58" s="18"/>
      <c r="S58" s="18"/>
      <c r="T58" s="19"/>
      <c r="U58" s="19"/>
      <c r="V58" s="17" t="s">
        <v>1309</v>
      </c>
      <c r="W58" s="17" t="s">
        <v>1310</v>
      </c>
      <c r="X58" s="17"/>
      <c r="Y58" s="17"/>
      <c r="Z58" s="17"/>
      <c r="AA58" s="17"/>
      <c r="AB58" s="17"/>
      <c r="AC58" s="17" t="s">
        <v>1311</v>
      </c>
      <c r="AD58" s="17" t="s">
        <v>1312</v>
      </c>
      <c r="AE58" s="17"/>
      <c r="AF58" s="17"/>
      <c r="AG58" s="17"/>
      <c r="AH58" s="17"/>
      <c r="AI58" s="17"/>
      <c r="AJ58" s="17" t="s">
        <v>1313</v>
      </c>
      <c r="AK58" s="17" t="s">
        <v>1314</v>
      </c>
      <c r="AL58" s="17"/>
      <c r="AM58" s="17"/>
      <c r="AN58" s="17"/>
      <c r="AO58" s="17"/>
      <c r="AP58" s="17"/>
      <c r="AQ58" s="20" t="str">
        <f>VLOOKUP($B58, '[1]Survey - Internal'!$A:$U,17,FALSE)</f>
        <v>Florian Ghiurau</v>
      </c>
      <c r="AR58" s="20" t="str">
        <f>VLOOKUP(B58, '[1]Survey - Internal'!A:U,21,FALSE)</f>
        <v>Carl Hennessy</v>
      </c>
    </row>
    <row r="59" spans="1:44" x14ac:dyDescent="0.25">
      <c r="A59" s="98">
        <v>58</v>
      </c>
      <c r="B59" s="14" t="s">
        <v>1315</v>
      </c>
      <c r="C59" s="15" t="s">
        <v>1315</v>
      </c>
      <c r="D59" s="16">
        <v>2</v>
      </c>
      <c r="E59" s="15" t="s">
        <v>1316</v>
      </c>
      <c r="F59" s="15" t="s">
        <v>679</v>
      </c>
      <c r="G59" s="15" t="s">
        <v>1317</v>
      </c>
      <c r="H59" s="15"/>
      <c r="I59" s="15" t="s">
        <v>1318</v>
      </c>
      <c r="J59" s="15" t="s">
        <v>683</v>
      </c>
      <c r="K59" s="15" t="s">
        <v>1319</v>
      </c>
      <c r="L59" s="15" t="s">
        <v>818</v>
      </c>
      <c r="M59" s="15" t="s">
        <v>1320</v>
      </c>
      <c r="N59" s="17"/>
      <c r="O59" s="18"/>
      <c r="P59" s="18"/>
      <c r="Q59" s="18"/>
      <c r="R59" s="18"/>
      <c r="S59" s="18"/>
      <c r="T59" s="19"/>
      <c r="U59" s="19"/>
      <c r="V59" s="17" t="s">
        <v>959</v>
      </c>
      <c r="W59" s="17" t="s">
        <v>960</v>
      </c>
      <c r="X59" s="17"/>
      <c r="Y59" s="17"/>
      <c r="Z59" s="17"/>
      <c r="AA59" s="17"/>
      <c r="AB59" s="17"/>
      <c r="AC59" s="17" t="s">
        <v>1321</v>
      </c>
      <c r="AD59" s="17" t="s">
        <v>1322</v>
      </c>
      <c r="AE59" s="17"/>
      <c r="AF59" s="17"/>
      <c r="AG59" s="17"/>
      <c r="AH59" s="17"/>
      <c r="AI59" s="17"/>
      <c r="AJ59" s="17" t="s">
        <v>1323</v>
      </c>
      <c r="AK59" s="17" t="s">
        <v>1324</v>
      </c>
      <c r="AL59" s="17"/>
      <c r="AM59" s="17"/>
      <c r="AN59" s="17"/>
      <c r="AO59" s="17"/>
      <c r="AP59" s="17"/>
      <c r="AQ59" s="20" t="str">
        <f>VLOOKUP($B59, '[1]Survey - Internal'!$A:$U,17,FALSE)</f>
        <v>Maverick Madison</v>
      </c>
      <c r="AR59" s="20" t="str">
        <f>VLOOKUP(B59, '[1]Survey - Internal'!A:U,21,FALSE)</f>
        <v>Carl Hennessy</v>
      </c>
    </row>
    <row r="60" spans="1:44" ht="25.5" x14ac:dyDescent="0.25">
      <c r="A60" s="98">
        <v>59</v>
      </c>
      <c r="B60" s="14" t="s">
        <v>1325</v>
      </c>
      <c r="C60" s="15" t="s">
        <v>1326</v>
      </c>
      <c r="D60" s="16">
        <v>1</v>
      </c>
      <c r="E60" s="15" t="s">
        <v>1327</v>
      </c>
      <c r="F60" s="15" t="s">
        <v>679</v>
      </c>
      <c r="G60" s="15" t="s">
        <v>1328</v>
      </c>
      <c r="H60" s="15" t="s">
        <v>1329</v>
      </c>
      <c r="I60" s="15" t="s">
        <v>1330</v>
      </c>
      <c r="J60" s="15" t="s">
        <v>683</v>
      </c>
      <c r="K60" s="15" t="s">
        <v>979</v>
      </c>
      <c r="L60" s="15" t="s">
        <v>743</v>
      </c>
      <c r="M60" s="15" t="s">
        <v>980</v>
      </c>
      <c r="N60" s="22" t="s">
        <v>1327</v>
      </c>
      <c r="O60" s="23">
        <v>8</v>
      </c>
      <c r="P60" s="23">
        <v>8</v>
      </c>
      <c r="Q60" s="23">
        <v>1</v>
      </c>
      <c r="R60" s="23">
        <v>7</v>
      </c>
      <c r="S60" s="23">
        <v>7</v>
      </c>
      <c r="T60" s="24" t="s">
        <v>1331</v>
      </c>
      <c r="U60" s="25">
        <f>AVERAGE(O60:S60)</f>
        <v>6.2</v>
      </c>
      <c r="V60" s="17" t="s">
        <v>1125</v>
      </c>
      <c r="W60" s="17" t="s">
        <v>1332</v>
      </c>
      <c r="X60" s="17"/>
      <c r="Y60" s="17"/>
      <c r="Z60" s="17"/>
      <c r="AA60" s="17"/>
      <c r="AB60" s="17"/>
      <c r="AC60" s="17" t="s">
        <v>1333</v>
      </c>
      <c r="AD60" s="17" t="s">
        <v>1334</v>
      </c>
      <c r="AE60" s="17"/>
      <c r="AF60" s="17"/>
      <c r="AG60" s="17"/>
      <c r="AH60" s="17"/>
      <c r="AI60" s="17"/>
      <c r="AJ60" s="17" t="s">
        <v>1335</v>
      </c>
      <c r="AK60" s="17" t="s">
        <v>1336</v>
      </c>
      <c r="AL60" s="17"/>
      <c r="AM60" s="17"/>
      <c r="AN60" s="17"/>
      <c r="AO60" s="17"/>
      <c r="AP60" s="17"/>
      <c r="AQ60" s="20" t="str">
        <f>VLOOKUP($B60, '[1]Survey - Internal'!$A:$U,17,FALSE)</f>
        <v>Evan Smith</v>
      </c>
      <c r="AR60" s="20" t="str">
        <f>VLOOKUP(B60, '[1]Survey - Internal'!A:U,21,FALSE)</f>
        <v>Carl Hennessy</v>
      </c>
    </row>
    <row r="61" spans="1:44" x14ac:dyDescent="0.25">
      <c r="A61" s="98">
        <v>60</v>
      </c>
      <c r="B61" s="14" t="s">
        <v>1337</v>
      </c>
      <c r="C61" s="15" t="s">
        <v>1338</v>
      </c>
      <c r="D61" s="16">
        <v>2</v>
      </c>
      <c r="E61" s="15" t="s">
        <v>683</v>
      </c>
      <c r="F61" s="15" t="s">
        <v>679</v>
      </c>
      <c r="G61" s="15" t="s">
        <v>683</v>
      </c>
      <c r="H61" s="15" t="s">
        <v>683</v>
      </c>
      <c r="I61" s="15" t="s">
        <v>1339</v>
      </c>
      <c r="J61" s="15" t="s">
        <v>683</v>
      </c>
      <c r="K61" s="15" t="s">
        <v>683</v>
      </c>
      <c r="L61" s="15" t="s">
        <v>1340</v>
      </c>
      <c r="M61" s="15" t="s">
        <v>757</v>
      </c>
      <c r="N61" s="17"/>
      <c r="O61" s="18"/>
      <c r="P61" s="18"/>
      <c r="Q61" s="18"/>
      <c r="R61" s="18"/>
      <c r="S61" s="18"/>
      <c r="T61" s="19"/>
      <c r="U61" s="19"/>
      <c r="V61" s="17" t="s">
        <v>1341</v>
      </c>
      <c r="W61" s="17" t="s">
        <v>1342</v>
      </c>
      <c r="X61" s="17"/>
      <c r="Y61" s="17"/>
      <c r="Z61" s="17"/>
      <c r="AA61" s="17"/>
      <c r="AB61" s="17"/>
      <c r="AC61" s="17" t="s">
        <v>1343</v>
      </c>
      <c r="AD61" s="17" t="s">
        <v>1344</v>
      </c>
      <c r="AE61" s="17"/>
      <c r="AF61" s="17"/>
      <c r="AG61" s="17"/>
      <c r="AH61" s="17"/>
      <c r="AI61" s="17"/>
      <c r="AJ61" s="17" t="s">
        <v>1345</v>
      </c>
      <c r="AK61" s="17" t="s">
        <v>1346</v>
      </c>
      <c r="AL61" s="17"/>
      <c r="AM61" s="17"/>
      <c r="AN61" s="17"/>
      <c r="AO61" s="17"/>
      <c r="AP61" s="17"/>
      <c r="AQ61" s="20" t="str">
        <f>VLOOKUP($B61, '[1]Survey - Internal'!$A:$U,17,FALSE)</f>
        <v>Justin Rozek</v>
      </c>
      <c r="AR61" s="20" t="str">
        <f>VLOOKUP(B61, '[1]Survey - Internal'!A:U,21,FALSE)</f>
        <v>Carl Hennessy</v>
      </c>
    </row>
    <row r="62" spans="1:44" x14ac:dyDescent="0.25">
      <c r="A62" s="98">
        <v>61</v>
      </c>
      <c r="B62" s="14" t="s">
        <v>1347</v>
      </c>
      <c r="C62" s="15" t="s">
        <v>1348</v>
      </c>
      <c r="D62" s="16">
        <v>3</v>
      </c>
      <c r="E62" s="15" t="s">
        <v>1349</v>
      </c>
      <c r="F62" s="15" t="s">
        <v>679</v>
      </c>
      <c r="G62" s="15" t="s">
        <v>1350</v>
      </c>
      <c r="H62" s="15" t="s">
        <v>1351</v>
      </c>
      <c r="I62" s="15" t="s">
        <v>1352</v>
      </c>
      <c r="J62" s="15"/>
      <c r="K62" s="15" t="s">
        <v>1353</v>
      </c>
      <c r="L62" s="15" t="s">
        <v>2</v>
      </c>
      <c r="M62" s="15" t="s">
        <v>1354</v>
      </c>
      <c r="N62" s="17"/>
      <c r="O62" s="18"/>
      <c r="P62" s="18"/>
      <c r="Q62" s="18"/>
      <c r="R62" s="18"/>
      <c r="S62" s="18"/>
      <c r="T62" s="19"/>
      <c r="U62" s="19"/>
      <c r="V62" s="17" t="s">
        <v>506</v>
      </c>
      <c r="W62" s="17" t="s">
        <v>1355</v>
      </c>
      <c r="X62" s="17"/>
      <c r="Y62" s="17"/>
      <c r="Z62" s="17"/>
      <c r="AA62" s="17"/>
      <c r="AB62" s="17"/>
      <c r="AC62" s="17" t="s">
        <v>1356</v>
      </c>
      <c r="AD62" s="17" t="s">
        <v>1357</v>
      </c>
      <c r="AE62" s="17"/>
      <c r="AF62" s="17"/>
      <c r="AG62" s="17"/>
      <c r="AH62" s="17"/>
      <c r="AI62" s="17"/>
      <c r="AJ62" s="17" t="s">
        <v>1358</v>
      </c>
      <c r="AK62" s="17" t="s">
        <v>1336</v>
      </c>
      <c r="AL62" s="17"/>
      <c r="AM62" s="17"/>
      <c r="AN62" s="17"/>
      <c r="AO62" s="17"/>
      <c r="AP62" s="17"/>
      <c r="AQ62" s="20" t="str">
        <f>VLOOKUP($B62, '[1]Survey - Internal'!$A:$U,17,FALSE)</f>
        <v>Ian Bohn</v>
      </c>
      <c r="AR62" s="20" t="str">
        <f>VLOOKUP(B62, '[1]Survey - Internal'!A:U,21,FALSE)</f>
        <v>Carl Hennessy</v>
      </c>
    </row>
    <row r="63" spans="1:44" x14ac:dyDescent="0.25">
      <c r="A63" s="98">
        <v>62</v>
      </c>
      <c r="B63" s="14" t="s">
        <v>1359</v>
      </c>
      <c r="C63" s="15" t="s">
        <v>1359</v>
      </c>
      <c r="D63" s="16">
        <v>1</v>
      </c>
      <c r="E63" s="15" t="s">
        <v>1360</v>
      </c>
      <c r="F63" s="15" t="s">
        <v>679</v>
      </c>
      <c r="G63" s="15" t="s">
        <v>1361</v>
      </c>
      <c r="H63" s="15"/>
      <c r="I63" s="15" t="s">
        <v>1362</v>
      </c>
      <c r="J63" s="15" t="s">
        <v>683</v>
      </c>
      <c r="K63" s="15" t="s">
        <v>1363</v>
      </c>
      <c r="L63" s="15" t="s">
        <v>743</v>
      </c>
      <c r="M63" s="15" t="s">
        <v>1364</v>
      </c>
      <c r="N63" s="17"/>
      <c r="O63" s="18"/>
      <c r="P63" s="18"/>
      <c r="Q63" s="18"/>
      <c r="R63" s="18"/>
      <c r="S63" s="18"/>
      <c r="T63" s="19"/>
      <c r="U63" s="19"/>
      <c r="V63" s="17" t="s">
        <v>1365</v>
      </c>
      <c r="W63" s="17" t="s">
        <v>1366</v>
      </c>
      <c r="X63" s="17"/>
      <c r="Y63" s="17"/>
      <c r="Z63" s="17"/>
      <c r="AA63" s="17"/>
      <c r="AB63" s="17"/>
      <c r="AC63" s="17" t="s">
        <v>1367</v>
      </c>
      <c r="AD63" s="17" t="s">
        <v>1368</v>
      </c>
      <c r="AE63" s="17"/>
      <c r="AF63" s="17"/>
      <c r="AG63" s="17"/>
      <c r="AH63" s="17"/>
      <c r="AI63" s="17"/>
      <c r="AJ63" s="17" t="s">
        <v>1335</v>
      </c>
      <c r="AK63" s="17" t="s">
        <v>1369</v>
      </c>
      <c r="AL63" s="17"/>
      <c r="AM63" s="17"/>
      <c r="AN63" s="17"/>
      <c r="AO63" s="17"/>
      <c r="AP63" s="17"/>
      <c r="AQ63" s="20" t="str">
        <f>VLOOKUP($B63, '[1]Survey - Internal'!$A:$U,17,FALSE)</f>
        <v>Evan Smith</v>
      </c>
      <c r="AR63" s="20" t="str">
        <f>VLOOKUP(B63, '[1]Survey - Internal'!A:U,21,FALSE)</f>
        <v>Carl Hennessy</v>
      </c>
    </row>
    <row r="64" spans="1:44" x14ac:dyDescent="0.25">
      <c r="A64" s="98">
        <v>63</v>
      </c>
      <c r="B64" s="14" t="s">
        <v>1370</v>
      </c>
      <c r="C64" s="15" t="s">
        <v>1371</v>
      </c>
      <c r="D64" s="16">
        <v>2</v>
      </c>
      <c r="E64" s="15" t="s">
        <v>1372</v>
      </c>
      <c r="F64" s="15" t="s">
        <v>679</v>
      </c>
      <c r="G64" s="15" t="s">
        <v>1373</v>
      </c>
      <c r="H64" s="15"/>
      <c r="I64" s="15" t="s">
        <v>1374</v>
      </c>
      <c r="J64" s="15" t="s">
        <v>683</v>
      </c>
      <c r="K64" s="15" t="s">
        <v>1375</v>
      </c>
      <c r="L64" s="15" t="s">
        <v>743</v>
      </c>
      <c r="M64" s="15" t="s">
        <v>1376</v>
      </c>
      <c r="N64" s="17"/>
      <c r="O64" s="18"/>
      <c r="P64" s="18"/>
      <c r="Q64" s="18"/>
      <c r="R64" s="18"/>
      <c r="S64" s="18"/>
      <c r="T64" s="19"/>
      <c r="U64" s="19"/>
      <c r="V64" s="17" t="s">
        <v>1377</v>
      </c>
      <c r="W64" s="17" t="s">
        <v>1378</v>
      </c>
      <c r="X64" s="17"/>
      <c r="Y64" s="17"/>
      <c r="Z64" s="17"/>
      <c r="AA64" s="17"/>
      <c r="AB64" s="17"/>
      <c r="AC64" s="17" t="s">
        <v>983</v>
      </c>
      <c r="AD64" s="17" t="s">
        <v>984</v>
      </c>
      <c r="AE64" s="17"/>
      <c r="AF64" s="17"/>
      <c r="AG64" s="17"/>
      <c r="AH64" s="17"/>
      <c r="AI64" s="17"/>
      <c r="AJ64" s="17" t="s">
        <v>1345</v>
      </c>
      <c r="AK64" s="17" t="s">
        <v>1346</v>
      </c>
      <c r="AL64" s="17"/>
      <c r="AM64" s="17"/>
      <c r="AN64" s="17"/>
      <c r="AO64" s="17"/>
      <c r="AP64" s="17"/>
      <c r="AQ64" s="20" t="str">
        <f>VLOOKUP($B64, '[1]Survey - Internal'!$A:$U,17,FALSE)</f>
        <v>Justin Rozek</v>
      </c>
      <c r="AR64" s="20" t="str">
        <f>VLOOKUP(B64, '[1]Survey - Internal'!A:U,21,FALSE)</f>
        <v>Carl Hennessy</v>
      </c>
    </row>
    <row r="65" spans="1:44" x14ac:dyDescent="0.25">
      <c r="A65" s="98">
        <v>64</v>
      </c>
      <c r="B65" s="14" t="s">
        <v>1379</v>
      </c>
      <c r="C65" s="15" t="s">
        <v>1380</v>
      </c>
      <c r="D65" s="16">
        <v>1</v>
      </c>
      <c r="E65" s="15" t="s">
        <v>1381</v>
      </c>
      <c r="F65" s="15" t="s">
        <v>679</v>
      </c>
      <c r="G65" s="15" t="s">
        <v>1382</v>
      </c>
      <c r="H65" s="15" t="s">
        <v>1383</v>
      </c>
      <c r="I65" s="15" t="s">
        <v>1384</v>
      </c>
      <c r="J65" s="15" t="s">
        <v>683</v>
      </c>
      <c r="K65" s="15" t="s">
        <v>1285</v>
      </c>
      <c r="L65" s="15" t="s">
        <v>743</v>
      </c>
      <c r="M65" s="15" t="s">
        <v>1286</v>
      </c>
      <c r="N65" s="17"/>
      <c r="O65" s="18"/>
      <c r="P65" s="18"/>
      <c r="Q65" s="18"/>
      <c r="R65" s="18"/>
      <c r="S65" s="18"/>
      <c r="T65" s="19"/>
      <c r="U65" s="19"/>
      <c r="V65" s="17" t="s">
        <v>891</v>
      </c>
      <c r="W65" s="17" t="s">
        <v>892</v>
      </c>
      <c r="X65" s="17"/>
      <c r="Y65" s="17"/>
      <c r="Z65" s="17"/>
      <c r="AA65" s="17"/>
      <c r="AB65" s="17"/>
      <c r="AC65" s="17" t="s">
        <v>1385</v>
      </c>
      <c r="AD65" s="17" t="s">
        <v>1386</v>
      </c>
      <c r="AE65" s="17"/>
      <c r="AF65" s="17"/>
      <c r="AG65" s="17"/>
      <c r="AH65" s="17"/>
      <c r="AI65" s="17"/>
      <c r="AJ65" s="17" t="s">
        <v>1345</v>
      </c>
      <c r="AK65" s="17" t="s">
        <v>1346</v>
      </c>
      <c r="AL65" s="17"/>
      <c r="AM65" s="17"/>
      <c r="AN65" s="17"/>
      <c r="AO65" s="17"/>
      <c r="AP65" s="17"/>
      <c r="AQ65" s="20" t="str">
        <f>VLOOKUP($B65, '[1]Survey - Internal'!$A:$U,17,FALSE)</f>
        <v>Justin Rozek</v>
      </c>
      <c r="AR65" s="20" t="str">
        <f>VLOOKUP(B65, '[1]Survey - Internal'!A:U,21,FALSE)</f>
        <v>Carl Hennessy</v>
      </c>
    </row>
    <row r="66" spans="1:44" x14ac:dyDescent="0.25">
      <c r="A66" s="98">
        <v>65</v>
      </c>
      <c r="B66" s="14" t="s">
        <v>1387</v>
      </c>
      <c r="C66" s="15" t="s">
        <v>1388</v>
      </c>
      <c r="D66" s="16">
        <v>2</v>
      </c>
      <c r="E66" s="30" t="s">
        <v>1389</v>
      </c>
      <c r="F66" s="15" t="s">
        <v>679</v>
      </c>
      <c r="G66" s="30" t="s">
        <v>1390</v>
      </c>
      <c r="H66" s="15"/>
      <c r="I66" s="15" t="s">
        <v>1391</v>
      </c>
      <c r="J66" s="15" t="s">
        <v>683</v>
      </c>
      <c r="K66" s="15" t="s">
        <v>1392</v>
      </c>
      <c r="L66" s="15" t="s">
        <v>1393</v>
      </c>
      <c r="M66" s="15" t="s">
        <v>1394</v>
      </c>
      <c r="N66" s="17"/>
      <c r="O66" s="18"/>
      <c r="P66" s="18"/>
      <c r="Q66" s="18"/>
      <c r="R66" s="18"/>
      <c r="S66" s="18"/>
      <c r="T66" s="19"/>
      <c r="U66" s="19"/>
      <c r="V66" s="17" t="s">
        <v>1395</v>
      </c>
      <c r="W66" s="17" t="s">
        <v>1396</v>
      </c>
      <c r="X66" s="17"/>
      <c r="Y66" s="17"/>
      <c r="Z66" s="17"/>
      <c r="AA66" s="17"/>
      <c r="AB66" s="17"/>
      <c r="AC66" s="17" t="s">
        <v>1397</v>
      </c>
      <c r="AD66" s="17" t="s">
        <v>1398</v>
      </c>
      <c r="AE66" s="17"/>
      <c r="AF66" s="17"/>
      <c r="AG66" s="17"/>
      <c r="AH66" s="17"/>
      <c r="AI66" s="17"/>
      <c r="AJ66" s="17" t="s">
        <v>1313</v>
      </c>
      <c r="AK66" s="17" t="s">
        <v>1314</v>
      </c>
      <c r="AL66" s="17"/>
      <c r="AM66" s="17"/>
      <c r="AN66" s="17"/>
      <c r="AO66" s="17"/>
      <c r="AP66" s="17"/>
      <c r="AQ66" s="20" t="str">
        <f>VLOOKUP($B66, '[1]Survey - Internal'!$A:$U,17,FALSE)</f>
        <v>Florian Ghiurau</v>
      </c>
      <c r="AR66" s="20" t="str">
        <f>VLOOKUP(B66, '[1]Survey - Internal'!A:U,21,FALSE)</f>
        <v>Carl Hennessy</v>
      </c>
    </row>
    <row r="67" spans="1:44" x14ac:dyDescent="0.25">
      <c r="A67" s="98">
        <v>66</v>
      </c>
      <c r="B67" s="14" t="s">
        <v>1399</v>
      </c>
      <c r="C67" s="15" t="s">
        <v>1400</v>
      </c>
      <c r="D67" s="16">
        <v>2</v>
      </c>
      <c r="E67" s="29" t="s">
        <v>1401</v>
      </c>
      <c r="F67" s="15" t="s">
        <v>679</v>
      </c>
      <c r="G67" s="15" t="s">
        <v>1402</v>
      </c>
      <c r="H67" s="15" t="s">
        <v>1403</v>
      </c>
      <c r="I67" s="15" t="s">
        <v>1404</v>
      </c>
      <c r="J67" s="15" t="s">
        <v>683</v>
      </c>
      <c r="K67" s="15" t="s">
        <v>1405</v>
      </c>
      <c r="L67" s="15" t="s">
        <v>1167</v>
      </c>
      <c r="M67" s="15" t="s">
        <v>1406</v>
      </c>
      <c r="N67" s="17"/>
      <c r="O67" s="18"/>
      <c r="P67" s="18"/>
      <c r="Q67" s="18"/>
      <c r="R67" s="18"/>
      <c r="S67" s="18"/>
      <c r="T67" s="19"/>
      <c r="U67" s="19"/>
      <c r="V67" s="17" t="s">
        <v>1407</v>
      </c>
      <c r="W67" s="17" t="s">
        <v>1408</v>
      </c>
      <c r="X67" s="17"/>
      <c r="Y67" s="17"/>
      <c r="Z67" s="17"/>
      <c r="AA67" s="17"/>
      <c r="AB67" s="17"/>
      <c r="AC67" s="17" t="s">
        <v>1407</v>
      </c>
      <c r="AD67" s="17" t="s">
        <v>1408</v>
      </c>
      <c r="AE67" s="17"/>
      <c r="AF67" s="17"/>
      <c r="AG67" s="17"/>
      <c r="AH67" s="17"/>
      <c r="AI67" s="17"/>
      <c r="AJ67" s="17" t="s">
        <v>1289</v>
      </c>
      <c r="AK67" s="17" t="s">
        <v>1290</v>
      </c>
      <c r="AL67" s="17"/>
      <c r="AM67" s="17"/>
      <c r="AN67" s="17"/>
      <c r="AO67" s="17"/>
      <c r="AP67" s="17"/>
      <c r="AQ67" s="20" t="str">
        <f>VLOOKUP($B67, '[1]Survey - Internal'!$A:$U,17,FALSE)</f>
        <v>Andrew Robertson</v>
      </c>
      <c r="AR67" s="20" t="str">
        <f>VLOOKUP(B67, '[1]Survey - Internal'!A:U,21,FALSE)</f>
        <v>Carl Hennessy</v>
      </c>
    </row>
    <row r="68" spans="1:44" x14ac:dyDescent="0.25">
      <c r="A68" s="98">
        <v>67</v>
      </c>
      <c r="B68" s="14" t="s">
        <v>1409</v>
      </c>
      <c r="C68" s="15" t="s">
        <v>1410</v>
      </c>
      <c r="D68" s="16">
        <v>2</v>
      </c>
      <c r="E68" s="15" t="s">
        <v>1411</v>
      </c>
      <c r="F68" s="15" t="s">
        <v>679</v>
      </c>
      <c r="G68" s="15" t="s">
        <v>1412</v>
      </c>
      <c r="H68" s="15"/>
      <c r="I68" s="15" t="s">
        <v>1413</v>
      </c>
      <c r="J68" s="15"/>
      <c r="K68" s="15" t="s">
        <v>784</v>
      </c>
      <c r="L68" s="15" t="s">
        <v>2</v>
      </c>
      <c r="M68" s="15" t="s">
        <v>1414</v>
      </c>
      <c r="N68" s="17"/>
      <c r="O68" s="18"/>
      <c r="P68" s="18"/>
      <c r="Q68" s="18"/>
      <c r="R68" s="18"/>
      <c r="S68" s="18"/>
      <c r="T68" s="19"/>
      <c r="U68" s="19"/>
      <c r="V68" s="17" t="s">
        <v>1415</v>
      </c>
      <c r="W68" s="17" t="s">
        <v>1416</v>
      </c>
      <c r="X68" s="17"/>
      <c r="Y68" s="17"/>
      <c r="Z68" s="17"/>
      <c r="AA68" s="17"/>
      <c r="AB68" s="17"/>
      <c r="AC68" s="17" t="s">
        <v>1417</v>
      </c>
      <c r="AD68" s="17" t="s">
        <v>1418</v>
      </c>
      <c r="AE68" s="17"/>
      <c r="AF68" s="17"/>
      <c r="AG68" s="17"/>
      <c r="AH68" s="17"/>
      <c r="AI68" s="17"/>
      <c r="AJ68" s="17" t="s">
        <v>1323</v>
      </c>
      <c r="AK68" s="17" t="s">
        <v>1324</v>
      </c>
      <c r="AL68" s="17"/>
      <c r="AM68" s="17"/>
      <c r="AN68" s="17"/>
      <c r="AO68" s="17"/>
      <c r="AP68" s="17"/>
      <c r="AQ68" s="20" t="str">
        <f>VLOOKUP($B68, '[1]Survey - Internal'!$A:$U,17,FALSE)</f>
        <v>Maverick Madison</v>
      </c>
      <c r="AR68" s="20" t="str">
        <f>VLOOKUP(B68, '[1]Survey - Internal'!A:U,21,FALSE)</f>
        <v>Carl Hennessy</v>
      </c>
    </row>
    <row r="69" spans="1:44" x14ac:dyDescent="0.25">
      <c r="A69" s="98">
        <v>68</v>
      </c>
      <c r="B69" s="14" t="s">
        <v>1419</v>
      </c>
      <c r="C69" s="15" t="s">
        <v>1420</v>
      </c>
      <c r="D69" s="16">
        <v>2</v>
      </c>
      <c r="E69" s="15" t="s">
        <v>1421</v>
      </c>
      <c r="F69" s="15" t="s">
        <v>679</v>
      </c>
      <c r="G69" s="15" t="s">
        <v>1422</v>
      </c>
      <c r="H69" s="15" t="s">
        <v>1423</v>
      </c>
      <c r="I69" s="15" t="s">
        <v>1424</v>
      </c>
      <c r="J69" s="15" t="s">
        <v>683</v>
      </c>
      <c r="K69" s="15" t="s">
        <v>1425</v>
      </c>
      <c r="L69" s="15" t="s">
        <v>743</v>
      </c>
      <c r="M69" s="15" t="s">
        <v>1426</v>
      </c>
      <c r="N69" s="17"/>
      <c r="O69" s="18"/>
      <c r="P69" s="18"/>
      <c r="Q69" s="18"/>
      <c r="R69" s="18"/>
      <c r="S69" s="18"/>
      <c r="T69" s="19"/>
      <c r="U69" s="19"/>
      <c r="V69" s="17" t="s">
        <v>1046</v>
      </c>
      <c r="W69" s="17" t="s">
        <v>1047</v>
      </c>
      <c r="X69" s="17"/>
      <c r="Y69" s="17"/>
      <c r="Z69" s="17"/>
      <c r="AA69" s="17"/>
      <c r="AB69" s="17"/>
      <c r="AC69" s="17" t="s">
        <v>1427</v>
      </c>
      <c r="AD69" s="17" t="s">
        <v>1428</v>
      </c>
      <c r="AE69" s="17"/>
      <c r="AF69" s="17"/>
      <c r="AG69" s="17"/>
      <c r="AH69" s="17"/>
      <c r="AI69" s="17"/>
      <c r="AJ69" s="17" t="s">
        <v>1289</v>
      </c>
      <c r="AK69" s="17" t="s">
        <v>1290</v>
      </c>
      <c r="AL69" s="17"/>
      <c r="AM69" s="17"/>
      <c r="AN69" s="17"/>
      <c r="AO69" s="17"/>
      <c r="AP69" s="17"/>
      <c r="AQ69" s="20" t="str">
        <f>VLOOKUP($B69, '[1]Survey - Internal'!$A:$U,17,FALSE)</f>
        <v>Andrew Robertson</v>
      </c>
      <c r="AR69" s="20" t="str">
        <f>VLOOKUP(B69, '[1]Survey - Internal'!A:U,21,FALSE)</f>
        <v>Carl Hennessy</v>
      </c>
    </row>
    <row r="70" spans="1:44" x14ac:dyDescent="0.25">
      <c r="A70" s="98">
        <v>69</v>
      </c>
      <c r="B70" s="14" t="s">
        <v>1429</v>
      </c>
      <c r="C70" s="15" t="s">
        <v>1430</v>
      </c>
      <c r="D70" s="16">
        <v>1</v>
      </c>
      <c r="E70" s="15" t="s">
        <v>1431</v>
      </c>
      <c r="F70" s="15" t="s">
        <v>679</v>
      </c>
      <c r="G70" s="15" t="s">
        <v>1432</v>
      </c>
      <c r="H70" s="15" t="s">
        <v>1433</v>
      </c>
      <c r="I70" s="15" t="s">
        <v>1434</v>
      </c>
      <c r="J70" s="15" t="s">
        <v>683</v>
      </c>
      <c r="K70" s="15" t="s">
        <v>1120</v>
      </c>
      <c r="L70" s="15" t="s">
        <v>1121</v>
      </c>
      <c r="M70" s="15" t="s">
        <v>1435</v>
      </c>
      <c r="N70" s="17"/>
      <c r="O70" s="18"/>
      <c r="P70" s="18"/>
      <c r="Q70" s="18"/>
      <c r="R70" s="18"/>
      <c r="S70" s="18"/>
      <c r="T70" s="19"/>
      <c r="U70" s="19"/>
      <c r="V70" s="17" t="s">
        <v>1058</v>
      </c>
      <c r="W70" s="17" t="s">
        <v>1059</v>
      </c>
      <c r="X70" s="17"/>
      <c r="Y70" s="17"/>
      <c r="Z70" s="17"/>
      <c r="AA70" s="17"/>
      <c r="AB70" s="17"/>
      <c r="AC70" s="17" t="s">
        <v>1436</v>
      </c>
      <c r="AD70" s="17" t="s">
        <v>984</v>
      </c>
      <c r="AE70" s="17"/>
      <c r="AF70" s="17"/>
      <c r="AG70" s="17"/>
      <c r="AH70" s="17"/>
      <c r="AI70" s="17"/>
      <c r="AJ70" s="17" t="s">
        <v>1313</v>
      </c>
      <c r="AK70" s="17" t="s">
        <v>1314</v>
      </c>
      <c r="AL70" s="17"/>
      <c r="AM70" s="17"/>
      <c r="AN70" s="17"/>
      <c r="AO70" s="17"/>
      <c r="AP70" s="17"/>
      <c r="AQ70" s="20" t="str">
        <f>VLOOKUP($B70, '[1]Survey - Internal'!$A:$U,17,FALSE)</f>
        <v>Florian Ghiurau</v>
      </c>
      <c r="AR70" s="20" t="str">
        <f>VLOOKUP(B70, '[1]Survey - Internal'!A:U,21,FALSE)</f>
        <v>Carl Hennessy</v>
      </c>
    </row>
    <row r="71" spans="1:44" x14ac:dyDescent="0.25">
      <c r="A71" s="98">
        <v>70</v>
      </c>
      <c r="B71" s="14" t="s">
        <v>1437</v>
      </c>
      <c r="C71" s="15" t="s">
        <v>1438</v>
      </c>
      <c r="D71" s="16">
        <v>1</v>
      </c>
      <c r="E71" s="15" t="s">
        <v>1439</v>
      </c>
      <c r="F71" s="15" t="s">
        <v>679</v>
      </c>
      <c r="G71" s="15" t="s">
        <v>1440</v>
      </c>
      <c r="H71" s="15"/>
      <c r="I71" s="15" t="s">
        <v>1441</v>
      </c>
      <c r="J71" s="15" t="s">
        <v>683</v>
      </c>
      <c r="K71" s="15" t="s">
        <v>1442</v>
      </c>
      <c r="L71" s="15" t="s">
        <v>1121</v>
      </c>
      <c r="M71" s="15" t="s">
        <v>1443</v>
      </c>
      <c r="N71" s="17"/>
      <c r="O71" s="18"/>
      <c r="P71" s="18"/>
      <c r="Q71" s="18"/>
      <c r="R71" s="18"/>
      <c r="S71" s="18"/>
      <c r="T71" s="19"/>
      <c r="U71" s="19"/>
      <c r="V71" s="17" t="s">
        <v>1365</v>
      </c>
      <c r="W71" s="17" t="s">
        <v>1366</v>
      </c>
      <c r="X71" s="17"/>
      <c r="Y71" s="17"/>
      <c r="Z71" s="17"/>
      <c r="AA71" s="17"/>
      <c r="AB71" s="17"/>
      <c r="AC71" s="17" t="s">
        <v>1444</v>
      </c>
      <c r="AD71" s="17" t="s">
        <v>1445</v>
      </c>
      <c r="AE71" s="17"/>
      <c r="AF71" s="17"/>
      <c r="AG71" s="17"/>
      <c r="AH71" s="17"/>
      <c r="AI71" s="17"/>
      <c r="AJ71" s="17" t="s">
        <v>1313</v>
      </c>
      <c r="AK71" s="17" t="s">
        <v>1314</v>
      </c>
      <c r="AL71" s="17"/>
      <c r="AM71" s="17"/>
      <c r="AN71" s="17"/>
      <c r="AO71" s="17"/>
      <c r="AP71" s="17"/>
      <c r="AQ71" s="20" t="str">
        <f>VLOOKUP($B71, '[1]Survey - Internal'!$A:$U,17,FALSE)</f>
        <v>Florian Ghiurau</v>
      </c>
      <c r="AR71" s="20" t="str">
        <f>VLOOKUP(B71, '[1]Survey - Internal'!A:U,21,FALSE)</f>
        <v>Carl Hennessy</v>
      </c>
    </row>
    <row r="72" spans="1:44" x14ac:dyDescent="0.25">
      <c r="A72" s="98">
        <v>71</v>
      </c>
      <c r="B72" s="14" t="s">
        <v>1446</v>
      </c>
      <c r="C72" s="15" t="s">
        <v>1447</v>
      </c>
      <c r="D72" s="16">
        <v>1</v>
      </c>
      <c r="E72" s="15" t="s">
        <v>1448</v>
      </c>
      <c r="F72" s="15" t="s">
        <v>679</v>
      </c>
      <c r="G72" s="15" t="s">
        <v>1449</v>
      </c>
      <c r="H72" s="15" t="s">
        <v>1450</v>
      </c>
      <c r="I72" s="15" t="s">
        <v>1451</v>
      </c>
      <c r="J72" s="15" t="s">
        <v>683</v>
      </c>
      <c r="K72" s="15" t="s">
        <v>1452</v>
      </c>
      <c r="L72" s="15" t="s">
        <v>1121</v>
      </c>
      <c r="M72" s="15" t="s">
        <v>1453</v>
      </c>
      <c r="N72" s="17"/>
      <c r="O72" s="18"/>
      <c r="P72" s="18"/>
      <c r="Q72" s="18"/>
      <c r="R72" s="18"/>
      <c r="S72" s="18"/>
      <c r="T72" s="19"/>
      <c r="U72" s="19"/>
      <c r="V72" s="17" t="s">
        <v>1365</v>
      </c>
      <c r="W72" s="17" t="s">
        <v>1366</v>
      </c>
      <c r="X72" s="17"/>
      <c r="Y72" s="17"/>
      <c r="Z72" s="17"/>
      <c r="AA72" s="17"/>
      <c r="AB72" s="17"/>
      <c r="AC72" s="17" t="s">
        <v>1454</v>
      </c>
      <c r="AD72" s="17" t="s">
        <v>1455</v>
      </c>
      <c r="AE72" s="17"/>
      <c r="AF72" s="17"/>
      <c r="AG72" s="17"/>
      <c r="AH72" s="17"/>
      <c r="AI72" s="17"/>
      <c r="AJ72" s="17" t="s">
        <v>1313</v>
      </c>
      <c r="AK72" s="17" t="s">
        <v>1314</v>
      </c>
      <c r="AL72" s="17"/>
      <c r="AM72" s="17"/>
      <c r="AN72" s="17"/>
      <c r="AO72" s="17"/>
      <c r="AP72" s="17"/>
      <c r="AQ72" s="20" t="str">
        <f>VLOOKUP($B72, '[1]Survey - Internal'!$A:$U,17,FALSE)</f>
        <v>Florian Ghiurau</v>
      </c>
      <c r="AR72" s="20" t="str">
        <f>VLOOKUP(B72, '[1]Survey - Internal'!A:U,21,FALSE)</f>
        <v>Carl Hennessy</v>
      </c>
    </row>
    <row r="73" spans="1:44" x14ac:dyDescent="0.25">
      <c r="A73" s="98">
        <v>72</v>
      </c>
      <c r="B73" s="14" t="s">
        <v>1456</v>
      </c>
      <c r="C73" s="15" t="s">
        <v>1457</v>
      </c>
      <c r="D73" s="16">
        <v>1</v>
      </c>
      <c r="E73" s="15" t="s">
        <v>1458</v>
      </c>
      <c r="F73" s="15" t="s">
        <v>679</v>
      </c>
      <c r="G73" s="15" t="s">
        <v>1459</v>
      </c>
      <c r="H73" s="15" t="s">
        <v>1460</v>
      </c>
      <c r="I73" s="15" t="s">
        <v>1461</v>
      </c>
      <c r="J73" s="15"/>
      <c r="K73" s="15" t="s">
        <v>1462</v>
      </c>
      <c r="L73" s="15" t="s">
        <v>2</v>
      </c>
      <c r="M73" s="15" t="s">
        <v>1463</v>
      </c>
      <c r="N73" s="22" t="s">
        <v>1464</v>
      </c>
      <c r="O73" s="23">
        <v>7</v>
      </c>
      <c r="P73" s="23">
        <v>4</v>
      </c>
      <c r="Q73" s="23">
        <v>5</v>
      </c>
      <c r="R73" s="23">
        <v>4</v>
      </c>
      <c r="S73" s="23">
        <v>5</v>
      </c>
      <c r="T73" s="24" t="s">
        <v>683</v>
      </c>
      <c r="U73" s="25">
        <f t="shared" ref="U73:U77" si="1">AVERAGE(O73:S73)</f>
        <v>5</v>
      </c>
      <c r="V73" s="17" t="s">
        <v>1395</v>
      </c>
      <c r="W73" s="17" t="s">
        <v>1396</v>
      </c>
      <c r="X73" s="17"/>
      <c r="Y73" s="17"/>
      <c r="Z73" s="17"/>
      <c r="AA73" s="17"/>
      <c r="AB73" s="17"/>
      <c r="AC73" s="17" t="s">
        <v>1465</v>
      </c>
      <c r="AD73" s="17" t="s">
        <v>1466</v>
      </c>
      <c r="AE73" s="17"/>
      <c r="AF73" s="17"/>
      <c r="AG73" s="17"/>
      <c r="AH73" s="17"/>
      <c r="AI73" s="17"/>
      <c r="AJ73" s="17" t="s">
        <v>9</v>
      </c>
      <c r="AK73" s="17" t="s">
        <v>1467</v>
      </c>
      <c r="AL73" s="17"/>
      <c r="AM73" s="17"/>
      <c r="AN73" s="17"/>
      <c r="AO73" s="17"/>
      <c r="AP73" s="17"/>
      <c r="AQ73" s="20" t="str">
        <f>VLOOKUP($B73, '[1]Survey - Internal'!$A:$U,17,FALSE)</f>
        <v>Carl Hennessy</v>
      </c>
      <c r="AR73" s="20" t="str">
        <f>VLOOKUP(B73, '[1]Survey - Internal'!A:U,21,FALSE)</f>
        <v>Carl Hennessy</v>
      </c>
    </row>
    <row r="74" spans="1:44" x14ac:dyDescent="0.25">
      <c r="A74" s="98">
        <v>73</v>
      </c>
      <c r="B74" s="14" t="s">
        <v>1468</v>
      </c>
      <c r="C74" s="15" t="s">
        <v>1469</v>
      </c>
      <c r="D74" s="16">
        <v>1</v>
      </c>
      <c r="E74" s="15" t="s">
        <v>1470</v>
      </c>
      <c r="F74" s="15" t="s">
        <v>679</v>
      </c>
      <c r="G74" s="15" t="s">
        <v>1471</v>
      </c>
      <c r="H74" s="15"/>
      <c r="I74" s="15" t="s">
        <v>1472</v>
      </c>
      <c r="J74" s="15" t="s">
        <v>683</v>
      </c>
      <c r="K74" s="15" t="s">
        <v>1473</v>
      </c>
      <c r="L74" s="15" t="s">
        <v>1474</v>
      </c>
      <c r="M74" s="15" t="s">
        <v>1475</v>
      </c>
      <c r="N74" s="22" t="s">
        <v>1476</v>
      </c>
      <c r="O74" s="23">
        <v>7</v>
      </c>
      <c r="P74" s="23">
        <v>7</v>
      </c>
      <c r="Q74" s="23">
        <v>7</v>
      </c>
      <c r="R74" s="23">
        <v>7</v>
      </c>
      <c r="S74" s="23">
        <v>8</v>
      </c>
      <c r="T74" s="24" t="s">
        <v>683</v>
      </c>
      <c r="U74" s="25">
        <f t="shared" si="1"/>
        <v>7.2</v>
      </c>
      <c r="V74" s="17" t="s">
        <v>1365</v>
      </c>
      <c r="W74" s="17" t="s">
        <v>1366</v>
      </c>
      <c r="X74" s="17"/>
      <c r="Y74" s="17"/>
      <c r="Z74" s="17"/>
      <c r="AA74" s="17"/>
      <c r="AB74" s="17"/>
      <c r="AC74" s="17" t="s">
        <v>1397</v>
      </c>
      <c r="AD74" s="17" t="s">
        <v>1398</v>
      </c>
      <c r="AE74" s="17"/>
      <c r="AF74" s="17"/>
      <c r="AG74" s="17"/>
      <c r="AH74" s="17"/>
      <c r="AI74" s="17"/>
      <c r="AJ74" s="17" t="s">
        <v>1289</v>
      </c>
      <c r="AK74" s="17" t="s">
        <v>1290</v>
      </c>
      <c r="AL74" s="17"/>
      <c r="AM74" s="17"/>
      <c r="AN74" s="17"/>
      <c r="AO74" s="17"/>
      <c r="AP74" s="17"/>
      <c r="AQ74" s="20" t="str">
        <f>VLOOKUP($B74, '[1]Survey - Internal'!$A:$U,17,FALSE)</f>
        <v>Andrew Robertson</v>
      </c>
      <c r="AR74" s="20" t="str">
        <f>VLOOKUP(B74, '[1]Survey - Internal'!A:U,21,FALSE)</f>
        <v>Carl Hennessy</v>
      </c>
    </row>
    <row r="75" spans="1:44" x14ac:dyDescent="0.25">
      <c r="A75" s="98">
        <v>74</v>
      </c>
      <c r="B75" s="14" t="s">
        <v>1468</v>
      </c>
      <c r="C75" s="15" t="s">
        <v>1469</v>
      </c>
      <c r="D75" s="16">
        <v>1</v>
      </c>
      <c r="E75" s="15" t="s">
        <v>1477</v>
      </c>
      <c r="F75" s="15" t="s">
        <v>679</v>
      </c>
      <c r="G75" s="15" t="s">
        <v>1471</v>
      </c>
      <c r="H75" s="15" t="s">
        <v>1478</v>
      </c>
      <c r="I75" s="15" t="s">
        <v>1479</v>
      </c>
      <c r="J75" s="15" t="s">
        <v>683</v>
      </c>
      <c r="K75" s="15" t="s">
        <v>1473</v>
      </c>
      <c r="L75" s="15" t="s">
        <v>1480</v>
      </c>
      <c r="M75" s="15" t="s">
        <v>1481</v>
      </c>
      <c r="N75" s="22" t="s">
        <v>1476</v>
      </c>
      <c r="O75" s="23">
        <v>7</v>
      </c>
      <c r="P75" s="23">
        <v>7</v>
      </c>
      <c r="Q75" s="23">
        <v>7</v>
      </c>
      <c r="R75" s="23">
        <v>7</v>
      </c>
      <c r="S75" s="23">
        <v>8</v>
      </c>
      <c r="T75" s="24" t="s">
        <v>683</v>
      </c>
      <c r="U75" s="25">
        <f t="shared" si="1"/>
        <v>7.2</v>
      </c>
      <c r="V75" s="17" t="s">
        <v>1365</v>
      </c>
      <c r="W75" s="17" t="s">
        <v>1366</v>
      </c>
      <c r="X75" s="17"/>
      <c r="Y75" s="17"/>
      <c r="Z75" s="17"/>
      <c r="AA75" s="17"/>
      <c r="AB75" s="17"/>
      <c r="AC75" s="17" t="s">
        <v>1397</v>
      </c>
      <c r="AD75" s="17" t="s">
        <v>1398</v>
      </c>
      <c r="AE75" s="17"/>
      <c r="AF75" s="17"/>
      <c r="AG75" s="17"/>
      <c r="AH75" s="17"/>
      <c r="AI75" s="17"/>
      <c r="AJ75" s="17" t="s">
        <v>1289</v>
      </c>
      <c r="AK75" s="17" t="s">
        <v>1290</v>
      </c>
      <c r="AL75" s="17"/>
      <c r="AM75" s="17"/>
      <c r="AN75" s="17"/>
      <c r="AO75" s="17"/>
      <c r="AP75" s="17"/>
      <c r="AQ75" s="20" t="str">
        <f>VLOOKUP($B75, '[1]Survey - Internal'!$A:$U,17,FALSE)</f>
        <v>Andrew Robertson</v>
      </c>
      <c r="AR75" s="20" t="str">
        <f>VLOOKUP(B75, '[1]Survey - Internal'!A:U,21,FALSE)</f>
        <v>Carl Hennessy</v>
      </c>
    </row>
    <row r="76" spans="1:44" ht="165.75" x14ac:dyDescent="0.25">
      <c r="A76" s="98">
        <v>75</v>
      </c>
      <c r="B76" s="14" t="s">
        <v>1482</v>
      </c>
      <c r="C76" s="15" t="s">
        <v>0</v>
      </c>
      <c r="D76" s="16">
        <v>1</v>
      </c>
      <c r="E76" s="15" t="s">
        <v>1483</v>
      </c>
      <c r="F76" s="15" t="s">
        <v>679</v>
      </c>
      <c r="G76" s="15" t="s">
        <v>1484</v>
      </c>
      <c r="H76" s="15" t="s">
        <v>11</v>
      </c>
      <c r="I76" s="15" t="s">
        <v>1485</v>
      </c>
      <c r="J76" s="15" t="s">
        <v>683</v>
      </c>
      <c r="K76" s="15" t="s">
        <v>1</v>
      </c>
      <c r="L76" s="15" t="s">
        <v>743</v>
      </c>
      <c r="M76" s="15" t="s">
        <v>1486</v>
      </c>
      <c r="N76" s="22" t="s">
        <v>1487</v>
      </c>
      <c r="O76" s="23">
        <v>3</v>
      </c>
      <c r="P76" s="23">
        <v>3</v>
      </c>
      <c r="Q76" s="23">
        <v>3</v>
      </c>
      <c r="R76" s="23">
        <v>5</v>
      </c>
      <c r="S76" s="23">
        <v>3</v>
      </c>
      <c r="T76" s="24" t="s">
        <v>1488</v>
      </c>
      <c r="U76" s="25">
        <f t="shared" si="1"/>
        <v>3.4</v>
      </c>
      <c r="V76" s="17" t="s">
        <v>1186</v>
      </c>
      <c r="W76" s="17" t="s">
        <v>1187</v>
      </c>
      <c r="X76" s="17"/>
      <c r="Y76" s="17"/>
      <c r="Z76" s="17"/>
      <c r="AA76" s="17"/>
      <c r="AB76" s="17"/>
      <c r="AC76" s="17" t="s">
        <v>1489</v>
      </c>
      <c r="AD76" s="17" t="s">
        <v>1490</v>
      </c>
      <c r="AE76" s="17"/>
      <c r="AF76" s="17"/>
      <c r="AG76" s="17"/>
      <c r="AH76" s="17"/>
      <c r="AI76" s="17"/>
      <c r="AJ76" s="17" t="s">
        <v>9</v>
      </c>
      <c r="AK76" s="17" t="s">
        <v>1467</v>
      </c>
      <c r="AL76" s="17">
        <v>7</v>
      </c>
      <c r="AM76" s="17">
        <v>5</v>
      </c>
      <c r="AN76" s="17">
        <v>7</v>
      </c>
      <c r="AO76" s="17">
        <v>7</v>
      </c>
      <c r="AP76" s="17">
        <v>5</v>
      </c>
      <c r="AQ76" s="20" t="str">
        <f>VLOOKUP($B76, '[1]Survey - Internal'!$A:$U,17,FALSE)</f>
        <v>Carl Hennessy</v>
      </c>
      <c r="AR76" s="20" t="str">
        <f>VLOOKUP(B76, '[1]Survey - Internal'!A:U,21,FALSE)</f>
        <v>Carl Hennessy</v>
      </c>
    </row>
    <row r="77" spans="1:44" x14ac:dyDescent="0.25">
      <c r="A77" s="98">
        <v>76</v>
      </c>
      <c r="B77" s="14" t="s">
        <v>1491</v>
      </c>
      <c r="C77" s="15" t="s">
        <v>1492</v>
      </c>
      <c r="D77" s="16">
        <v>2</v>
      </c>
      <c r="E77" s="15" t="s">
        <v>1493</v>
      </c>
      <c r="F77" s="15" t="s">
        <v>679</v>
      </c>
      <c r="G77" s="15" t="s">
        <v>1494</v>
      </c>
      <c r="H77" s="15" t="s">
        <v>1495</v>
      </c>
      <c r="I77" s="15" t="s">
        <v>1496</v>
      </c>
      <c r="J77" s="15"/>
      <c r="K77" s="15" t="s">
        <v>1497</v>
      </c>
      <c r="L77" s="15" t="s">
        <v>2</v>
      </c>
      <c r="M77" s="15" t="s">
        <v>1498</v>
      </c>
      <c r="N77" s="22" t="s">
        <v>1499</v>
      </c>
      <c r="O77" s="23">
        <v>10</v>
      </c>
      <c r="P77" s="23">
        <v>9</v>
      </c>
      <c r="Q77" s="23">
        <v>8</v>
      </c>
      <c r="R77" s="23">
        <v>10</v>
      </c>
      <c r="S77" s="23">
        <v>10</v>
      </c>
      <c r="T77" s="24" t="s">
        <v>683</v>
      </c>
      <c r="U77" s="25">
        <f t="shared" si="1"/>
        <v>9.4</v>
      </c>
      <c r="V77" s="17" t="s">
        <v>1500</v>
      </c>
      <c r="W77" s="17" t="s">
        <v>1501</v>
      </c>
      <c r="X77" s="17"/>
      <c r="Y77" s="17"/>
      <c r="Z77" s="17"/>
      <c r="AA77" s="17"/>
      <c r="AB77" s="17"/>
      <c r="AC77" s="17" t="s">
        <v>1500</v>
      </c>
      <c r="AD77" s="17" t="s">
        <v>1501</v>
      </c>
      <c r="AE77" s="17"/>
      <c r="AF77" s="17"/>
      <c r="AG77" s="17"/>
      <c r="AH77" s="17"/>
      <c r="AI77" s="17"/>
      <c r="AJ77" s="17" t="s">
        <v>1502</v>
      </c>
      <c r="AK77" s="17" t="s">
        <v>1503</v>
      </c>
      <c r="AL77" s="17"/>
      <c r="AM77" s="17"/>
      <c r="AN77" s="17"/>
      <c r="AO77" s="17"/>
      <c r="AP77" s="17"/>
      <c r="AQ77" s="20" t="str">
        <f>VLOOKUP($B77, '[1]Survey - Internal'!$A:$U,17,FALSE)</f>
        <v>Steve Medvecki</v>
      </c>
      <c r="AR77" s="20" t="str">
        <f>VLOOKUP(B77, '[1]Survey - Internal'!A:U,21,FALSE)</f>
        <v>Carl Hennessy</v>
      </c>
    </row>
    <row r="78" spans="1:44" x14ac:dyDescent="0.25">
      <c r="A78" s="98">
        <v>77</v>
      </c>
      <c r="B78" s="14" t="s">
        <v>1504</v>
      </c>
      <c r="C78" s="15" t="s">
        <v>1505</v>
      </c>
      <c r="D78" s="16">
        <v>1</v>
      </c>
      <c r="E78" s="15" t="s">
        <v>1506</v>
      </c>
      <c r="F78" s="15" t="s">
        <v>679</v>
      </c>
      <c r="G78" s="15" t="s">
        <v>1507</v>
      </c>
      <c r="H78" s="15"/>
      <c r="I78" s="15" t="s">
        <v>1508</v>
      </c>
      <c r="J78" s="15" t="s">
        <v>683</v>
      </c>
      <c r="K78" s="15" t="s">
        <v>796</v>
      </c>
      <c r="L78" s="15" t="s">
        <v>797</v>
      </c>
      <c r="M78" s="15" t="s">
        <v>1509</v>
      </c>
      <c r="N78" s="17"/>
      <c r="O78" s="18"/>
      <c r="P78" s="18"/>
      <c r="Q78" s="18"/>
      <c r="R78" s="18"/>
      <c r="S78" s="18"/>
      <c r="T78" s="19"/>
      <c r="U78" s="19"/>
      <c r="V78" s="17" t="s">
        <v>1510</v>
      </c>
      <c r="W78" s="17" t="s">
        <v>1511</v>
      </c>
      <c r="X78" s="17"/>
      <c r="Y78" s="17"/>
      <c r="Z78" s="17"/>
      <c r="AA78" s="17"/>
      <c r="AB78" s="17"/>
      <c r="AC78" s="17" t="s">
        <v>1512</v>
      </c>
      <c r="AD78" s="17" t="s">
        <v>1513</v>
      </c>
      <c r="AE78" s="17"/>
      <c r="AF78" s="17"/>
      <c r="AG78" s="17"/>
      <c r="AH78" s="17"/>
      <c r="AI78" s="17"/>
      <c r="AJ78" s="17" t="s">
        <v>1335</v>
      </c>
      <c r="AK78" s="17" t="s">
        <v>1369</v>
      </c>
      <c r="AL78" s="17"/>
      <c r="AM78" s="17"/>
      <c r="AN78" s="17"/>
      <c r="AO78" s="17"/>
      <c r="AP78" s="17"/>
      <c r="AQ78" s="20" t="str">
        <f>VLOOKUP($B78, '[1]Survey - Internal'!$A:$U,17,FALSE)</f>
        <v>Evan Smith</v>
      </c>
      <c r="AR78" s="20" t="str">
        <f>VLOOKUP(B78, '[1]Survey - Internal'!A:U,21,FALSE)</f>
        <v>Chi Tu</v>
      </c>
    </row>
    <row r="79" spans="1:44" x14ac:dyDescent="0.25">
      <c r="A79" s="98">
        <v>78</v>
      </c>
      <c r="B79" s="14" t="s">
        <v>1514</v>
      </c>
      <c r="C79" s="15" t="s">
        <v>1515</v>
      </c>
      <c r="D79" s="16">
        <v>1</v>
      </c>
      <c r="E79" s="15" t="s">
        <v>1516</v>
      </c>
      <c r="F79" s="15" t="s">
        <v>679</v>
      </c>
      <c r="G79" s="15" t="s">
        <v>1517</v>
      </c>
      <c r="H79" s="15" t="s">
        <v>1518</v>
      </c>
      <c r="I79" s="15" t="s">
        <v>1508</v>
      </c>
      <c r="J79" s="15" t="s">
        <v>683</v>
      </c>
      <c r="K79" s="15" t="s">
        <v>796</v>
      </c>
      <c r="L79" s="15" t="s">
        <v>797</v>
      </c>
      <c r="M79" s="15" t="s">
        <v>1519</v>
      </c>
      <c r="N79" s="22" t="s">
        <v>1516</v>
      </c>
      <c r="O79" s="23">
        <v>3</v>
      </c>
      <c r="P79" s="23">
        <v>2</v>
      </c>
      <c r="Q79" s="23">
        <v>2</v>
      </c>
      <c r="R79" s="23">
        <v>2</v>
      </c>
      <c r="S79" s="23">
        <v>4</v>
      </c>
      <c r="T79" s="24" t="s">
        <v>683</v>
      </c>
      <c r="U79" s="25">
        <f>AVERAGE(O79:S79)</f>
        <v>2.6</v>
      </c>
      <c r="V79" s="17" t="s">
        <v>1520</v>
      </c>
      <c r="W79" s="17" t="s">
        <v>1521</v>
      </c>
      <c r="X79" s="17"/>
      <c r="Y79" s="17"/>
      <c r="Z79" s="17"/>
      <c r="AA79" s="17"/>
      <c r="AB79" s="17"/>
      <c r="AC79" s="17" t="s">
        <v>1087</v>
      </c>
      <c r="AD79" s="17" t="s">
        <v>1088</v>
      </c>
      <c r="AE79" s="17"/>
      <c r="AF79" s="17"/>
      <c r="AG79" s="17"/>
      <c r="AH79" s="17"/>
      <c r="AI79" s="17"/>
      <c r="AJ79" s="17" t="s">
        <v>1335</v>
      </c>
      <c r="AK79" s="17" t="s">
        <v>1369</v>
      </c>
      <c r="AL79" s="17"/>
      <c r="AM79" s="17"/>
      <c r="AN79" s="17"/>
      <c r="AO79" s="17"/>
      <c r="AP79" s="17"/>
      <c r="AQ79" s="20" t="str">
        <f>VLOOKUP($B79, '[1]Survey - Internal'!$A:$U,17,FALSE)</f>
        <v>Evan Smith</v>
      </c>
      <c r="AR79" s="20" t="str">
        <f>VLOOKUP(B79, '[1]Survey - Internal'!A:U,21,FALSE)</f>
        <v>Chi Tu</v>
      </c>
    </row>
    <row r="80" spans="1:44" x14ac:dyDescent="0.25">
      <c r="A80" s="98">
        <v>79</v>
      </c>
      <c r="B80" s="14" t="s">
        <v>1522</v>
      </c>
      <c r="C80" s="15" t="s">
        <v>1523</v>
      </c>
      <c r="D80" s="16">
        <v>3</v>
      </c>
      <c r="E80" s="15" t="s">
        <v>1524</v>
      </c>
      <c r="F80" s="15" t="s">
        <v>679</v>
      </c>
      <c r="G80" s="15" t="s">
        <v>1525</v>
      </c>
      <c r="H80" s="15" t="s">
        <v>1526</v>
      </c>
      <c r="I80" s="15" t="s">
        <v>1527</v>
      </c>
      <c r="J80" s="15"/>
      <c r="K80" s="15" t="s">
        <v>1528</v>
      </c>
      <c r="L80" s="15" t="s">
        <v>2</v>
      </c>
      <c r="M80" s="15" t="s">
        <v>1529</v>
      </c>
      <c r="N80" s="17"/>
      <c r="O80" s="18"/>
      <c r="P80" s="18"/>
      <c r="Q80" s="18"/>
      <c r="R80" s="18"/>
      <c r="S80" s="18"/>
      <c r="T80" s="19"/>
      <c r="U80" s="19"/>
      <c r="V80" s="17" t="s">
        <v>1415</v>
      </c>
      <c r="W80" s="17" t="s">
        <v>1416</v>
      </c>
      <c r="X80" s="17"/>
      <c r="Y80" s="17"/>
      <c r="Z80" s="17"/>
      <c r="AA80" s="17"/>
      <c r="AB80" s="17"/>
      <c r="AC80" s="17" t="s">
        <v>1530</v>
      </c>
      <c r="AD80" s="17" t="s">
        <v>1531</v>
      </c>
      <c r="AE80" s="17"/>
      <c r="AF80" s="17"/>
      <c r="AG80" s="17"/>
      <c r="AH80" s="17"/>
      <c r="AI80" s="17"/>
      <c r="AJ80" s="17" t="s">
        <v>1532</v>
      </c>
      <c r="AK80" s="17" t="s">
        <v>1533</v>
      </c>
      <c r="AL80" s="17"/>
      <c r="AM80" s="17"/>
      <c r="AN80" s="17"/>
      <c r="AO80" s="17"/>
      <c r="AP80" s="17"/>
      <c r="AQ80" s="20" t="str">
        <f>VLOOKUP($B80, '[1]Survey - Internal'!$A:$U,17,FALSE)</f>
        <v>Vu Nguyen</v>
      </c>
      <c r="AR80" s="20" t="str">
        <f>VLOOKUP(B80, '[1]Survey - Internal'!A:U,21,FALSE)</f>
        <v>Chi Tu</v>
      </c>
    </row>
    <row r="81" spans="1:44" x14ac:dyDescent="0.25">
      <c r="A81" s="98">
        <v>80</v>
      </c>
      <c r="B81" s="14" t="s">
        <v>1534</v>
      </c>
      <c r="C81" s="15" t="s">
        <v>1535</v>
      </c>
      <c r="D81" s="16">
        <v>3</v>
      </c>
      <c r="E81" s="15" t="s">
        <v>1536</v>
      </c>
      <c r="F81" s="15" t="s">
        <v>679</v>
      </c>
      <c r="G81" s="15" t="s">
        <v>1537</v>
      </c>
      <c r="H81" s="15" t="s">
        <v>1538</v>
      </c>
      <c r="I81" s="15" t="s">
        <v>1539</v>
      </c>
      <c r="J81" s="15" t="s">
        <v>683</v>
      </c>
      <c r="K81" s="15" t="s">
        <v>1540</v>
      </c>
      <c r="L81" s="15" t="s">
        <v>1541</v>
      </c>
      <c r="M81" s="15" t="s">
        <v>1542</v>
      </c>
      <c r="N81" s="17"/>
      <c r="O81" s="18"/>
      <c r="P81" s="18"/>
      <c r="Q81" s="18"/>
      <c r="R81" s="18"/>
      <c r="S81" s="18"/>
      <c r="T81" s="19"/>
      <c r="U81" s="19"/>
      <c r="V81" s="17" t="s">
        <v>1543</v>
      </c>
      <c r="W81" s="17" t="s">
        <v>1544</v>
      </c>
      <c r="X81" s="17"/>
      <c r="Y81" s="17"/>
      <c r="Z81" s="17"/>
      <c r="AA81" s="17"/>
      <c r="AB81" s="17"/>
      <c r="AC81" s="17" t="s">
        <v>1277</v>
      </c>
      <c r="AD81" s="17" t="s">
        <v>1278</v>
      </c>
      <c r="AE81" s="17"/>
      <c r="AF81" s="17"/>
      <c r="AG81" s="17"/>
      <c r="AH81" s="17"/>
      <c r="AI81" s="17"/>
      <c r="AJ81" s="17" t="s">
        <v>1345</v>
      </c>
      <c r="AK81" s="17" t="s">
        <v>1346</v>
      </c>
      <c r="AL81" s="17"/>
      <c r="AM81" s="17"/>
      <c r="AN81" s="17"/>
      <c r="AO81" s="17"/>
      <c r="AP81" s="17"/>
      <c r="AQ81" s="20" t="str">
        <f>VLOOKUP($B81, '[1]Survey - Internal'!$A:$U,17,FALSE)</f>
        <v>Justin Rozek</v>
      </c>
      <c r="AR81" s="20" t="str">
        <f>VLOOKUP(B81, '[1]Survey - Internal'!A:U,21,FALSE)</f>
        <v>Chi Tu</v>
      </c>
    </row>
    <row r="82" spans="1:44" x14ac:dyDescent="0.25">
      <c r="A82" s="98">
        <v>81</v>
      </c>
      <c r="B82" s="14" t="s">
        <v>1545</v>
      </c>
      <c r="C82" s="15" t="s">
        <v>1546</v>
      </c>
      <c r="D82" s="16">
        <v>2</v>
      </c>
      <c r="E82" s="15" t="s">
        <v>1547</v>
      </c>
      <c r="F82" s="15" t="s">
        <v>679</v>
      </c>
      <c r="G82" s="15" t="s">
        <v>1548</v>
      </c>
      <c r="H82" s="15" t="s">
        <v>1549</v>
      </c>
      <c r="I82" s="15" t="s">
        <v>1550</v>
      </c>
      <c r="J82" s="15" t="s">
        <v>683</v>
      </c>
      <c r="K82" s="15" t="s">
        <v>796</v>
      </c>
      <c r="L82" s="15" t="s">
        <v>797</v>
      </c>
      <c r="M82" s="15" t="s">
        <v>1551</v>
      </c>
      <c r="N82" s="17"/>
      <c r="O82" s="18"/>
      <c r="P82" s="18"/>
      <c r="Q82" s="18"/>
      <c r="R82" s="18"/>
      <c r="S82" s="18"/>
      <c r="T82" s="19"/>
      <c r="U82" s="19"/>
      <c r="V82" s="17" t="s">
        <v>1058</v>
      </c>
      <c r="W82" s="17" t="s">
        <v>1059</v>
      </c>
      <c r="X82" s="17"/>
      <c r="Y82" s="17"/>
      <c r="Z82" s="17"/>
      <c r="AA82" s="17"/>
      <c r="AB82" s="17"/>
      <c r="AC82" s="17" t="s">
        <v>1552</v>
      </c>
      <c r="AD82" s="17" t="s">
        <v>1553</v>
      </c>
      <c r="AE82" s="17"/>
      <c r="AF82" s="17"/>
      <c r="AG82" s="17"/>
      <c r="AH82" s="17"/>
      <c r="AI82" s="17"/>
      <c r="AJ82" s="17" t="s">
        <v>1335</v>
      </c>
      <c r="AK82" s="17" t="s">
        <v>1369</v>
      </c>
      <c r="AL82" s="17"/>
      <c r="AM82" s="17"/>
      <c r="AN82" s="17"/>
      <c r="AO82" s="17"/>
      <c r="AP82" s="17"/>
      <c r="AQ82" s="20" t="str">
        <f>VLOOKUP($B82, '[1]Survey - Internal'!$A:$U,17,FALSE)</f>
        <v>Evan Smith</v>
      </c>
      <c r="AR82" s="20" t="str">
        <f>VLOOKUP(B82, '[1]Survey - Internal'!A:U,21,FALSE)</f>
        <v>Chi Tu</v>
      </c>
    </row>
    <row r="83" spans="1:44" x14ac:dyDescent="0.25">
      <c r="A83" s="98">
        <v>82</v>
      </c>
      <c r="B83" s="14" t="s">
        <v>1554</v>
      </c>
      <c r="C83" s="15" t="s">
        <v>1555</v>
      </c>
      <c r="D83" s="16">
        <v>1</v>
      </c>
      <c r="E83" s="15" t="s">
        <v>1556</v>
      </c>
      <c r="F83" s="15" t="s">
        <v>679</v>
      </c>
      <c r="G83" s="15" t="s">
        <v>1557</v>
      </c>
      <c r="H83" s="15" t="s">
        <v>1558</v>
      </c>
      <c r="I83" s="15" t="s">
        <v>1559</v>
      </c>
      <c r="J83" s="15" t="s">
        <v>683</v>
      </c>
      <c r="K83" s="15" t="s">
        <v>1560</v>
      </c>
      <c r="L83" s="15" t="s">
        <v>1561</v>
      </c>
      <c r="M83" s="15" t="s">
        <v>1562</v>
      </c>
      <c r="N83" s="17"/>
      <c r="O83" s="18"/>
      <c r="P83" s="18"/>
      <c r="Q83" s="18"/>
      <c r="R83" s="18"/>
      <c r="S83" s="18"/>
      <c r="T83" s="19"/>
      <c r="U83" s="19"/>
      <c r="V83" s="17" t="s">
        <v>1563</v>
      </c>
      <c r="W83" s="17" t="s">
        <v>1564</v>
      </c>
      <c r="X83" s="17"/>
      <c r="Y83" s="17"/>
      <c r="Z83" s="17"/>
      <c r="AA83" s="17"/>
      <c r="AB83" s="17"/>
      <c r="AC83" s="17" t="s">
        <v>1465</v>
      </c>
      <c r="AD83" s="17" t="s">
        <v>1466</v>
      </c>
      <c r="AE83" s="17"/>
      <c r="AF83" s="17"/>
      <c r="AG83" s="17"/>
      <c r="AH83" s="17"/>
      <c r="AI83" s="17"/>
      <c r="AJ83" s="17" t="s">
        <v>1335</v>
      </c>
      <c r="AK83" s="17" t="s">
        <v>1369</v>
      </c>
      <c r="AL83" s="17"/>
      <c r="AM83" s="17"/>
      <c r="AN83" s="17"/>
      <c r="AO83" s="17"/>
      <c r="AP83" s="17"/>
      <c r="AQ83" s="20" t="str">
        <f>VLOOKUP($B83, '[1]Survey - Internal'!$A:$U,17,FALSE)</f>
        <v>Evan Smith</v>
      </c>
      <c r="AR83" s="20" t="str">
        <f>VLOOKUP(B83, '[1]Survey - Internal'!A:U,21,FALSE)</f>
        <v>Chi Tu</v>
      </c>
    </row>
    <row r="84" spans="1:44" x14ac:dyDescent="0.25">
      <c r="A84" s="98">
        <v>83</v>
      </c>
      <c r="B84" s="14" t="s">
        <v>1565</v>
      </c>
      <c r="C84" s="15" t="s">
        <v>1565</v>
      </c>
      <c r="D84" s="16">
        <v>1</v>
      </c>
      <c r="E84" s="15" t="s">
        <v>1566</v>
      </c>
      <c r="F84" s="15" t="s">
        <v>679</v>
      </c>
      <c r="G84" s="15" t="s">
        <v>1567</v>
      </c>
      <c r="H84" s="15" t="s">
        <v>1568</v>
      </c>
      <c r="I84" s="15" t="s">
        <v>1569</v>
      </c>
      <c r="J84" s="15" t="s">
        <v>683</v>
      </c>
      <c r="K84" s="15" t="s">
        <v>1570</v>
      </c>
      <c r="L84" s="15" t="s">
        <v>743</v>
      </c>
      <c r="M84" s="15" t="s">
        <v>1571</v>
      </c>
      <c r="N84" s="17"/>
      <c r="O84" s="18"/>
      <c r="P84" s="18"/>
      <c r="Q84" s="18"/>
      <c r="R84" s="18"/>
      <c r="S84" s="18"/>
      <c r="T84" s="19"/>
      <c r="U84" s="19"/>
      <c r="V84" s="17" t="s">
        <v>891</v>
      </c>
      <c r="W84" s="17" t="s">
        <v>892</v>
      </c>
      <c r="X84" s="17"/>
      <c r="Y84" s="17"/>
      <c r="Z84" s="17"/>
      <c r="AA84" s="17"/>
      <c r="AB84" s="17"/>
      <c r="AC84" s="17" t="s">
        <v>1572</v>
      </c>
      <c r="AD84" s="17" t="s">
        <v>962</v>
      </c>
      <c r="AE84" s="17"/>
      <c r="AF84" s="17"/>
      <c r="AG84" s="17"/>
      <c r="AH84" s="17"/>
      <c r="AI84" s="17"/>
      <c r="AJ84" s="17" t="s">
        <v>1532</v>
      </c>
      <c r="AK84" s="17" t="s">
        <v>1533</v>
      </c>
      <c r="AL84" s="17"/>
      <c r="AM84" s="17"/>
      <c r="AN84" s="17"/>
      <c r="AO84" s="17"/>
      <c r="AP84" s="17"/>
      <c r="AQ84" s="20" t="str">
        <f>VLOOKUP($B84, '[1]Survey - Internal'!$A:$U,17,FALSE)</f>
        <v>Vu Nguyen</v>
      </c>
      <c r="AR84" s="20" t="str">
        <f>VLOOKUP(B84, '[1]Survey - Internal'!A:U,21,FALSE)</f>
        <v>Chi Tu</v>
      </c>
    </row>
    <row r="85" spans="1:44" x14ac:dyDescent="0.25">
      <c r="A85" s="98">
        <v>84</v>
      </c>
      <c r="B85" s="14" t="s">
        <v>1573</v>
      </c>
      <c r="C85" s="15" t="s">
        <v>1574</v>
      </c>
      <c r="D85" s="16">
        <v>1</v>
      </c>
      <c r="E85" s="15" t="s">
        <v>1575</v>
      </c>
      <c r="F85" s="15" t="s">
        <v>679</v>
      </c>
      <c r="G85" s="15" t="s">
        <v>1576</v>
      </c>
      <c r="H85" s="15" t="s">
        <v>1577</v>
      </c>
      <c r="I85" s="15" t="s">
        <v>1578</v>
      </c>
      <c r="J85" s="15" t="s">
        <v>683</v>
      </c>
      <c r="K85" s="15" t="s">
        <v>1528</v>
      </c>
      <c r="L85" s="15" t="s">
        <v>743</v>
      </c>
      <c r="M85" s="15" t="s">
        <v>1579</v>
      </c>
      <c r="N85" s="17"/>
      <c r="O85" s="18"/>
      <c r="P85" s="18"/>
      <c r="Q85" s="18"/>
      <c r="R85" s="18"/>
      <c r="S85" s="18"/>
      <c r="T85" s="19"/>
      <c r="U85" s="19"/>
      <c r="V85" s="17" t="s">
        <v>1580</v>
      </c>
      <c r="W85" s="17" t="s">
        <v>1581</v>
      </c>
      <c r="X85" s="17"/>
      <c r="Y85" s="17"/>
      <c r="Z85" s="17"/>
      <c r="AA85" s="17"/>
      <c r="AB85" s="17"/>
      <c r="AC85" s="17" t="s">
        <v>983</v>
      </c>
      <c r="AD85" s="17" t="s">
        <v>984</v>
      </c>
      <c r="AE85" s="17"/>
      <c r="AF85" s="17"/>
      <c r="AG85" s="17"/>
      <c r="AH85" s="17"/>
      <c r="AI85" s="17"/>
      <c r="AJ85" s="17" t="s">
        <v>1582</v>
      </c>
      <c r="AK85" s="17" t="s">
        <v>1583</v>
      </c>
      <c r="AL85" s="17"/>
      <c r="AM85" s="17"/>
      <c r="AN85" s="17"/>
      <c r="AO85" s="17"/>
      <c r="AP85" s="17"/>
      <c r="AQ85" s="20" t="str">
        <f>VLOOKUP($B85, '[1]Survey - Internal'!$A:$U,17,FALSE)</f>
        <v>Sana Ali</v>
      </c>
      <c r="AR85" s="20" t="str">
        <f>VLOOKUP(B85, '[1]Survey - Internal'!A:U,21,FALSE)</f>
        <v>Chi Tu</v>
      </c>
    </row>
    <row r="86" spans="1:44" x14ac:dyDescent="0.25">
      <c r="A86" s="98">
        <v>85</v>
      </c>
      <c r="B86" s="14" t="s">
        <v>1584</v>
      </c>
      <c r="C86" s="15" t="s">
        <v>1584</v>
      </c>
      <c r="D86" s="16">
        <v>1</v>
      </c>
      <c r="E86" s="15" t="s">
        <v>1585</v>
      </c>
      <c r="F86" s="15" t="s">
        <v>679</v>
      </c>
      <c r="G86" s="15" t="s">
        <v>1586</v>
      </c>
      <c r="H86" s="15" t="s">
        <v>1587</v>
      </c>
      <c r="I86" s="15" t="s">
        <v>1588</v>
      </c>
      <c r="J86" s="15" t="s">
        <v>683</v>
      </c>
      <c r="K86" s="15" t="s">
        <v>1589</v>
      </c>
      <c r="L86" s="15" t="s">
        <v>743</v>
      </c>
      <c r="M86" s="15" t="s">
        <v>1590</v>
      </c>
      <c r="N86" s="17"/>
      <c r="O86" s="18"/>
      <c r="P86" s="18"/>
      <c r="Q86" s="18"/>
      <c r="R86" s="18"/>
      <c r="S86" s="18"/>
      <c r="T86" s="19"/>
      <c r="U86" s="19"/>
      <c r="V86" s="17" t="s">
        <v>1591</v>
      </c>
      <c r="W86" s="17" t="s">
        <v>1189</v>
      </c>
      <c r="X86" s="17"/>
      <c r="Y86" s="17"/>
      <c r="Z86" s="17"/>
      <c r="AA86" s="17"/>
      <c r="AB86" s="17"/>
      <c r="AC86" s="17" t="s">
        <v>1592</v>
      </c>
      <c r="AD86" s="17" t="s">
        <v>1593</v>
      </c>
      <c r="AE86" s="17"/>
      <c r="AF86" s="17"/>
      <c r="AG86" s="17"/>
      <c r="AH86" s="17"/>
      <c r="AI86" s="17"/>
      <c r="AJ86" s="17" t="s">
        <v>1532</v>
      </c>
      <c r="AK86" s="17" t="s">
        <v>1533</v>
      </c>
      <c r="AL86" s="17"/>
      <c r="AM86" s="17"/>
      <c r="AN86" s="17"/>
      <c r="AO86" s="17"/>
      <c r="AP86" s="17"/>
      <c r="AQ86" s="20" t="str">
        <f>VLOOKUP($B86, '[1]Survey - Internal'!$A:$U,17,FALSE)</f>
        <v>Vu Nguyen</v>
      </c>
      <c r="AR86" s="20" t="str">
        <f>VLOOKUP(B86, '[1]Survey - Internal'!A:U,21,FALSE)</f>
        <v>Chi Tu</v>
      </c>
    </row>
    <row r="87" spans="1:44" x14ac:dyDescent="0.25">
      <c r="A87" s="98">
        <v>86</v>
      </c>
      <c r="B87" s="14" t="s">
        <v>1594</v>
      </c>
      <c r="C87" s="15" t="s">
        <v>1595</v>
      </c>
      <c r="D87" s="16">
        <v>2</v>
      </c>
      <c r="E87" s="15" t="s">
        <v>1596</v>
      </c>
      <c r="F87" s="15" t="s">
        <v>679</v>
      </c>
      <c r="G87" s="15" t="s">
        <v>1597</v>
      </c>
      <c r="H87" s="15" t="s">
        <v>1598</v>
      </c>
      <c r="I87" s="15" t="s">
        <v>1599</v>
      </c>
      <c r="J87" s="15"/>
      <c r="K87" s="15" t="s">
        <v>784</v>
      </c>
      <c r="L87" s="15" t="s">
        <v>2</v>
      </c>
      <c r="M87" s="15" t="s">
        <v>1600</v>
      </c>
      <c r="N87" s="17"/>
      <c r="O87" s="18"/>
      <c r="P87" s="18"/>
      <c r="Q87" s="18"/>
      <c r="R87" s="18"/>
      <c r="S87" s="18"/>
      <c r="T87" s="19"/>
      <c r="U87" s="19"/>
      <c r="V87" s="17" t="s">
        <v>466</v>
      </c>
      <c r="W87" s="17" t="s">
        <v>1601</v>
      </c>
      <c r="X87" s="17"/>
      <c r="Y87" s="17"/>
      <c r="Z87" s="17"/>
      <c r="AA87" s="17"/>
      <c r="AB87" s="17"/>
      <c r="AC87" s="17" t="s">
        <v>466</v>
      </c>
      <c r="AD87" s="17" t="s">
        <v>1601</v>
      </c>
      <c r="AE87" s="17"/>
      <c r="AF87" s="17"/>
      <c r="AG87" s="17"/>
      <c r="AH87" s="17"/>
      <c r="AI87" s="17"/>
      <c r="AJ87" s="17" t="s">
        <v>1335</v>
      </c>
      <c r="AK87" s="17" t="s">
        <v>1369</v>
      </c>
      <c r="AL87" s="17"/>
      <c r="AM87" s="17"/>
      <c r="AN87" s="17"/>
      <c r="AO87" s="17"/>
      <c r="AP87" s="17"/>
      <c r="AQ87" s="20" t="str">
        <f>VLOOKUP($B87, '[1]Survey - Internal'!$A:$U,17,FALSE)</f>
        <v>Evan Smith</v>
      </c>
      <c r="AR87" s="20" t="str">
        <f>VLOOKUP(B87, '[1]Survey - Internal'!A:U,21,FALSE)</f>
        <v>Chi Tu</v>
      </c>
    </row>
    <row r="88" spans="1:44" x14ac:dyDescent="0.25">
      <c r="A88" s="98">
        <v>87</v>
      </c>
      <c r="B88" s="14" t="s">
        <v>1602</v>
      </c>
      <c r="C88" s="15" t="s">
        <v>1603</v>
      </c>
      <c r="D88" s="16">
        <v>2</v>
      </c>
      <c r="E88" s="15" t="s">
        <v>1604</v>
      </c>
      <c r="F88" s="15" t="s">
        <v>679</v>
      </c>
      <c r="G88" s="15" t="s">
        <v>1605</v>
      </c>
      <c r="H88" s="15" t="s">
        <v>1606</v>
      </c>
      <c r="I88" s="15" t="s">
        <v>1607</v>
      </c>
      <c r="J88" s="15" t="s">
        <v>683</v>
      </c>
      <c r="K88" s="15" t="s">
        <v>1608</v>
      </c>
      <c r="L88" s="15" t="s">
        <v>743</v>
      </c>
      <c r="M88" s="15" t="s">
        <v>1609</v>
      </c>
      <c r="N88" s="17"/>
      <c r="O88" s="18"/>
      <c r="P88" s="18"/>
      <c r="Q88" s="18"/>
      <c r="R88" s="18"/>
      <c r="S88" s="18"/>
      <c r="T88" s="19"/>
      <c r="U88" s="19"/>
      <c r="V88" s="17" t="s">
        <v>1098</v>
      </c>
      <c r="W88" s="17" t="s">
        <v>1099</v>
      </c>
      <c r="X88" s="17"/>
      <c r="Y88" s="17"/>
      <c r="Z88" s="17"/>
      <c r="AA88" s="17"/>
      <c r="AB88" s="17"/>
      <c r="AC88" s="17" t="s">
        <v>1610</v>
      </c>
      <c r="AD88" s="17" t="s">
        <v>1611</v>
      </c>
      <c r="AE88" s="17"/>
      <c r="AF88" s="17"/>
      <c r="AG88" s="17"/>
      <c r="AH88" s="17"/>
      <c r="AI88" s="17"/>
      <c r="AJ88" s="17" t="s">
        <v>1335</v>
      </c>
      <c r="AK88" s="17" t="s">
        <v>1369</v>
      </c>
      <c r="AL88" s="17"/>
      <c r="AM88" s="17"/>
      <c r="AN88" s="17"/>
      <c r="AO88" s="17"/>
      <c r="AP88" s="17"/>
      <c r="AQ88" s="20" t="str">
        <f>VLOOKUP($B88, '[1]Survey - Internal'!$A:$U,17,FALSE)</f>
        <v>Evan Smith</v>
      </c>
      <c r="AR88" s="20" t="str">
        <f>VLOOKUP(B88, '[1]Survey - Internal'!A:U,21,FALSE)</f>
        <v>Chi Tu</v>
      </c>
    </row>
    <row r="89" spans="1:44" x14ac:dyDescent="0.25">
      <c r="A89" s="98">
        <v>88</v>
      </c>
      <c r="B89" s="14" t="s">
        <v>1612</v>
      </c>
      <c r="C89" s="15" t="s">
        <v>1613</v>
      </c>
      <c r="D89" s="16">
        <v>2</v>
      </c>
      <c r="E89" s="15" t="s">
        <v>1614</v>
      </c>
      <c r="F89" s="15" t="s">
        <v>679</v>
      </c>
      <c r="G89" s="15" t="s">
        <v>1615</v>
      </c>
      <c r="H89" s="15"/>
      <c r="I89" s="15" t="s">
        <v>1616</v>
      </c>
      <c r="J89" s="15" t="s">
        <v>683</v>
      </c>
      <c r="K89" s="15" t="s">
        <v>1617</v>
      </c>
      <c r="L89" s="15" t="s">
        <v>1618</v>
      </c>
      <c r="M89" s="15" t="s">
        <v>1619</v>
      </c>
      <c r="N89" s="17"/>
      <c r="O89" s="18"/>
      <c r="P89" s="18"/>
      <c r="Q89" s="18"/>
      <c r="R89" s="18"/>
      <c r="S89" s="18"/>
      <c r="T89" s="19"/>
      <c r="U89" s="19"/>
      <c r="V89" s="17" t="s">
        <v>1620</v>
      </c>
      <c r="W89" s="17" t="s">
        <v>1531</v>
      </c>
      <c r="X89" s="17"/>
      <c r="Y89" s="17"/>
      <c r="Z89" s="17"/>
      <c r="AA89" s="17"/>
      <c r="AB89" s="17"/>
      <c r="AC89" s="17" t="s">
        <v>1620</v>
      </c>
      <c r="AD89" s="17" t="s">
        <v>1531</v>
      </c>
      <c r="AE89" s="17"/>
      <c r="AF89" s="17"/>
      <c r="AG89" s="17"/>
      <c r="AH89" s="17"/>
      <c r="AI89" s="17"/>
      <c r="AJ89" s="17" t="s">
        <v>1335</v>
      </c>
      <c r="AK89" s="17" t="s">
        <v>1369</v>
      </c>
      <c r="AL89" s="17"/>
      <c r="AM89" s="17"/>
      <c r="AN89" s="17"/>
      <c r="AO89" s="17"/>
      <c r="AP89" s="17"/>
      <c r="AQ89" s="20" t="str">
        <f>VLOOKUP($B89, '[1]Survey - Internal'!$A:$U,17,FALSE)</f>
        <v>Evan Smith</v>
      </c>
      <c r="AR89" s="20" t="str">
        <f>VLOOKUP(B89, '[1]Survey - Internal'!A:U,21,FALSE)</f>
        <v>Chi Tu</v>
      </c>
    </row>
    <row r="90" spans="1:44" x14ac:dyDescent="0.25">
      <c r="A90" s="98">
        <v>89</v>
      </c>
      <c r="B90" s="14" t="s">
        <v>1621</v>
      </c>
      <c r="C90" s="15" t="s">
        <v>1622</v>
      </c>
      <c r="D90" s="16">
        <v>1</v>
      </c>
      <c r="E90" s="15" t="s">
        <v>1623</v>
      </c>
      <c r="F90" s="15" t="s">
        <v>679</v>
      </c>
      <c r="G90" s="15" t="s">
        <v>1624</v>
      </c>
      <c r="H90" s="15" t="s">
        <v>1625</v>
      </c>
      <c r="I90" s="15" t="s">
        <v>1626</v>
      </c>
      <c r="J90" s="15" t="s">
        <v>683</v>
      </c>
      <c r="K90" s="15" t="s">
        <v>1285</v>
      </c>
      <c r="L90" s="15" t="s">
        <v>743</v>
      </c>
      <c r="M90" s="15" t="s">
        <v>1627</v>
      </c>
      <c r="N90" s="17"/>
      <c r="O90" s="18"/>
      <c r="P90" s="18"/>
      <c r="Q90" s="18"/>
      <c r="R90" s="18"/>
      <c r="S90" s="18"/>
      <c r="T90" s="19"/>
      <c r="U90" s="19"/>
      <c r="V90" s="17" t="s">
        <v>1395</v>
      </c>
      <c r="W90" s="17" t="s">
        <v>1396</v>
      </c>
      <c r="X90" s="17"/>
      <c r="Y90" s="17"/>
      <c r="Z90" s="17"/>
      <c r="AA90" s="17"/>
      <c r="AB90" s="17"/>
      <c r="AC90" s="17" t="s">
        <v>1628</v>
      </c>
      <c r="AD90" s="17" t="s">
        <v>1629</v>
      </c>
      <c r="AE90" s="17"/>
      <c r="AF90" s="17"/>
      <c r="AG90" s="17"/>
      <c r="AH90" s="17"/>
      <c r="AI90" s="17"/>
      <c r="AJ90" s="17" t="s">
        <v>1532</v>
      </c>
      <c r="AK90" s="17" t="s">
        <v>1533</v>
      </c>
      <c r="AL90" s="17"/>
      <c r="AM90" s="17"/>
      <c r="AN90" s="17"/>
      <c r="AO90" s="17"/>
      <c r="AP90" s="17"/>
      <c r="AQ90" s="20" t="str">
        <f>VLOOKUP($B90, '[1]Survey - Internal'!$A:$U,17,FALSE)</f>
        <v>Vu Nguyen</v>
      </c>
      <c r="AR90" s="20" t="str">
        <f>VLOOKUP(B90, '[1]Survey - Internal'!A:U,21,FALSE)</f>
        <v>Chi Tu</v>
      </c>
    </row>
    <row r="91" spans="1:44" x14ac:dyDescent="0.25">
      <c r="A91" s="98">
        <v>90</v>
      </c>
      <c r="B91" s="14" t="s">
        <v>1630</v>
      </c>
      <c r="C91" s="15" t="s">
        <v>1631</v>
      </c>
      <c r="D91" s="16">
        <v>2</v>
      </c>
      <c r="E91" s="15" t="s">
        <v>1632</v>
      </c>
      <c r="F91" s="15" t="s">
        <v>679</v>
      </c>
      <c r="G91" s="15" t="s">
        <v>1633</v>
      </c>
      <c r="H91" s="15"/>
      <c r="I91" s="15" t="s">
        <v>1634</v>
      </c>
      <c r="J91" s="15" t="s">
        <v>683</v>
      </c>
      <c r="K91" s="15" t="s">
        <v>1</v>
      </c>
      <c r="L91" s="15" t="s">
        <v>743</v>
      </c>
      <c r="M91" s="15" t="s">
        <v>1635</v>
      </c>
      <c r="N91" s="17"/>
      <c r="O91" s="18"/>
      <c r="P91" s="18"/>
      <c r="Q91" s="18"/>
      <c r="R91" s="18"/>
      <c r="S91" s="18"/>
      <c r="T91" s="19"/>
      <c r="U91" s="19"/>
      <c r="V91" s="17" t="s">
        <v>1098</v>
      </c>
      <c r="W91" s="17" t="s">
        <v>1099</v>
      </c>
      <c r="X91" s="17"/>
      <c r="Y91" s="17"/>
      <c r="Z91" s="17"/>
      <c r="AA91" s="17"/>
      <c r="AB91" s="17"/>
      <c r="AC91" s="17" t="s">
        <v>1610</v>
      </c>
      <c r="AD91" s="17" t="s">
        <v>1611</v>
      </c>
      <c r="AE91" s="17"/>
      <c r="AF91" s="17"/>
      <c r="AG91" s="17"/>
      <c r="AH91" s="17"/>
      <c r="AI91" s="17"/>
      <c r="AJ91" s="17" t="s">
        <v>1335</v>
      </c>
      <c r="AK91" s="17" t="s">
        <v>1369</v>
      </c>
      <c r="AL91" s="17"/>
      <c r="AM91" s="17"/>
      <c r="AN91" s="17"/>
      <c r="AO91" s="17"/>
      <c r="AP91" s="17"/>
      <c r="AQ91" s="20" t="str">
        <f>VLOOKUP($B91, '[1]Survey - Internal'!$A:$U,17,FALSE)</f>
        <v>Evan Smith</v>
      </c>
      <c r="AR91" s="20" t="str">
        <f>VLOOKUP(B91, '[1]Survey - Internal'!A:U,21,FALSE)</f>
        <v>Chi Tu</v>
      </c>
    </row>
    <row r="92" spans="1:44" x14ac:dyDescent="0.25">
      <c r="A92" s="98">
        <v>91</v>
      </c>
      <c r="B92" s="14" t="s">
        <v>1636</v>
      </c>
      <c r="C92" s="15" t="s">
        <v>1637</v>
      </c>
      <c r="D92" s="16">
        <v>1</v>
      </c>
      <c r="E92" s="15" t="s">
        <v>1638</v>
      </c>
      <c r="F92" s="15" t="s">
        <v>679</v>
      </c>
      <c r="G92" s="15" t="s">
        <v>1639</v>
      </c>
      <c r="H92" s="15" t="s">
        <v>1640</v>
      </c>
      <c r="I92" s="15" t="s">
        <v>1641</v>
      </c>
      <c r="J92" s="15" t="s">
        <v>1642</v>
      </c>
      <c r="K92" s="15" t="s">
        <v>1643</v>
      </c>
      <c r="L92" s="15" t="s">
        <v>1644</v>
      </c>
      <c r="M92" s="15" t="s">
        <v>1645</v>
      </c>
      <c r="N92" s="17"/>
      <c r="O92" s="18"/>
      <c r="P92" s="18"/>
      <c r="Q92" s="18"/>
      <c r="R92" s="18"/>
      <c r="S92" s="18"/>
      <c r="T92" s="19"/>
      <c r="U92" s="19"/>
      <c r="V92" s="17" t="s">
        <v>7</v>
      </c>
      <c r="W92" s="17" t="s">
        <v>1187</v>
      </c>
      <c r="X92" s="17"/>
      <c r="Y92" s="17"/>
      <c r="Z92" s="17"/>
      <c r="AA92" s="17"/>
      <c r="AB92" s="17"/>
      <c r="AC92" s="17" t="s">
        <v>1646</v>
      </c>
      <c r="AD92" s="17" t="s">
        <v>1647</v>
      </c>
      <c r="AE92" s="17"/>
      <c r="AF92" s="17"/>
      <c r="AG92" s="17"/>
      <c r="AH92" s="17"/>
      <c r="AI92" s="17"/>
      <c r="AJ92" s="17" t="s">
        <v>1648</v>
      </c>
      <c r="AK92" s="17" t="s">
        <v>1649</v>
      </c>
      <c r="AL92" s="17"/>
      <c r="AM92" s="17"/>
      <c r="AN92" s="17"/>
      <c r="AO92" s="17"/>
      <c r="AP92" s="17"/>
      <c r="AQ92" s="20" t="str">
        <f>VLOOKUP($B92, '[1]Survey - Internal'!$A:$U,17,FALSE)</f>
        <v>Chi Tu</v>
      </c>
      <c r="AR92" s="20" t="str">
        <f>VLOOKUP(B92, '[1]Survey - Internal'!A:U,21,FALSE)</f>
        <v>Chi Tu</v>
      </c>
    </row>
    <row r="93" spans="1:44" x14ac:dyDescent="0.25">
      <c r="A93" s="98">
        <v>92</v>
      </c>
      <c r="B93" s="14" t="s">
        <v>1650</v>
      </c>
      <c r="C93" s="15" t="s">
        <v>1650</v>
      </c>
      <c r="D93" s="16">
        <v>2</v>
      </c>
      <c r="E93" s="15" t="s">
        <v>1651</v>
      </c>
      <c r="F93" s="15" t="s">
        <v>829</v>
      </c>
      <c r="G93" s="15" t="s">
        <v>1652</v>
      </c>
      <c r="H93" s="15"/>
      <c r="I93" s="15" t="s">
        <v>1653</v>
      </c>
      <c r="J93" s="15" t="s">
        <v>683</v>
      </c>
      <c r="K93" s="15" t="s">
        <v>1528</v>
      </c>
      <c r="L93" s="15" t="s">
        <v>743</v>
      </c>
      <c r="M93" s="15" t="s">
        <v>1654</v>
      </c>
      <c r="N93" s="17"/>
      <c r="O93" s="18"/>
      <c r="P93" s="18"/>
      <c r="Q93" s="18"/>
      <c r="R93" s="18"/>
      <c r="S93" s="18"/>
      <c r="T93" s="19"/>
      <c r="U93" s="19"/>
      <c r="V93" s="17" t="s">
        <v>1655</v>
      </c>
      <c r="W93" s="17" t="s">
        <v>1656</v>
      </c>
      <c r="X93" s="17"/>
      <c r="Y93" s="17"/>
      <c r="Z93" s="17"/>
      <c r="AA93" s="17"/>
      <c r="AB93" s="17"/>
      <c r="AC93" s="17" t="s">
        <v>1217</v>
      </c>
      <c r="AD93" s="17" t="s">
        <v>1218</v>
      </c>
      <c r="AE93" s="17"/>
      <c r="AF93" s="17"/>
      <c r="AG93" s="17"/>
      <c r="AH93" s="17"/>
      <c r="AI93" s="17"/>
      <c r="AJ93" s="17" t="s">
        <v>1648</v>
      </c>
      <c r="AK93" s="17" t="s">
        <v>1649</v>
      </c>
      <c r="AL93" s="17"/>
      <c r="AM93" s="17"/>
      <c r="AN93" s="17"/>
      <c r="AO93" s="17"/>
      <c r="AP93" s="17"/>
      <c r="AQ93" s="20" t="str">
        <f>VLOOKUP($B93, '[1]Survey - Internal'!$A:$U,17,FALSE)</f>
        <v>Chi Tu</v>
      </c>
      <c r="AR93" s="20" t="str">
        <f>VLOOKUP(B93, '[1]Survey - Internal'!A:U,21,FALSE)</f>
        <v>Chi Tu</v>
      </c>
    </row>
    <row r="94" spans="1:44" x14ac:dyDescent="0.25">
      <c r="A94" s="98">
        <v>93</v>
      </c>
      <c r="B94" s="14" t="s">
        <v>1657</v>
      </c>
      <c r="C94" s="15" t="s">
        <v>1658</v>
      </c>
      <c r="D94" s="16">
        <v>2</v>
      </c>
      <c r="E94" s="15" t="s">
        <v>1659</v>
      </c>
      <c r="F94" s="15" t="s">
        <v>679</v>
      </c>
      <c r="G94" s="15" t="s">
        <v>1660</v>
      </c>
      <c r="H94" s="15" t="s">
        <v>1661</v>
      </c>
      <c r="I94" s="15" t="s">
        <v>1662</v>
      </c>
      <c r="J94" s="15" t="s">
        <v>683</v>
      </c>
      <c r="K94" s="15" t="s">
        <v>979</v>
      </c>
      <c r="L94" s="15" t="s">
        <v>743</v>
      </c>
      <c r="M94" s="15" t="s">
        <v>1663</v>
      </c>
      <c r="N94" s="17"/>
      <c r="O94" s="18"/>
      <c r="P94" s="18"/>
      <c r="Q94" s="18"/>
      <c r="R94" s="18"/>
      <c r="S94" s="18"/>
      <c r="T94" s="19"/>
      <c r="U94" s="19"/>
      <c r="V94" s="17" t="s">
        <v>1628</v>
      </c>
      <c r="W94" s="17" t="s">
        <v>1629</v>
      </c>
      <c r="X94" s="17"/>
      <c r="Y94" s="17"/>
      <c r="Z94" s="17"/>
      <c r="AA94" s="17"/>
      <c r="AB94" s="17"/>
      <c r="AC94" s="17" t="s">
        <v>1664</v>
      </c>
      <c r="AD94" s="17" t="s">
        <v>1665</v>
      </c>
      <c r="AE94" s="17"/>
      <c r="AF94" s="17"/>
      <c r="AG94" s="17"/>
      <c r="AH94" s="17"/>
      <c r="AI94" s="17"/>
      <c r="AJ94" s="17" t="s">
        <v>1532</v>
      </c>
      <c r="AK94" s="17" t="s">
        <v>1533</v>
      </c>
      <c r="AL94" s="17"/>
      <c r="AM94" s="17"/>
      <c r="AN94" s="17"/>
      <c r="AO94" s="17"/>
      <c r="AP94" s="17"/>
      <c r="AQ94" s="20" t="str">
        <f>VLOOKUP($B94, '[1]Survey - Internal'!$A:$U,17,FALSE)</f>
        <v>Vu Nguyen</v>
      </c>
      <c r="AR94" s="20" t="str">
        <f>VLOOKUP(B94, '[1]Survey - Internal'!A:U,21,FALSE)</f>
        <v>Chi Tu</v>
      </c>
    </row>
    <row r="95" spans="1:44" x14ac:dyDescent="0.25">
      <c r="A95" s="98">
        <v>94</v>
      </c>
      <c r="B95" s="14" t="s">
        <v>1666</v>
      </c>
      <c r="C95" s="15" t="s">
        <v>1667</v>
      </c>
      <c r="D95" s="16">
        <v>2</v>
      </c>
      <c r="E95" s="15" t="s">
        <v>1668</v>
      </c>
      <c r="F95" s="15" t="s">
        <v>679</v>
      </c>
      <c r="G95" s="15" t="s">
        <v>1669</v>
      </c>
      <c r="H95" s="15" t="s">
        <v>1670</v>
      </c>
      <c r="I95" s="15" t="s">
        <v>1671</v>
      </c>
      <c r="J95" s="15"/>
      <c r="K95" s="15" t="s">
        <v>1528</v>
      </c>
      <c r="L95" s="15" t="s">
        <v>2</v>
      </c>
      <c r="M95" s="15" t="s">
        <v>1672</v>
      </c>
      <c r="N95" s="22" t="s">
        <v>1668</v>
      </c>
      <c r="O95" s="23">
        <v>9</v>
      </c>
      <c r="P95" s="23">
        <v>9</v>
      </c>
      <c r="Q95" s="23">
        <v>9</v>
      </c>
      <c r="R95" s="23">
        <v>8</v>
      </c>
      <c r="S95" s="23">
        <v>10</v>
      </c>
      <c r="T95" s="24" t="s">
        <v>683</v>
      </c>
      <c r="U95" s="25">
        <f>AVERAGE(O95:S95)</f>
        <v>9</v>
      </c>
      <c r="V95" s="17" t="s">
        <v>1591</v>
      </c>
      <c r="W95" s="17" t="s">
        <v>1189</v>
      </c>
      <c r="X95" s="17"/>
      <c r="Y95" s="17"/>
      <c r="Z95" s="17"/>
      <c r="AA95" s="17"/>
      <c r="AB95" s="17"/>
      <c r="AC95" s="17" t="s">
        <v>1592</v>
      </c>
      <c r="AD95" s="17" t="s">
        <v>1593</v>
      </c>
      <c r="AE95" s="17"/>
      <c r="AF95" s="17"/>
      <c r="AG95" s="17"/>
      <c r="AH95" s="17"/>
      <c r="AI95" s="17"/>
      <c r="AJ95" s="17" t="s">
        <v>1532</v>
      </c>
      <c r="AK95" s="17" t="s">
        <v>1533</v>
      </c>
      <c r="AL95" s="17"/>
      <c r="AM95" s="17"/>
      <c r="AN95" s="17"/>
      <c r="AO95" s="17"/>
      <c r="AP95" s="17"/>
      <c r="AQ95" s="20" t="str">
        <f>VLOOKUP($B95, '[1]Survey - Internal'!$A:$U,17,FALSE)</f>
        <v>Vu Nguyen</v>
      </c>
      <c r="AR95" s="20" t="str">
        <f>VLOOKUP(B95, '[1]Survey - Internal'!A:U,21,FALSE)</f>
        <v>Chi Tu</v>
      </c>
    </row>
    <row r="96" spans="1:44" ht="25.5" x14ac:dyDescent="0.25">
      <c r="A96" s="98">
        <v>95</v>
      </c>
      <c r="B96" s="14" t="s">
        <v>1673</v>
      </c>
      <c r="C96" s="15" t="s">
        <v>1674</v>
      </c>
      <c r="D96" s="16">
        <v>1</v>
      </c>
      <c r="E96" s="15" t="s">
        <v>1675</v>
      </c>
      <c r="F96" s="15" t="s">
        <v>679</v>
      </c>
      <c r="G96" s="15" t="s">
        <v>1676</v>
      </c>
      <c r="H96" s="15" t="s">
        <v>1677</v>
      </c>
      <c r="I96" s="34" t="s">
        <v>1678</v>
      </c>
      <c r="J96" s="15" t="s">
        <v>683</v>
      </c>
      <c r="K96" s="15" t="s">
        <v>1307</v>
      </c>
      <c r="L96" s="15" t="s">
        <v>818</v>
      </c>
      <c r="M96" s="17">
        <v>75039</v>
      </c>
      <c r="N96" s="17"/>
      <c r="O96" s="18"/>
      <c r="P96" s="18"/>
      <c r="Q96" s="18"/>
      <c r="R96" s="18"/>
      <c r="S96" s="18"/>
      <c r="T96" s="19"/>
      <c r="U96" s="19"/>
      <c r="V96" s="17" t="s">
        <v>1679</v>
      </c>
      <c r="W96" s="17" t="s">
        <v>1680</v>
      </c>
      <c r="X96" s="17"/>
      <c r="Y96" s="17"/>
      <c r="Z96" s="17"/>
      <c r="AA96" s="17"/>
      <c r="AB96" s="17"/>
      <c r="AC96" s="17" t="s">
        <v>1681</v>
      </c>
      <c r="AD96" s="17" t="s">
        <v>1682</v>
      </c>
      <c r="AE96" s="17"/>
      <c r="AF96" s="17"/>
      <c r="AG96" s="17"/>
      <c r="AH96" s="17"/>
      <c r="AI96" s="17"/>
      <c r="AJ96" s="17" t="s">
        <v>1683</v>
      </c>
      <c r="AK96" s="17" t="s">
        <v>1684</v>
      </c>
      <c r="AL96" s="17"/>
      <c r="AM96" s="17"/>
      <c r="AN96" s="17"/>
      <c r="AO96" s="17"/>
      <c r="AP96" s="17"/>
      <c r="AQ96" s="20" t="str">
        <f>VLOOKUP($B96, '[1]Survey - Internal'!$A:$U,17,FALSE)</f>
        <v>Michael Dean</v>
      </c>
      <c r="AR96" s="20" t="str">
        <f>VLOOKUP(B96, '[1]Survey - Internal'!A:U,21,FALSE)</f>
        <v>Erik Cady</v>
      </c>
    </row>
    <row r="97" spans="1:44" x14ac:dyDescent="0.25">
      <c r="A97" s="98">
        <v>96</v>
      </c>
      <c r="B97" s="14" t="s">
        <v>1685</v>
      </c>
      <c r="C97" s="15" t="s">
        <v>1686</v>
      </c>
      <c r="D97" s="16">
        <v>2</v>
      </c>
      <c r="E97" s="15" t="s">
        <v>1675</v>
      </c>
      <c r="F97" s="15" t="s">
        <v>679</v>
      </c>
      <c r="G97" s="15"/>
      <c r="H97" s="15" t="s">
        <v>1677</v>
      </c>
      <c r="I97" s="15" t="s">
        <v>1678</v>
      </c>
      <c r="J97" s="15" t="s">
        <v>683</v>
      </c>
      <c r="K97" s="15" t="s">
        <v>1307</v>
      </c>
      <c r="L97" s="15" t="s">
        <v>818</v>
      </c>
      <c r="M97" s="17">
        <v>75039</v>
      </c>
      <c r="N97" s="17"/>
      <c r="O97" s="18"/>
      <c r="P97" s="18"/>
      <c r="Q97" s="18"/>
      <c r="R97" s="18"/>
      <c r="S97" s="18"/>
      <c r="T97" s="19"/>
      <c r="U97" s="19"/>
      <c r="V97" s="17" t="s">
        <v>1687</v>
      </c>
      <c r="W97" s="17" t="s">
        <v>1688</v>
      </c>
      <c r="X97" s="17"/>
      <c r="Y97" s="17"/>
      <c r="Z97" s="17"/>
      <c r="AA97" s="17"/>
      <c r="AB97" s="17"/>
      <c r="AC97" s="17" t="s">
        <v>1689</v>
      </c>
      <c r="AD97" s="17" t="s">
        <v>1690</v>
      </c>
      <c r="AE97" s="17"/>
      <c r="AF97" s="17"/>
      <c r="AG97" s="17"/>
      <c r="AH97" s="17"/>
      <c r="AI97" s="17"/>
      <c r="AJ97" s="17" t="s">
        <v>1683</v>
      </c>
      <c r="AK97" s="17" t="s">
        <v>1684</v>
      </c>
      <c r="AL97" s="17"/>
      <c r="AM97" s="17"/>
      <c r="AN97" s="17"/>
      <c r="AO97" s="17"/>
      <c r="AP97" s="17"/>
      <c r="AQ97" s="20" t="str">
        <f>VLOOKUP($B97, '[1]Survey - Internal'!$A:$U,17,FALSE)</f>
        <v>Michael Dean</v>
      </c>
      <c r="AR97" s="20" t="str">
        <f>VLOOKUP(B97, '[1]Survey - Internal'!A:U,21,FALSE)</f>
        <v>Erik Cady</v>
      </c>
    </row>
    <row r="98" spans="1:44" x14ac:dyDescent="0.25">
      <c r="A98" s="98">
        <v>97</v>
      </c>
      <c r="B98" s="14" t="s">
        <v>1691</v>
      </c>
      <c r="C98" s="15" t="s">
        <v>1691</v>
      </c>
      <c r="D98" s="16">
        <v>3</v>
      </c>
      <c r="E98" s="15" t="s">
        <v>1692</v>
      </c>
      <c r="F98" s="15" t="s">
        <v>679</v>
      </c>
      <c r="G98" s="15" t="s">
        <v>1693</v>
      </c>
      <c r="H98" s="15" t="s">
        <v>1694</v>
      </c>
      <c r="I98" s="15" t="s">
        <v>1695</v>
      </c>
      <c r="J98" s="15" t="s">
        <v>683</v>
      </c>
      <c r="K98" s="15" t="s">
        <v>1696</v>
      </c>
      <c r="L98" s="15" t="s">
        <v>1203</v>
      </c>
      <c r="M98" s="15" t="s">
        <v>1697</v>
      </c>
      <c r="N98" s="17"/>
      <c r="O98" s="18"/>
      <c r="P98" s="18"/>
      <c r="Q98" s="18"/>
      <c r="R98" s="18"/>
      <c r="S98" s="18"/>
      <c r="T98" s="19"/>
      <c r="U98" s="19"/>
      <c r="V98" s="17" t="s">
        <v>879</v>
      </c>
      <c r="W98" s="17" t="s">
        <v>880</v>
      </c>
      <c r="X98" s="17"/>
      <c r="Y98" s="17"/>
      <c r="Z98" s="17"/>
      <c r="AA98" s="17"/>
      <c r="AB98" s="17"/>
      <c r="AC98" s="17" t="s">
        <v>1698</v>
      </c>
      <c r="AD98" s="17" t="s">
        <v>1699</v>
      </c>
      <c r="AE98" s="17"/>
      <c r="AF98" s="17"/>
      <c r="AG98" s="17"/>
      <c r="AH98" s="17"/>
      <c r="AI98" s="17"/>
      <c r="AJ98" s="17" t="s">
        <v>1700</v>
      </c>
      <c r="AK98" s="17" t="s">
        <v>1701</v>
      </c>
      <c r="AL98" s="17"/>
      <c r="AM98" s="17"/>
      <c r="AN98" s="17"/>
      <c r="AO98" s="17"/>
      <c r="AP98" s="17"/>
      <c r="AQ98" s="20" t="str">
        <f>VLOOKUP($B98, '[1]Survey - Internal'!$A:$U,17,FALSE)</f>
        <v>Joao Da-Cruz</v>
      </c>
      <c r="AR98" s="20" t="str">
        <f>VLOOKUP(B98, '[1]Survey - Internal'!A:U,21,FALSE)</f>
        <v>Erik Cady</v>
      </c>
    </row>
    <row r="99" spans="1:44" x14ac:dyDescent="0.25">
      <c r="A99" s="98">
        <v>98</v>
      </c>
      <c r="B99" s="14" t="s">
        <v>1702</v>
      </c>
      <c r="C99" s="15" t="s">
        <v>1703</v>
      </c>
      <c r="D99" s="16">
        <v>1</v>
      </c>
      <c r="E99" s="15" t="s">
        <v>1704</v>
      </c>
      <c r="F99" s="15" t="s">
        <v>679</v>
      </c>
      <c r="G99" s="15"/>
      <c r="H99" s="15" t="s">
        <v>1705</v>
      </c>
      <c r="I99" s="15" t="s">
        <v>1706</v>
      </c>
      <c r="J99" s="15" t="s">
        <v>683</v>
      </c>
      <c r="K99" s="15" t="s">
        <v>684</v>
      </c>
      <c r="L99" s="15" t="s">
        <v>685</v>
      </c>
      <c r="M99" s="15" t="s">
        <v>1707</v>
      </c>
      <c r="N99" s="17"/>
      <c r="O99" s="18"/>
      <c r="P99" s="18"/>
      <c r="Q99" s="18"/>
      <c r="R99" s="18"/>
      <c r="S99" s="18"/>
      <c r="T99" s="19"/>
      <c r="U99" s="19"/>
      <c r="V99" s="17" t="s">
        <v>1708</v>
      </c>
      <c r="W99" s="17" t="s">
        <v>1709</v>
      </c>
      <c r="X99" s="17"/>
      <c r="Y99" s="17"/>
      <c r="Z99" s="17"/>
      <c r="AA99" s="17"/>
      <c r="AB99" s="17"/>
      <c r="AC99" s="17" t="s">
        <v>1710</v>
      </c>
      <c r="AD99" s="17" t="s">
        <v>1086</v>
      </c>
      <c r="AE99" s="17"/>
      <c r="AF99" s="17"/>
      <c r="AG99" s="17"/>
      <c r="AH99" s="17"/>
      <c r="AI99" s="17"/>
      <c r="AJ99" s="17" t="s">
        <v>1711</v>
      </c>
      <c r="AK99" s="17" t="s">
        <v>1712</v>
      </c>
      <c r="AL99" s="17"/>
      <c r="AM99" s="17"/>
      <c r="AN99" s="17"/>
      <c r="AO99" s="17"/>
      <c r="AP99" s="17"/>
      <c r="AQ99" s="20" t="str">
        <f>VLOOKUP($B99, '[1]Survey - Internal'!$A:$U,17,FALSE)</f>
        <v>Stephen Wall</v>
      </c>
      <c r="AR99" s="20" t="str">
        <f>VLOOKUP(B99, '[1]Survey - Internal'!A:U,21,FALSE)</f>
        <v>Erik Cady</v>
      </c>
    </row>
    <row r="100" spans="1:44" x14ac:dyDescent="0.25">
      <c r="A100" s="98">
        <v>99</v>
      </c>
      <c r="B100" s="14" t="s">
        <v>1713</v>
      </c>
      <c r="C100" s="15" t="s">
        <v>1714</v>
      </c>
      <c r="D100" s="16">
        <v>1</v>
      </c>
      <c r="E100" s="15" t="s">
        <v>1704</v>
      </c>
      <c r="F100" s="15" t="s">
        <v>679</v>
      </c>
      <c r="G100" s="15" t="s">
        <v>1715</v>
      </c>
      <c r="H100" s="15" t="s">
        <v>1705</v>
      </c>
      <c r="I100" s="15" t="s">
        <v>1706</v>
      </c>
      <c r="J100" s="15" t="s">
        <v>683</v>
      </c>
      <c r="K100" s="15" t="s">
        <v>684</v>
      </c>
      <c r="L100" s="15" t="s">
        <v>685</v>
      </c>
      <c r="M100" s="15" t="s">
        <v>1707</v>
      </c>
      <c r="N100" s="17"/>
      <c r="O100" s="18"/>
      <c r="P100" s="18"/>
      <c r="Q100" s="18"/>
      <c r="R100" s="18"/>
      <c r="S100" s="18"/>
      <c r="T100" s="19"/>
      <c r="U100" s="19"/>
      <c r="V100" s="17" t="s">
        <v>1708</v>
      </c>
      <c r="W100" s="17" t="s">
        <v>1709</v>
      </c>
      <c r="X100" s="17"/>
      <c r="Y100" s="17"/>
      <c r="Z100" s="17"/>
      <c r="AA100" s="17"/>
      <c r="AB100" s="17"/>
      <c r="AC100" s="17" t="s">
        <v>1710</v>
      </c>
      <c r="AD100" s="17" t="s">
        <v>1086</v>
      </c>
      <c r="AE100" s="17"/>
      <c r="AF100" s="17"/>
      <c r="AG100" s="17"/>
      <c r="AH100" s="17"/>
      <c r="AI100" s="17"/>
      <c r="AJ100" s="17" t="s">
        <v>1711</v>
      </c>
      <c r="AK100" s="17" t="s">
        <v>1712</v>
      </c>
      <c r="AL100" s="17"/>
      <c r="AM100" s="17"/>
      <c r="AN100" s="17"/>
      <c r="AO100" s="17"/>
      <c r="AP100" s="17"/>
      <c r="AQ100" s="20" t="str">
        <f>VLOOKUP($B100, '[1]Survey - Internal'!$A:$U,17,FALSE)</f>
        <v>Stephen Wall</v>
      </c>
      <c r="AR100" s="20" t="str">
        <f>VLOOKUP(B100, '[1]Survey - Internal'!A:U,21,FALSE)</f>
        <v>Erik Cady</v>
      </c>
    </row>
    <row r="101" spans="1:44" x14ac:dyDescent="0.25">
      <c r="A101" s="98">
        <v>100</v>
      </c>
      <c r="B101" s="14" t="s">
        <v>1716</v>
      </c>
      <c r="C101" s="15" t="s">
        <v>1717</v>
      </c>
      <c r="D101" s="16">
        <v>1</v>
      </c>
      <c r="E101" s="15" t="s">
        <v>1718</v>
      </c>
      <c r="F101" s="15" t="s">
        <v>679</v>
      </c>
      <c r="G101" s="15" t="s">
        <v>1719</v>
      </c>
      <c r="H101" s="15"/>
      <c r="I101" s="15" t="s">
        <v>1720</v>
      </c>
      <c r="J101" s="15"/>
      <c r="K101" s="15" t="s">
        <v>684</v>
      </c>
      <c r="L101" s="15" t="s">
        <v>1721</v>
      </c>
      <c r="M101" s="15" t="s">
        <v>1722</v>
      </c>
      <c r="N101" s="17"/>
      <c r="O101" s="18"/>
      <c r="P101" s="18"/>
      <c r="Q101" s="18"/>
      <c r="R101" s="18"/>
      <c r="S101" s="18"/>
      <c r="T101" s="19"/>
      <c r="U101" s="19"/>
      <c r="V101" s="17" t="s">
        <v>1723</v>
      </c>
      <c r="W101" s="17" t="s">
        <v>1724</v>
      </c>
      <c r="X101" s="17"/>
      <c r="Y101" s="17"/>
      <c r="Z101" s="17"/>
      <c r="AA101" s="17"/>
      <c r="AB101" s="17"/>
      <c r="AC101" s="17">
        <v>0</v>
      </c>
      <c r="AD101" s="17">
        <v>0</v>
      </c>
      <c r="AE101" s="17"/>
      <c r="AF101" s="17"/>
      <c r="AG101" s="17"/>
      <c r="AH101" s="17"/>
      <c r="AI101" s="17"/>
      <c r="AJ101" s="17" t="s">
        <v>1700</v>
      </c>
      <c r="AK101" s="17" t="s">
        <v>1701</v>
      </c>
      <c r="AL101" s="17"/>
      <c r="AM101" s="17"/>
      <c r="AN101" s="17"/>
      <c r="AO101" s="17"/>
      <c r="AP101" s="17"/>
      <c r="AQ101" s="20" t="str">
        <f>VLOOKUP($B101, '[1]Survey - Internal'!$A:$U,17,FALSE)</f>
        <v>Joao Da-Cruz</v>
      </c>
      <c r="AR101" s="20" t="str">
        <f>VLOOKUP(B101, '[1]Survey - Internal'!A:U,21,FALSE)</f>
        <v>Erik Cady</v>
      </c>
    </row>
    <row r="102" spans="1:44" x14ac:dyDescent="0.25">
      <c r="A102" s="98">
        <v>101</v>
      </c>
      <c r="B102" s="14" t="s">
        <v>1725</v>
      </c>
      <c r="C102" s="15" t="s">
        <v>1726</v>
      </c>
      <c r="D102" s="16">
        <v>2</v>
      </c>
      <c r="E102" s="15" t="s">
        <v>1727</v>
      </c>
      <c r="F102" s="15" t="s">
        <v>679</v>
      </c>
      <c r="G102" s="15" t="s">
        <v>1728</v>
      </c>
      <c r="H102" s="15" t="s">
        <v>1729</v>
      </c>
      <c r="I102" s="15" t="s">
        <v>1730</v>
      </c>
      <c r="J102" s="15" t="s">
        <v>683</v>
      </c>
      <c r="K102" s="15" t="s">
        <v>684</v>
      </c>
      <c r="L102" s="15" t="s">
        <v>685</v>
      </c>
      <c r="M102" s="15" t="s">
        <v>1731</v>
      </c>
      <c r="N102" s="17"/>
      <c r="O102" s="18"/>
      <c r="P102" s="18"/>
      <c r="Q102" s="18"/>
      <c r="R102" s="18"/>
      <c r="S102" s="18"/>
      <c r="T102" s="19"/>
      <c r="U102" s="19"/>
      <c r="V102" s="17" t="s">
        <v>1732</v>
      </c>
      <c r="W102" s="17" t="s">
        <v>1733</v>
      </c>
      <c r="X102" s="17"/>
      <c r="Y102" s="17"/>
      <c r="Z102" s="17"/>
      <c r="AA102" s="17"/>
      <c r="AB102" s="17"/>
      <c r="AC102" s="17" t="s">
        <v>1734</v>
      </c>
      <c r="AD102" s="17" t="s">
        <v>1735</v>
      </c>
      <c r="AE102" s="17"/>
      <c r="AF102" s="17"/>
      <c r="AG102" s="17"/>
      <c r="AH102" s="17"/>
      <c r="AI102" s="17"/>
      <c r="AJ102" s="17" t="s">
        <v>1736</v>
      </c>
      <c r="AK102" s="17" t="s">
        <v>1737</v>
      </c>
      <c r="AL102" s="17"/>
      <c r="AM102" s="17"/>
      <c r="AN102" s="17"/>
      <c r="AO102" s="17"/>
      <c r="AP102" s="17"/>
      <c r="AQ102" s="20" t="str">
        <f>VLOOKUP($B102, '[1]Survey - Internal'!$A:$U,17,FALSE)</f>
        <v>Adam Sweeney</v>
      </c>
      <c r="AR102" s="20" t="str">
        <f>VLOOKUP(B102, '[1]Survey - Internal'!A:U,21,FALSE)</f>
        <v>Erik Cady</v>
      </c>
    </row>
    <row r="103" spans="1:44" x14ac:dyDescent="0.25">
      <c r="A103" s="98">
        <v>102</v>
      </c>
      <c r="B103" s="14" t="s">
        <v>1738</v>
      </c>
      <c r="C103" s="15" t="s">
        <v>1739</v>
      </c>
      <c r="D103" s="16">
        <v>2</v>
      </c>
      <c r="E103" s="29" t="s">
        <v>1740</v>
      </c>
      <c r="F103" s="15" t="s">
        <v>679</v>
      </c>
      <c r="G103" s="15" t="s">
        <v>1741</v>
      </c>
      <c r="H103" s="15" t="s">
        <v>1742</v>
      </c>
      <c r="I103" s="15" t="s">
        <v>1743</v>
      </c>
      <c r="J103" s="15" t="s">
        <v>683</v>
      </c>
      <c r="K103" s="15" t="s">
        <v>1214</v>
      </c>
      <c r="L103" s="15" t="s">
        <v>728</v>
      </c>
      <c r="M103" s="15" t="s">
        <v>1744</v>
      </c>
      <c r="N103" s="22" t="s">
        <v>1740</v>
      </c>
      <c r="O103" s="23">
        <v>9</v>
      </c>
      <c r="P103" s="23">
        <v>9</v>
      </c>
      <c r="Q103" s="23">
        <v>8</v>
      </c>
      <c r="R103" s="23">
        <v>8</v>
      </c>
      <c r="S103" s="23">
        <v>8</v>
      </c>
      <c r="T103" s="24" t="s">
        <v>683</v>
      </c>
      <c r="U103" s="25">
        <f>AVERAGE(O103:S103)</f>
        <v>8.4</v>
      </c>
      <c r="V103" s="17" t="s">
        <v>1745</v>
      </c>
      <c r="W103" s="17" t="s">
        <v>1746</v>
      </c>
      <c r="X103" s="17"/>
      <c r="Y103" s="17"/>
      <c r="Z103" s="17"/>
      <c r="AA103" s="17"/>
      <c r="AB103" s="17"/>
      <c r="AC103" s="17" t="s">
        <v>1747</v>
      </c>
      <c r="AD103" s="17" t="s">
        <v>1748</v>
      </c>
      <c r="AE103" s="17"/>
      <c r="AF103" s="17"/>
      <c r="AG103" s="17"/>
      <c r="AH103" s="17"/>
      <c r="AI103" s="17"/>
      <c r="AJ103" s="17" t="s">
        <v>1749</v>
      </c>
      <c r="AK103" s="17" t="s">
        <v>1750</v>
      </c>
      <c r="AL103" s="17"/>
      <c r="AM103" s="17"/>
      <c r="AN103" s="17"/>
      <c r="AO103" s="17"/>
      <c r="AP103" s="17"/>
      <c r="AQ103" s="20" t="str">
        <f>VLOOKUP($B103, '[1]Survey - Internal'!$A:$U,17,FALSE)</f>
        <v>Bo Luong</v>
      </c>
      <c r="AR103" s="20" t="str">
        <f>VLOOKUP(B103, '[1]Survey - Internal'!A:U,21,FALSE)</f>
        <v>Erik Cady</v>
      </c>
    </row>
    <row r="104" spans="1:44" x14ac:dyDescent="0.25">
      <c r="A104" s="98">
        <v>103</v>
      </c>
      <c r="B104" s="14" t="s">
        <v>1751</v>
      </c>
      <c r="C104" s="15" t="s">
        <v>1752</v>
      </c>
      <c r="D104" s="16">
        <v>2</v>
      </c>
      <c r="E104" s="15" t="s">
        <v>1753</v>
      </c>
      <c r="F104" s="15" t="s">
        <v>679</v>
      </c>
      <c r="G104" s="15" t="s">
        <v>1754</v>
      </c>
      <c r="H104" s="15" t="s">
        <v>1755</v>
      </c>
      <c r="I104" s="15" t="s">
        <v>1756</v>
      </c>
      <c r="J104" s="15"/>
      <c r="K104" s="15" t="s">
        <v>1757</v>
      </c>
      <c r="L104" s="15" t="s">
        <v>1758</v>
      </c>
      <c r="M104" s="15" t="s">
        <v>1759</v>
      </c>
      <c r="N104" s="17"/>
      <c r="O104" s="18"/>
      <c r="P104" s="18"/>
      <c r="Q104" s="18"/>
      <c r="R104" s="18"/>
      <c r="S104" s="18"/>
      <c r="T104" s="19"/>
      <c r="U104" s="19"/>
      <c r="V104" s="17" t="s">
        <v>959</v>
      </c>
      <c r="W104" s="17" t="s">
        <v>960</v>
      </c>
      <c r="X104" s="17"/>
      <c r="Y104" s="17"/>
      <c r="Z104" s="17"/>
      <c r="AA104" s="17"/>
      <c r="AB104" s="17"/>
      <c r="AC104" s="17" t="s">
        <v>1321</v>
      </c>
      <c r="AD104" s="17" t="s">
        <v>1322</v>
      </c>
      <c r="AE104" s="17"/>
      <c r="AF104" s="17"/>
      <c r="AG104" s="17"/>
      <c r="AH104" s="17"/>
      <c r="AI104" s="17"/>
      <c r="AJ104" s="17" t="s">
        <v>1749</v>
      </c>
      <c r="AK104" s="17" t="s">
        <v>1750</v>
      </c>
      <c r="AL104" s="17"/>
      <c r="AM104" s="17"/>
      <c r="AN104" s="17"/>
      <c r="AO104" s="17"/>
      <c r="AP104" s="17"/>
      <c r="AQ104" s="20" t="str">
        <f>VLOOKUP($B104, '[1]Survey - Internal'!$A:$U,17,FALSE)</f>
        <v>Bo Luong</v>
      </c>
      <c r="AR104" s="20" t="str">
        <f>VLOOKUP(B104, '[1]Survey - Internal'!A:U,21,FALSE)</f>
        <v>Erik Cady</v>
      </c>
    </row>
    <row r="105" spans="1:44" x14ac:dyDescent="0.25">
      <c r="A105" s="98">
        <v>104</v>
      </c>
      <c r="B105" s="14" t="s">
        <v>1760</v>
      </c>
      <c r="C105" s="15" t="s">
        <v>1761</v>
      </c>
      <c r="D105" s="16">
        <v>3</v>
      </c>
      <c r="E105" s="15" t="s">
        <v>1762</v>
      </c>
      <c r="F105" s="15" t="s">
        <v>679</v>
      </c>
      <c r="G105" s="15" t="s">
        <v>1763</v>
      </c>
      <c r="H105" s="15" t="s">
        <v>1764</v>
      </c>
      <c r="I105" s="15" t="s">
        <v>1765</v>
      </c>
      <c r="J105" s="15" t="s">
        <v>683</v>
      </c>
      <c r="K105" s="15" t="s">
        <v>1766</v>
      </c>
      <c r="L105" s="15" t="s">
        <v>1767</v>
      </c>
      <c r="M105" s="15" t="s">
        <v>757</v>
      </c>
      <c r="N105" s="17"/>
      <c r="O105" s="18"/>
      <c r="P105" s="18"/>
      <c r="Q105" s="18"/>
      <c r="R105" s="18"/>
      <c r="S105" s="18"/>
      <c r="T105" s="19"/>
      <c r="U105" s="19"/>
      <c r="V105" s="17" t="s">
        <v>1768</v>
      </c>
      <c r="W105" s="17" t="s">
        <v>759</v>
      </c>
      <c r="X105" s="17"/>
      <c r="Y105" s="17"/>
      <c r="Z105" s="17"/>
      <c r="AA105" s="17"/>
      <c r="AB105" s="17"/>
      <c r="AC105" s="17" t="s">
        <v>1769</v>
      </c>
      <c r="AD105" s="17" t="s">
        <v>1770</v>
      </c>
      <c r="AE105" s="17"/>
      <c r="AF105" s="17"/>
      <c r="AG105" s="17"/>
      <c r="AH105" s="17"/>
      <c r="AI105" s="17"/>
      <c r="AJ105" s="17" t="s">
        <v>1771</v>
      </c>
      <c r="AK105" s="17" t="s">
        <v>1772</v>
      </c>
      <c r="AL105" s="17"/>
      <c r="AM105" s="17"/>
      <c r="AN105" s="17"/>
      <c r="AO105" s="17"/>
      <c r="AP105" s="17"/>
      <c r="AQ105" s="20" t="str">
        <f>VLOOKUP($B105, '[1]Survey - Internal'!$A:$U,17,FALSE)</f>
        <v>Jared Sutton</v>
      </c>
      <c r="AR105" s="20" t="str">
        <f>VLOOKUP(B105, '[1]Survey - Internal'!A:U,21,FALSE)</f>
        <v>Erik Cady</v>
      </c>
    </row>
    <row r="106" spans="1:44" x14ac:dyDescent="0.25">
      <c r="A106" s="98">
        <v>105</v>
      </c>
      <c r="B106" s="14" t="s">
        <v>1773</v>
      </c>
      <c r="C106" s="15" t="s">
        <v>1774</v>
      </c>
      <c r="D106" s="16">
        <v>2</v>
      </c>
      <c r="E106" s="15" t="s">
        <v>1775</v>
      </c>
      <c r="F106" s="15" t="s">
        <v>679</v>
      </c>
      <c r="G106" s="15" t="s">
        <v>1776</v>
      </c>
      <c r="H106" s="15" t="s">
        <v>1777</v>
      </c>
      <c r="I106" s="15" t="s">
        <v>1778</v>
      </c>
      <c r="J106" s="15" t="s">
        <v>683</v>
      </c>
      <c r="K106" s="15" t="s">
        <v>1779</v>
      </c>
      <c r="L106" s="15" t="s">
        <v>1780</v>
      </c>
      <c r="M106" s="15" t="s">
        <v>1781</v>
      </c>
      <c r="N106" s="17"/>
      <c r="O106" s="18"/>
      <c r="P106" s="18"/>
      <c r="Q106" s="18"/>
      <c r="R106" s="18"/>
      <c r="S106" s="18"/>
      <c r="T106" s="19"/>
      <c r="U106" s="19"/>
      <c r="V106" s="17" t="s">
        <v>1169</v>
      </c>
      <c r="W106" s="17" t="s">
        <v>1035</v>
      </c>
      <c r="X106" s="17"/>
      <c r="Y106" s="17"/>
      <c r="Z106" s="17"/>
      <c r="AA106" s="17"/>
      <c r="AB106" s="17"/>
      <c r="AC106" s="17" t="s">
        <v>1169</v>
      </c>
      <c r="AD106" s="17" t="s">
        <v>1035</v>
      </c>
      <c r="AE106" s="17"/>
      <c r="AF106" s="17"/>
      <c r="AG106" s="17"/>
      <c r="AH106" s="17"/>
      <c r="AI106" s="17"/>
      <c r="AJ106" s="17" t="s">
        <v>1683</v>
      </c>
      <c r="AK106" s="17" t="s">
        <v>1684</v>
      </c>
      <c r="AL106" s="17"/>
      <c r="AM106" s="17"/>
      <c r="AN106" s="17"/>
      <c r="AO106" s="17"/>
      <c r="AP106" s="17"/>
      <c r="AQ106" s="20" t="str">
        <f>VLOOKUP($B106, '[1]Survey - Internal'!$A:$U,17,FALSE)</f>
        <v>Michael Dean</v>
      </c>
      <c r="AR106" s="20" t="str">
        <f>VLOOKUP(B106, '[1]Survey - Internal'!A:U,21,FALSE)</f>
        <v>Erik Cady</v>
      </c>
    </row>
    <row r="107" spans="1:44" x14ac:dyDescent="0.25">
      <c r="A107" s="98">
        <v>106</v>
      </c>
      <c r="B107" s="14" t="s">
        <v>1782</v>
      </c>
      <c r="C107" s="15" t="s">
        <v>1783</v>
      </c>
      <c r="D107" s="16">
        <v>2</v>
      </c>
      <c r="E107" s="15" t="s">
        <v>1784</v>
      </c>
      <c r="F107" s="15" t="s">
        <v>679</v>
      </c>
      <c r="G107" s="15" t="s">
        <v>1785</v>
      </c>
      <c r="H107" s="15" t="s">
        <v>1786</v>
      </c>
      <c r="I107" s="15" t="s">
        <v>1787</v>
      </c>
      <c r="J107" s="15" t="s">
        <v>683</v>
      </c>
      <c r="K107" s="15" t="s">
        <v>933</v>
      </c>
      <c r="L107" s="15" t="s">
        <v>1780</v>
      </c>
      <c r="M107" s="31" t="s">
        <v>1788</v>
      </c>
      <c r="N107" s="22" t="s">
        <v>1784</v>
      </c>
      <c r="O107" s="23">
        <v>9</v>
      </c>
      <c r="P107" s="23">
        <v>8</v>
      </c>
      <c r="Q107" s="23">
        <v>9</v>
      </c>
      <c r="R107" s="23">
        <v>10</v>
      </c>
      <c r="S107" s="23">
        <v>8</v>
      </c>
      <c r="T107" s="24" t="s">
        <v>683</v>
      </c>
      <c r="U107" s="25">
        <f>AVERAGE(O107:S107)</f>
        <v>8.8000000000000007</v>
      </c>
      <c r="V107" s="17" t="s">
        <v>1789</v>
      </c>
      <c r="W107" s="17" t="s">
        <v>1790</v>
      </c>
      <c r="X107" s="17"/>
      <c r="Y107" s="17"/>
      <c r="Z107" s="17"/>
      <c r="AA107" s="17"/>
      <c r="AB107" s="17"/>
      <c r="AC107" s="17" t="s">
        <v>1789</v>
      </c>
      <c r="AD107" s="17" t="s">
        <v>1790</v>
      </c>
      <c r="AE107" s="17"/>
      <c r="AF107" s="17"/>
      <c r="AG107" s="17"/>
      <c r="AH107" s="17"/>
      <c r="AI107" s="17"/>
      <c r="AJ107" s="17" t="s">
        <v>1700</v>
      </c>
      <c r="AK107" s="17" t="s">
        <v>1701</v>
      </c>
      <c r="AL107" s="17"/>
      <c r="AM107" s="17"/>
      <c r="AN107" s="17"/>
      <c r="AO107" s="17"/>
      <c r="AP107" s="17"/>
      <c r="AQ107" s="20" t="str">
        <f>VLOOKUP($B107, '[1]Survey - Internal'!$A:$U,17,FALSE)</f>
        <v>Joao Da-Cruz</v>
      </c>
      <c r="AR107" s="20" t="str">
        <f>VLOOKUP(B107, '[1]Survey - Internal'!A:U,21,FALSE)</f>
        <v>Erik Cady</v>
      </c>
    </row>
    <row r="108" spans="1:44" x14ac:dyDescent="0.25">
      <c r="A108" s="98">
        <v>107</v>
      </c>
      <c r="B108" s="14" t="s">
        <v>1791</v>
      </c>
      <c r="C108" s="15" t="s">
        <v>1792</v>
      </c>
      <c r="D108" s="16">
        <v>3</v>
      </c>
      <c r="E108" s="15" t="s">
        <v>1793</v>
      </c>
      <c r="F108" s="15" t="s">
        <v>679</v>
      </c>
      <c r="G108" s="15" t="s">
        <v>1794</v>
      </c>
      <c r="H108" s="15" t="s">
        <v>1795</v>
      </c>
      <c r="I108" s="15" t="s">
        <v>1796</v>
      </c>
      <c r="J108" s="15" t="s">
        <v>683</v>
      </c>
      <c r="K108" s="15" t="s">
        <v>1797</v>
      </c>
      <c r="L108" s="15" t="s">
        <v>1798</v>
      </c>
      <c r="M108" s="15" t="s">
        <v>1799</v>
      </c>
      <c r="N108" s="17"/>
      <c r="O108" s="18"/>
      <c r="P108" s="18"/>
      <c r="Q108" s="18"/>
      <c r="R108" s="18"/>
      <c r="S108" s="18"/>
      <c r="T108" s="19"/>
      <c r="U108" s="19"/>
      <c r="V108" s="17" t="s">
        <v>1800</v>
      </c>
      <c r="W108" s="17" t="s">
        <v>1801</v>
      </c>
      <c r="X108" s="17"/>
      <c r="Y108" s="17"/>
      <c r="Z108" s="17"/>
      <c r="AA108" s="17"/>
      <c r="AB108" s="17"/>
      <c r="AC108" s="17" t="s">
        <v>1802</v>
      </c>
      <c r="AD108" s="17" t="s">
        <v>1803</v>
      </c>
      <c r="AE108" s="17"/>
      <c r="AF108" s="17"/>
      <c r="AG108" s="17"/>
      <c r="AH108" s="17"/>
      <c r="AI108" s="17"/>
      <c r="AJ108" s="17" t="s">
        <v>1700</v>
      </c>
      <c r="AK108" s="17" t="s">
        <v>1701</v>
      </c>
      <c r="AL108" s="17"/>
      <c r="AM108" s="17"/>
      <c r="AN108" s="17"/>
      <c r="AO108" s="17"/>
      <c r="AP108" s="17"/>
      <c r="AQ108" s="20" t="str">
        <f>VLOOKUP($B108, '[1]Survey - Internal'!$A:$U,17,FALSE)</f>
        <v>Joao Da-Cruz</v>
      </c>
      <c r="AR108" s="20" t="str">
        <f>VLOOKUP(B108, '[1]Survey - Internal'!A:U,21,FALSE)</f>
        <v>Erik Cady</v>
      </c>
    </row>
    <row r="109" spans="1:44" x14ac:dyDescent="0.25">
      <c r="A109" s="98">
        <v>108</v>
      </c>
      <c r="B109" s="14" t="s">
        <v>1804</v>
      </c>
      <c r="C109" s="15" t="s">
        <v>1805</v>
      </c>
      <c r="D109" s="16">
        <v>3</v>
      </c>
      <c r="E109" s="15" t="s">
        <v>1806</v>
      </c>
      <c r="F109" s="15" t="s">
        <v>679</v>
      </c>
      <c r="G109" s="15" t="s">
        <v>1807</v>
      </c>
      <c r="H109" s="15" t="s">
        <v>1808</v>
      </c>
      <c r="I109" s="15" t="s">
        <v>1809</v>
      </c>
      <c r="J109" s="15" t="s">
        <v>683</v>
      </c>
      <c r="K109" s="15" t="s">
        <v>684</v>
      </c>
      <c r="L109" s="15" t="s">
        <v>685</v>
      </c>
      <c r="M109" s="15" t="s">
        <v>1810</v>
      </c>
      <c r="N109" s="17"/>
      <c r="O109" s="18"/>
      <c r="P109" s="18"/>
      <c r="Q109" s="18"/>
      <c r="R109" s="18"/>
      <c r="S109" s="18"/>
      <c r="T109" s="19"/>
      <c r="U109" s="19"/>
      <c r="V109" s="17" t="s">
        <v>700</v>
      </c>
      <c r="W109" s="17" t="s">
        <v>701</v>
      </c>
      <c r="X109" s="17"/>
      <c r="Y109" s="17"/>
      <c r="Z109" s="17"/>
      <c r="AA109" s="17"/>
      <c r="AB109" s="17"/>
      <c r="AC109" s="17" t="s">
        <v>700</v>
      </c>
      <c r="AD109" s="17" t="s">
        <v>701</v>
      </c>
      <c r="AE109" s="17"/>
      <c r="AF109" s="17"/>
      <c r="AG109" s="17"/>
      <c r="AH109" s="17"/>
      <c r="AI109" s="17"/>
      <c r="AJ109" s="17" t="s">
        <v>1771</v>
      </c>
      <c r="AK109" s="17" t="s">
        <v>1772</v>
      </c>
      <c r="AL109" s="17"/>
      <c r="AM109" s="17"/>
      <c r="AN109" s="17"/>
      <c r="AO109" s="17"/>
      <c r="AP109" s="17"/>
      <c r="AQ109" s="20" t="str">
        <f>VLOOKUP($B109, '[1]Survey - Internal'!$A:$U,17,FALSE)</f>
        <v>Jared Sutton</v>
      </c>
      <c r="AR109" s="20" t="str">
        <f>VLOOKUP(B109, '[1]Survey - Internal'!A:U,21,FALSE)</f>
        <v>Erik Cady</v>
      </c>
    </row>
    <row r="110" spans="1:44" x14ac:dyDescent="0.25">
      <c r="A110" s="98">
        <v>109</v>
      </c>
      <c r="B110" s="14" t="s">
        <v>1811</v>
      </c>
      <c r="C110" s="15" t="s">
        <v>1812</v>
      </c>
      <c r="D110" s="16">
        <v>1</v>
      </c>
      <c r="E110" s="15" t="s">
        <v>1813</v>
      </c>
      <c r="F110" s="15" t="s">
        <v>679</v>
      </c>
      <c r="G110" s="15" t="s">
        <v>1814</v>
      </c>
      <c r="H110" s="15" t="s">
        <v>1815</v>
      </c>
      <c r="I110" s="15" t="s">
        <v>1816</v>
      </c>
      <c r="J110" s="15" t="s">
        <v>683</v>
      </c>
      <c r="K110" s="15" t="s">
        <v>1176</v>
      </c>
      <c r="L110" s="15" t="s">
        <v>818</v>
      </c>
      <c r="M110" s="15" t="s">
        <v>1817</v>
      </c>
      <c r="N110" s="17"/>
      <c r="O110" s="18"/>
      <c r="P110" s="18"/>
      <c r="Q110" s="18"/>
      <c r="R110" s="18"/>
      <c r="S110" s="18"/>
      <c r="T110" s="19"/>
      <c r="U110" s="19"/>
      <c r="V110" s="17" t="s">
        <v>1818</v>
      </c>
      <c r="W110" s="17" t="s">
        <v>1819</v>
      </c>
      <c r="X110" s="17"/>
      <c r="Y110" s="17"/>
      <c r="Z110" s="17"/>
      <c r="AA110" s="17"/>
      <c r="AB110" s="17"/>
      <c r="AC110" s="17" t="s">
        <v>1820</v>
      </c>
      <c r="AD110" s="17" t="s">
        <v>1821</v>
      </c>
      <c r="AE110" s="17"/>
      <c r="AF110" s="17"/>
      <c r="AG110" s="17"/>
      <c r="AH110" s="17"/>
      <c r="AI110" s="17"/>
      <c r="AJ110" s="17" t="s">
        <v>1822</v>
      </c>
      <c r="AK110" s="17" t="s">
        <v>1823</v>
      </c>
      <c r="AL110" s="17"/>
      <c r="AM110" s="17"/>
      <c r="AN110" s="17"/>
      <c r="AO110" s="17"/>
      <c r="AP110" s="17"/>
      <c r="AQ110" s="20" t="str">
        <f>VLOOKUP($B110, '[1]Survey - Internal'!$A:$U,17,FALSE)</f>
        <v>Yelena Samisheva</v>
      </c>
      <c r="AR110" s="20" t="str">
        <f>VLOOKUP(B110, '[1]Survey - Internal'!A:U,21,FALSE)</f>
        <v>Erik Cady</v>
      </c>
    </row>
    <row r="111" spans="1:44" x14ac:dyDescent="0.25">
      <c r="A111" s="98">
        <v>110</v>
      </c>
      <c r="B111" s="14" t="s">
        <v>1824</v>
      </c>
      <c r="C111" s="15" t="s">
        <v>1825</v>
      </c>
      <c r="D111" s="16">
        <v>3</v>
      </c>
      <c r="E111" s="15" t="s">
        <v>1826</v>
      </c>
      <c r="F111" s="15" t="s">
        <v>679</v>
      </c>
      <c r="G111" s="15" t="s">
        <v>1827</v>
      </c>
      <c r="H111" s="15" t="s">
        <v>1828</v>
      </c>
      <c r="I111" s="15" t="s">
        <v>1829</v>
      </c>
      <c r="J111" s="15" t="s">
        <v>683</v>
      </c>
      <c r="K111" s="15" t="s">
        <v>1830</v>
      </c>
      <c r="L111" s="15" t="s">
        <v>1831</v>
      </c>
      <c r="M111" s="15" t="s">
        <v>757</v>
      </c>
      <c r="N111" s="17"/>
      <c r="O111" s="18"/>
      <c r="P111" s="18"/>
      <c r="Q111" s="18"/>
      <c r="R111" s="18"/>
      <c r="S111" s="18"/>
      <c r="T111" s="19"/>
      <c r="U111" s="19"/>
      <c r="V111" s="17" t="s">
        <v>1832</v>
      </c>
      <c r="W111" s="17" t="s">
        <v>808</v>
      </c>
      <c r="X111" s="17"/>
      <c r="Y111" s="17"/>
      <c r="Z111" s="17"/>
      <c r="AA111" s="17"/>
      <c r="AB111" s="17"/>
      <c r="AC111" s="17" t="s">
        <v>1769</v>
      </c>
      <c r="AD111" s="17" t="s">
        <v>1770</v>
      </c>
      <c r="AE111" s="17"/>
      <c r="AF111" s="17"/>
      <c r="AG111" s="17"/>
      <c r="AH111" s="17"/>
      <c r="AI111" s="17"/>
      <c r="AJ111" s="17" t="s">
        <v>1700</v>
      </c>
      <c r="AK111" s="17" t="s">
        <v>1701</v>
      </c>
      <c r="AL111" s="17"/>
      <c r="AM111" s="17"/>
      <c r="AN111" s="17"/>
      <c r="AO111" s="17"/>
      <c r="AP111" s="17"/>
      <c r="AQ111" s="20" t="str">
        <f>VLOOKUP($B111, '[1]Survey - Internal'!$A:$U,17,FALSE)</f>
        <v>Joao Da-Cruz</v>
      </c>
      <c r="AR111" s="20" t="str">
        <f>VLOOKUP(B111, '[1]Survey - Internal'!A:U,21,FALSE)</f>
        <v>Erik Cady</v>
      </c>
    </row>
    <row r="112" spans="1:44" x14ac:dyDescent="0.25">
      <c r="A112" s="98">
        <v>111</v>
      </c>
      <c r="B112" s="14" t="s">
        <v>1833</v>
      </c>
      <c r="C112" s="15" t="s">
        <v>1834</v>
      </c>
      <c r="D112" s="16">
        <v>3</v>
      </c>
      <c r="E112" s="15" t="s">
        <v>1835</v>
      </c>
      <c r="F112" s="15" t="s">
        <v>679</v>
      </c>
      <c r="G112" s="15" t="s">
        <v>1836</v>
      </c>
      <c r="H112" s="15" t="s">
        <v>1837</v>
      </c>
      <c r="I112" s="15" t="s">
        <v>1838</v>
      </c>
      <c r="J112" s="15" t="s">
        <v>683</v>
      </c>
      <c r="K112" s="15" t="s">
        <v>1839</v>
      </c>
      <c r="L112" s="15" t="s">
        <v>1840</v>
      </c>
      <c r="M112" s="15" t="s">
        <v>1841</v>
      </c>
      <c r="N112" s="17"/>
      <c r="O112" s="18"/>
      <c r="P112" s="18"/>
      <c r="Q112" s="18"/>
      <c r="R112" s="18"/>
      <c r="S112" s="18"/>
      <c r="T112" s="19"/>
      <c r="U112" s="19"/>
      <c r="V112" s="17" t="s">
        <v>1136</v>
      </c>
      <c r="W112" s="17" t="s">
        <v>1137</v>
      </c>
      <c r="X112" s="17"/>
      <c r="Y112" s="17"/>
      <c r="Z112" s="17"/>
      <c r="AA112" s="17"/>
      <c r="AB112" s="17"/>
      <c r="AC112" s="17" t="s">
        <v>1530</v>
      </c>
      <c r="AD112" s="17" t="s">
        <v>1531</v>
      </c>
      <c r="AE112" s="17"/>
      <c r="AF112" s="17"/>
      <c r="AG112" s="17"/>
      <c r="AH112" s="17"/>
      <c r="AI112" s="17"/>
      <c r="AJ112" s="17" t="s">
        <v>1700</v>
      </c>
      <c r="AK112" s="17" t="s">
        <v>1701</v>
      </c>
      <c r="AL112" s="17"/>
      <c r="AM112" s="17"/>
      <c r="AN112" s="17"/>
      <c r="AO112" s="17"/>
      <c r="AP112" s="17"/>
      <c r="AQ112" s="20" t="str">
        <f>VLOOKUP($B112, '[1]Survey - Internal'!$A:$U,17,FALSE)</f>
        <v>Joao Da-Cruz</v>
      </c>
      <c r="AR112" s="20" t="str">
        <f>VLOOKUP(B112, '[1]Survey - Internal'!A:U,21,FALSE)</f>
        <v>Erik Cady</v>
      </c>
    </row>
    <row r="113" spans="1:44" x14ac:dyDescent="0.25">
      <c r="A113" s="98">
        <v>112</v>
      </c>
      <c r="B113" s="14" t="s">
        <v>1842</v>
      </c>
      <c r="C113" s="15" t="s">
        <v>1843</v>
      </c>
      <c r="D113" s="16">
        <v>2</v>
      </c>
      <c r="E113" s="15" t="s">
        <v>1844</v>
      </c>
      <c r="F113" s="15" t="s">
        <v>679</v>
      </c>
      <c r="G113" s="15" t="s">
        <v>1845</v>
      </c>
      <c r="H113" s="15" t="s">
        <v>1846</v>
      </c>
      <c r="I113" s="15" t="s">
        <v>1847</v>
      </c>
      <c r="J113" s="15" t="s">
        <v>683</v>
      </c>
      <c r="K113" s="15" t="s">
        <v>1848</v>
      </c>
      <c r="L113" s="15" t="s">
        <v>1849</v>
      </c>
      <c r="M113" s="15" t="s">
        <v>1850</v>
      </c>
      <c r="N113" s="17"/>
      <c r="O113" s="18"/>
      <c r="P113" s="18"/>
      <c r="Q113" s="18"/>
      <c r="R113" s="18"/>
      <c r="S113" s="18"/>
      <c r="T113" s="19"/>
      <c r="U113" s="19"/>
      <c r="V113" s="17" t="s">
        <v>1309</v>
      </c>
      <c r="W113" s="17" t="s">
        <v>1310</v>
      </c>
      <c r="X113" s="17"/>
      <c r="Y113" s="17"/>
      <c r="Z113" s="17"/>
      <c r="AA113" s="17"/>
      <c r="AB113" s="17"/>
      <c r="AC113" s="17">
        <v>0</v>
      </c>
      <c r="AD113" s="17">
        <v>0</v>
      </c>
      <c r="AE113" s="17"/>
      <c r="AF113" s="17"/>
      <c r="AG113" s="17"/>
      <c r="AH113" s="17"/>
      <c r="AI113" s="17"/>
      <c r="AJ113" s="17" t="s">
        <v>1771</v>
      </c>
      <c r="AK113" s="17" t="s">
        <v>1772</v>
      </c>
      <c r="AL113" s="17"/>
      <c r="AM113" s="17"/>
      <c r="AN113" s="17"/>
      <c r="AO113" s="17"/>
      <c r="AP113" s="17"/>
      <c r="AQ113" s="20" t="str">
        <f>VLOOKUP($B113, '[1]Survey - Internal'!$A:$U,17,FALSE)</f>
        <v>Jared Sutton</v>
      </c>
      <c r="AR113" s="20" t="str">
        <f>VLOOKUP(B113, '[1]Survey - Internal'!A:U,21,FALSE)</f>
        <v>Erik Cady</v>
      </c>
    </row>
    <row r="114" spans="1:44" x14ac:dyDescent="0.25">
      <c r="A114" s="98">
        <v>113</v>
      </c>
      <c r="B114" s="14" t="s">
        <v>1851</v>
      </c>
      <c r="C114" s="15" t="s">
        <v>1852</v>
      </c>
      <c r="D114" s="16">
        <v>3</v>
      </c>
      <c r="E114" s="15" t="s">
        <v>1853</v>
      </c>
      <c r="F114" s="15" t="s">
        <v>679</v>
      </c>
      <c r="G114" s="15" t="s">
        <v>1854</v>
      </c>
      <c r="H114" s="15" t="s">
        <v>1855</v>
      </c>
      <c r="I114" s="15" t="s">
        <v>1856</v>
      </c>
      <c r="J114" s="15" t="s">
        <v>683</v>
      </c>
      <c r="K114" s="15" t="s">
        <v>1857</v>
      </c>
      <c r="L114" s="15" t="s">
        <v>1849</v>
      </c>
      <c r="M114" s="15" t="s">
        <v>1858</v>
      </c>
      <c r="N114" s="17"/>
      <c r="O114" s="18"/>
      <c r="P114" s="18"/>
      <c r="Q114" s="18"/>
      <c r="R114" s="18"/>
      <c r="S114" s="18"/>
      <c r="T114" s="19"/>
      <c r="U114" s="19"/>
      <c r="V114" s="17" t="s">
        <v>1859</v>
      </c>
      <c r="W114" s="17" t="s">
        <v>1860</v>
      </c>
      <c r="X114" s="17"/>
      <c r="Y114" s="17"/>
      <c r="Z114" s="17"/>
      <c r="AA114" s="17"/>
      <c r="AB114" s="17"/>
      <c r="AC114" s="17" t="s">
        <v>348</v>
      </c>
      <c r="AD114" s="17" t="s">
        <v>1216</v>
      </c>
      <c r="AE114" s="17"/>
      <c r="AF114" s="17"/>
      <c r="AG114" s="17"/>
      <c r="AH114" s="17"/>
      <c r="AI114" s="17"/>
      <c r="AJ114" s="17" t="s">
        <v>1700</v>
      </c>
      <c r="AK114" s="17" t="s">
        <v>1701</v>
      </c>
      <c r="AL114" s="17"/>
      <c r="AM114" s="17"/>
      <c r="AN114" s="17"/>
      <c r="AO114" s="17"/>
      <c r="AP114" s="17"/>
      <c r="AQ114" s="20" t="str">
        <f>VLOOKUP($B114, '[1]Survey - Internal'!$A:$U,17,FALSE)</f>
        <v>Joao Da-Cruz</v>
      </c>
      <c r="AR114" s="20" t="str">
        <f>VLOOKUP(B114, '[1]Survey - Internal'!A:U,21,FALSE)</f>
        <v>Erik Cady</v>
      </c>
    </row>
    <row r="115" spans="1:44" x14ac:dyDescent="0.25">
      <c r="A115" s="98">
        <v>114</v>
      </c>
      <c r="B115" s="14" t="s">
        <v>1861</v>
      </c>
      <c r="C115" s="15" t="s">
        <v>1862</v>
      </c>
      <c r="D115" s="16">
        <v>2</v>
      </c>
      <c r="E115" s="15" t="s">
        <v>1863</v>
      </c>
      <c r="F115" s="15" t="s">
        <v>679</v>
      </c>
      <c r="G115" s="15" t="s">
        <v>1864</v>
      </c>
      <c r="H115" s="15" t="s">
        <v>1865</v>
      </c>
      <c r="I115" s="15" t="s">
        <v>1866</v>
      </c>
      <c r="J115" s="15" t="s">
        <v>683</v>
      </c>
      <c r="K115" s="15" t="s">
        <v>853</v>
      </c>
      <c r="L115" s="15" t="s">
        <v>854</v>
      </c>
      <c r="M115" s="15" t="s">
        <v>1867</v>
      </c>
      <c r="N115" s="17"/>
      <c r="O115" s="18"/>
      <c r="P115" s="18"/>
      <c r="Q115" s="18"/>
      <c r="R115" s="18"/>
      <c r="S115" s="18"/>
      <c r="T115" s="19"/>
      <c r="U115" s="19"/>
      <c r="V115" s="17" t="s">
        <v>1868</v>
      </c>
      <c r="W115" s="17" t="s">
        <v>1869</v>
      </c>
      <c r="X115" s="17"/>
      <c r="Y115" s="17"/>
      <c r="Z115" s="17"/>
      <c r="AA115" s="17"/>
      <c r="AB115" s="17"/>
      <c r="AC115" s="17" t="s">
        <v>1818</v>
      </c>
      <c r="AD115" s="17" t="s">
        <v>1819</v>
      </c>
      <c r="AE115" s="17"/>
      <c r="AF115" s="17"/>
      <c r="AG115" s="17"/>
      <c r="AH115" s="17"/>
      <c r="AI115" s="17"/>
      <c r="AJ115" s="17" t="s">
        <v>1749</v>
      </c>
      <c r="AK115" s="17" t="s">
        <v>1750</v>
      </c>
      <c r="AL115" s="17"/>
      <c r="AM115" s="17"/>
      <c r="AN115" s="17"/>
      <c r="AO115" s="17"/>
      <c r="AP115" s="17"/>
      <c r="AQ115" s="20" t="str">
        <f>VLOOKUP($B115, '[1]Survey - Internal'!$A:$U,17,FALSE)</f>
        <v>Bo Luong</v>
      </c>
      <c r="AR115" s="20" t="str">
        <f>VLOOKUP(B115, '[1]Survey - Internal'!A:U,21,FALSE)</f>
        <v>Erik Cady</v>
      </c>
    </row>
    <row r="116" spans="1:44" ht="25.5" x14ac:dyDescent="0.25">
      <c r="A116" s="98">
        <v>115</v>
      </c>
      <c r="B116" s="14" t="s">
        <v>1870</v>
      </c>
      <c r="C116" s="15" t="s">
        <v>1871</v>
      </c>
      <c r="D116" s="16">
        <v>2</v>
      </c>
      <c r="E116" s="15" t="s">
        <v>1872</v>
      </c>
      <c r="F116" s="15" t="s">
        <v>679</v>
      </c>
      <c r="G116" s="15" t="s">
        <v>1873</v>
      </c>
      <c r="H116" s="15" t="s">
        <v>1874</v>
      </c>
      <c r="I116" s="34" t="s">
        <v>1875</v>
      </c>
      <c r="J116" s="15" t="s">
        <v>683</v>
      </c>
      <c r="K116" s="15" t="s">
        <v>1876</v>
      </c>
      <c r="L116" s="15" t="s">
        <v>1849</v>
      </c>
      <c r="M116" s="15" t="s">
        <v>1877</v>
      </c>
      <c r="N116" s="17"/>
      <c r="O116" s="18"/>
      <c r="P116" s="18"/>
      <c r="Q116" s="18"/>
      <c r="R116" s="18"/>
      <c r="S116" s="18"/>
      <c r="T116" s="19"/>
      <c r="U116" s="19"/>
      <c r="V116" s="17" t="s">
        <v>1687</v>
      </c>
      <c r="W116" s="17" t="s">
        <v>1688</v>
      </c>
      <c r="X116" s="17"/>
      <c r="Y116" s="17"/>
      <c r="Z116" s="17"/>
      <c r="AA116" s="17"/>
      <c r="AB116" s="17"/>
      <c r="AC116" s="17" t="s">
        <v>1878</v>
      </c>
      <c r="AD116" s="17" t="s">
        <v>1879</v>
      </c>
      <c r="AE116" s="17"/>
      <c r="AF116" s="17"/>
      <c r="AG116" s="17"/>
      <c r="AH116" s="17"/>
      <c r="AI116" s="17"/>
      <c r="AJ116" s="17" t="s">
        <v>1700</v>
      </c>
      <c r="AK116" s="17" t="s">
        <v>1701</v>
      </c>
      <c r="AL116" s="17"/>
      <c r="AM116" s="17"/>
      <c r="AN116" s="17"/>
      <c r="AO116" s="17"/>
      <c r="AP116" s="17"/>
      <c r="AQ116" s="20" t="str">
        <f>VLOOKUP($B116, '[1]Survey - Internal'!$A:$U,17,FALSE)</f>
        <v>Joao Da-Cruz</v>
      </c>
      <c r="AR116" s="20" t="str">
        <f>VLOOKUP(B116, '[1]Survey - Internal'!A:U,21,FALSE)</f>
        <v>Erik Cady</v>
      </c>
    </row>
    <row r="117" spans="1:44" x14ac:dyDescent="0.25">
      <c r="A117" s="98">
        <v>116</v>
      </c>
      <c r="B117" s="14" t="s">
        <v>1880</v>
      </c>
      <c r="C117" s="15" t="s">
        <v>1881</v>
      </c>
      <c r="D117" s="16">
        <v>3</v>
      </c>
      <c r="E117" s="36" t="s">
        <v>1882</v>
      </c>
      <c r="F117" s="15" t="s">
        <v>679</v>
      </c>
      <c r="G117" s="15" t="s">
        <v>1883</v>
      </c>
      <c r="H117" s="15" t="s">
        <v>1884</v>
      </c>
      <c r="I117" s="15" t="s">
        <v>1885</v>
      </c>
      <c r="J117" s="15" t="s">
        <v>683</v>
      </c>
      <c r="K117" s="15" t="s">
        <v>1886</v>
      </c>
      <c r="L117" s="15" t="s">
        <v>818</v>
      </c>
      <c r="M117" s="15" t="s">
        <v>1887</v>
      </c>
      <c r="N117" s="17"/>
      <c r="O117" s="18"/>
      <c r="P117" s="18"/>
      <c r="Q117" s="18"/>
      <c r="R117" s="18"/>
      <c r="S117" s="18"/>
      <c r="T117" s="19"/>
      <c r="U117" s="19"/>
      <c r="V117" s="17" t="s">
        <v>1058</v>
      </c>
      <c r="W117" s="17" t="s">
        <v>1059</v>
      </c>
      <c r="X117" s="17"/>
      <c r="Y117" s="17"/>
      <c r="Z117" s="17"/>
      <c r="AA117" s="17"/>
      <c r="AB117" s="17"/>
      <c r="AC117" s="17" t="s">
        <v>1888</v>
      </c>
      <c r="AD117" s="17" t="s">
        <v>1889</v>
      </c>
      <c r="AE117" s="17"/>
      <c r="AF117" s="17"/>
      <c r="AG117" s="17"/>
      <c r="AH117" s="17"/>
      <c r="AI117" s="17"/>
      <c r="AJ117" s="17" t="s">
        <v>1700</v>
      </c>
      <c r="AK117" s="17" t="s">
        <v>1701</v>
      </c>
      <c r="AL117" s="17"/>
      <c r="AM117" s="17"/>
      <c r="AN117" s="17"/>
      <c r="AO117" s="17"/>
      <c r="AP117" s="17"/>
      <c r="AQ117" s="20" t="str">
        <f>VLOOKUP($B117, '[1]Survey - Internal'!$A:$U,17,FALSE)</f>
        <v>Joao Da-Cruz</v>
      </c>
      <c r="AR117" s="20" t="str">
        <f>VLOOKUP(B117, '[1]Survey - Internal'!A:U,21,FALSE)</f>
        <v>Erik Cady</v>
      </c>
    </row>
    <row r="118" spans="1:44" x14ac:dyDescent="0.25">
      <c r="A118" s="98">
        <v>117</v>
      </c>
      <c r="B118" s="14" t="s">
        <v>1890</v>
      </c>
      <c r="C118" s="15" t="s">
        <v>1891</v>
      </c>
      <c r="D118" s="16">
        <v>2</v>
      </c>
      <c r="E118" s="15" t="s">
        <v>1892</v>
      </c>
      <c r="F118" s="15" t="s">
        <v>679</v>
      </c>
      <c r="G118" s="15" t="s">
        <v>1893</v>
      </c>
      <c r="H118" s="15" t="s">
        <v>1894</v>
      </c>
      <c r="I118" s="15" t="s">
        <v>1895</v>
      </c>
      <c r="J118" s="15" t="s">
        <v>683</v>
      </c>
      <c r="K118" s="15" t="s">
        <v>1896</v>
      </c>
      <c r="L118" s="15" t="s">
        <v>698</v>
      </c>
      <c r="M118" s="15" t="s">
        <v>1897</v>
      </c>
      <c r="N118" s="17"/>
      <c r="O118" s="18"/>
      <c r="P118" s="18"/>
      <c r="Q118" s="18"/>
      <c r="R118" s="18"/>
      <c r="S118" s="18"/>
      <c r="T118" s="19"/>
      <c r="U118" s="19"/>
      <c r="V118" s="17" t="s">
        <v>1205</v>
      </c>
      <c r="W118" s="17" t="s">
        <v>1035</v>
      </c>
      <c r="X118" s="17"/>
      <c r="Y118" s="17"/>
      <c r="Z118" s="17"/>
      <c r="AA118" s="17"/>
      <c r="AB118" s="17"/>
      <c r="AC118" s="17" t="s">
        <v>1206</v>
      </c>
      <c r="AD118" s="17" t="s">
        <v>1207</v>
      </c>
      <c r="AE118" s="17"/>
      <c r="AF118" s="17"/>
      <c r="AG118" s="17"/>
      <c r="AH118" s="17"/>
      <c r="AI118" s="17"/>
      <c r="AJ118" s="17" t="s">
        <v>1736</v>
      </c>
      <c r="AK118" s="17" t="s">
        <v>1737</v>
      </c>
      <c r="AL118" s="17"/>
      <c r="AM118" s="17"/>
      <c r="AN118" s="17"/>
      <c r="AO118" s="17"/>
      <c r="AP118" s="17"/>
      <c r="AQ118" s="20" t="str">
        <f>VLOOKUP($B118, '[1]Survey - Internal'!$A:$U,17,FALSE)</f>
        <v>Adam Sweeney</v>
      </c>
      <c r="AR118" s="20" t="str">
        <f>VLOOKUP(B118, '[1]Survey - Internal'!A:U,21,FALSE)</f>
        <v>Erik Cady</v>
      </c>
    </row>
    <row r="119" spans="1:44" x14ac:dyDescent="0.25">
      <c r="A119" s="98">
        <v>118</v>
      </c>
      <c r="B119" s="14" t="s">
        <v>1898</v>
      </c>
      <c r="C119" s="15" t="s">
        <v>1898</v>
      </c>
      <c r="D119" s="16">
        <v>3</v>
      </c>
      <c r="E119" s="15" t="s">
        <v>1899</v>
      </c>
      <c r="F119" s="15" t="s">
        <v>679</v>
      </c>
      <c r="G119" s="15" t="s">
        <v>1900</v>
      </c>
      <c r="H119" s="15" t="s">
        <v>1901</v>
      </c>
      <c r="I119" s="15" t="s">
        <v>1902</v>
      </c>
      <c r="J119" s="15" t="s">
        <v>683</v>
      </c>
      <c r="K119" s="15" t="s">
        <v>853</v>
      </c>
      <c r="L119" s="15" t="s">
        <v>854</v>
      </c>
      <c r="M119" s="15" t="s">
        <v>1135</v>
      </c>
      <c r="N119" s="17"/>
      <c r="O119" s="18"/>
      <c r="P119" s="18"/>
      <c r="Q119" s="18"/>
      <c r="R119" s="18"/>
      <c r="S119" s="18"/>
      <c r="T119" s="19"/>
      <c r="U119" s="19"/>
      <c r="V119" s="17" t="s">
        <v>992</v>
      </c>
      <c r="W119" s="17" t="s">
        <v>993</v>
      </c>
      <c r="X119" s="17"/>
      <c r="Y119" s="17"/>
      <c r="Z119" s="17"/>
      <c r="AA119" s="17"/>
      <c r="AB119" s="17"/>
      <c r="AC119" s="17" t="s">
        <v>1903</v>
      </c>
      <c r="AD119" s="17" t="s">
        <v>1904</v>
      </c>
      <c r="AE119" s="17"/>
      <c r="AF119" s="17"/>
      <c r="AG119" s="17"/>
      <c r="AH119" s="17"/>
      <c r="AI119" s="17"/>
      <c r="AJ119" s="17" t="s">
        <v>1700</v>
      </c>
      <c r="AK119" s="17" t="s">
        <v>1701</v>
      </c>
      <c r="AL119" s="17"/>
      <c r="AM119" s="17"/>
      <c r="AN119" s="17"/>
      <c r="AO119" s="17"/>
      <c r="AP119" s="17"/>
      <c r="AQ119" s="20" t="str">
        <f>VLOOKUP($B119, '[1]Survey - Internal'!$A:$U,17,FALSE)</f>
        <v>Joao Da-Cruz</v>
      </c>
      <c r="AR119" s="20" t="str">
        <f>VLOOKUP(B119, '[1]Survey - Internal'!A:U,21,FALSE)</f>
        <v>Erik Cady</v>
      </c>
    </row>
    <row r="120" spans="1:44" x14ac:dyDescent="0.25">
      <c r="A120" s="98">
        <v>119</v>
      </c>
      <c r="B120" s="14" t="s">
        <v>1905</v>
      </c>
      <c r="C120" s="15" t="s">
        <v>1906</v>
      </c>
      <c r="D120" s="16">
        <v>3</v>
      </c>
      <c r="E120" s="15" t="s">
        <v>1907</v>
      </c>
      <c r="F120" s="15" t="s">
        <v>679</v>
      </c>
      <c r="G120" s="15" t="s">
        <v>1908</v>
      </c>
      <c r="H120" s="15" t="s">
        <v>1909</v>
      </c>
      <c r="I120" s="15" t="s">
        <v>1910</v>
      </c>
      <c r="J120" s="15" t="s">
        <v>683</v>
      </c>
      <c r="K120" s="15" t="s">
        <v>684</v>
      </c>
      <c r="L120" s="15" t="s">
        <v>685</v>
      </c>
      <c r="M120" s="31" t="s">
        <v>1911</v>
      </c>
      <c r="N120" s="17"/>
      <c r="O120" s="18"/>
      <c r="P120" s="18"/>
      <c r="Q120" s="18"/>
      <c r="R120" s="18"/>
      <c r="S120" s="18"/>
      <c r="T120" s="19"/>
      <c r="U120" s="19"/>
      <c r="V120" s="17" t="s">
        <v>1205</v>
      </c>
      <c r="W120" s="17" t="s">
        <v>1035</v>
      </c>
      <c r="X120" s="17"/>
      <c r="Y120" s="17"/>
      <c r="Z120" s="17"/>
      <c r="AA120" s="17"/>
      <c r="AB120" s="17"/>
      <c r="AC120" s="17" t="s">
        <v>1205</v>
      </c>
      <c r="AD120" s="17" t="s">
        <v>1035</v>
      </c>
      <c r="AE120" s="17"/>
      <c r="AF120" s="17"/>
      <c r="AG120" s="17"/>
      <c r="AH120" s="17"/>
      <c r="AI120" s="17"/>
      <c r="AJ120" s="17" t="s">
        <v>1700</v>
      </c>
      <c r="AK120" s="17" t="s">
        <v>1701</v>
      </c>
      <c r="AL120" s="17"/>
      <c r="AM120" s="17"/>
      <c r="AN120" s="17"/>
      <c r="AO120" s="17"/>
      <c r="AP120" s="17"/>
      <c r="AQ120" s="20" t="str">
        <f>VLOOKUP($B120, '[1]Survey - Internal'!$A:$U,17,FALSE)</f>
        <v>Joao Da-Cruz</v>
      </c>
      <c r="AR120" s="20" t="str">
        <f>VLOOKUP(B120, '[1]Survey - Internal'!A:U,21,FALSE)</f>
        <v>Erik Cady</v>
      </c>
    </row>
    <row r="121" spans="1:44" x14ac:dyDescent="0.25">
      <c r="A121" s="98">
        <v>120</v>
      </c>
      <c r="B121" s="14" t="s">
        <v>1912</v>
      </c>
      <c r="C121" s="15" t="s">
        <v>1912</v>
      </c>
      <c r="D121" s="16">
        <v>2</v>
      </c>
      <c r="E121" s="15" t="s">
        <v>1913</v>
      </c>
      <c r="F121" s="15" t="s">
        <v>679</v>
      </c>
      <c r="G121" s="15" t="s">
        <v>1914</v>
      </c>
      <c r="H121" s="15" t="s">
        <v>1915</v>
      </c>
      <c r="I121" s="15" t="s">
        <v>1916</v>
      </c>
      <c r="J121" s="15" t="s">
        <v>683</v>
      </c>
      <c r="K121" s="15" t="s">
        <v>1214</v>
      </c>
      <c r="L121" s="15" t="s">
        <v>728</v>
      </c>
      <c r="M121" s="15" t="s">
        <v>1215</v>
      </c>
      <c r="N121" s="17"/>
      <c r="O121" s="18"/>
      <c r="P121" s="18"/>
      <c r="Q121" s="18"/>
      <c r="R121" s="18"/>
      <c r="S121" s="18"/>
      <c r="T121" s="19"/>
      <c r="U121" s="19"/>
      <c r="V121" s="17" t="s">
        <v>1917</v>
      </c>
      <c r="W121" s="17" t="s">
        <v>1918</v>
      </c>
      <c r="X121" s="17"/>
      <c r="Y121" s="17"/>
      <c r="Z121" s="17"/>
      <c r="AA121" s="17"/>
      <c r="AB121" s="17"/>
      <c r="AC121" s="17" t="s">
        <v>1919</v>
      </c>
      <c r="AD121" s="17" t="s">
        <v>1920</v>
      </c>
      <c r="AE121" s="17"/>
      <c r="AF121" s="17"/>
      <c r="AG121" s="17"/>
      <c r="AH121" s="17"/>
      <c r="AI121" s="17"/>
      <c r="AJ121" s="17" t="s">
        <v>1683</v>
      </c>
      <c r="AK121" s="17" t="s">
        <v>1684</v>
      </c>
      <c r="AL121" s="17"/>
      <c r="AM121" s="17"/>
      <c r="AN121" s="17"/>
      <c r="AO121" s="17"/>
      <c r="AP121" s="17"/>
      <c r="AQ121" s="20" t="str">
        <f>VLOOKUP($B121, '[1]Survey - Internal'!$A:$U,17,FALSE)</f>
        <v>Michael Dean</v>
      </c>
      <c r="AR121" s="20" t="str">
        <f>VLOOKUP(B121, '[1]Survey - Internal'!A:U,21,FALSE)</f>
        <v>Erik Cady</v>
      </c>
    </row>
    <row r="122" spans="1:44" x14ac:dyDescent="0.25">
      <c r="A122" s="98">
        <v>121</v>
      </c>
      <c r="B122" s="14" t="s">
        <v>1921</v>
      </c>
      <c r="C122" s="15" t="s">
        <v>1922</v>
      </c>
      <c r="D122" s="16">
        <v>2</v>
      </c>
      <c r="E122" s="15" t="s">
        <v>1923</v>
      </c>
      <c r="F122" s="15" t="s">
        <v>679</v>
      </c>
      <c r="G122" s="15" t="s">
        <v>1924</v>
      </c>
      <c r="H122" s="15" t="s">
        <v>1925</v>
      </c>
      <c r="I122" s="15" t="s">
        <v>1926</v>
      </c>
      <c r="J122" s="15" t="s">
        <v>683</v>
      </c>
      <c r="K122" s="15" t="s">
        <v>1927</v>
      </c>
      <c r="L122" s="15" t="s">
        <v>854</v>
      </c>
      <c r="M122" s="37">
        <v>2360</v>
      </c>
      <c r="N122" s="17"/>
      <c r="O122" s="18"/>
      <c r="P122" s="18"/>
      <c r="Q122" s="18"/>
      <c r="R122" s="18"/>
      <c r="S122" s="18"/>
      <c r="T122" s="19"/>
      <c r="U122" s="19"/>
      <c r="V122" s="17" t="s">
        <v>1046</v>
      </c>
      <c r="W122" s="17" t="s">
        <v>1047</v>
      </c>
      <c r="X122" s="17"/>
      <c r="Y122" s="17"/>
      <c r="Z122" s="17"/>
      <c r="AA122" s="17"/>
      <c r="AB122" s="17"/>
      <c r="AC122" s="17" t="s">
        <v>1427</v>
      </c>
      <c r="AD122" s="17" t="s">
        <v>1428</v>
      </c>
      <c r="AE122" s="17"/>
      <c r="AF122" s="17"/>
      <c r="AG122" s="17"/>
      <c r="AH122" s="17"/>
      <c r="AI122" s="17"/>
      <c r="AJ122" s="17" t="s">
        <v>1749</v>
      </c>
      <c r="AK122" s="17" t="s">
        <v>1750</v>
      </c>
      <c r="AL122" s="17"/>
      <c r="AM122" s="17"/>
      <c r="AN122" s="17"/>
      <c r="AO122" s="17"/>
      <c r="AP122" s="17"/>
      <c r="AQ122" s="20" t="str">
        <f>VLOOKUP($B122, '[1]Survey - Internal'!$A:$U,17,FALSE)</f>
        <v>Bo Luong</v>
      </c>
      <c r="AR122" s="20" t="str">
        <f>VLOOKUP(B122, '[1]Survey - Internal'!A:U,21,FALSE)</f>
        <v>Erik Cady</v>
      </c>
    </row>
    <row r="123" spans="1:44" x14ac:dyDescent="0.25">
      <c r="A123" s="98">
        <v>122</v>
      </c>
      <c r="B123" s="14" t="s">
        <v>1928</v>
      </c>
      <c r="C123" s="15" t="s">
        <v>1929</v>
      </c>
      <c r="D123" s="16">
        <v>3</v>
      </c>
      <c r="E123" s="15" t="s">
        <v>1930</v>
      </c>
      <c r="F123" s="15" t="s">
        <v>679</v>
      </c>
      <c r="G123" s="15" t="s">
        <v>1931</v>
      </c>
      <c r="H123" s="15" t="s">
        <v>683</v>
      </c>
      <c r="I123" s="15" t="s">
        <v>1932</v>
      </c>
      <c r="J123" s="15" t="s">
        <v>683</v>
      </c>
      <c r="K123" s="15" t="s">
        <v>1933</v>
      </c>
      <c r="L123" s="15" t="s">
        <v>854</v>
      </c>
      <c r="M123" s="15" t="s">
        <v>1934</v>
      </c>
      <c r="N123" s="17"/>
      <c r="O123" s="18"/>
      <c r="P123" s="18"/>
      <c r="Q123" s="18"/>
      <c r="R123" s="18"/>
      <c r="S123" s="18"/>
      <c r="T123" s="19"/>
      <c r="U123" s="19"/>
      <c r="V123" s="17" t="s">
        <v>1935</v>
      </c>
      <c r="W123" s="17" t="s">
        <v>1936</v>
      </c>
      <c r="X123" s="17"/>
      <c r="Y123" s="17"/>
      <c r="Z123" s="17"/>
      <c r="AA123" s="17"/>
      <c r="AB123" s="17"/>
      <c r="AC123" s="17">
        <v>0</v>
      </c>
      <c r="AD123" s="17">
        <v>0</v>
      </c>
      <c r="AE123" s="17"/>
      <c r="AF123" s="17"/>
      <c r="AG123" s="17"/>
      <c r="AH123" s="17"/>
      <c r="AI123" s="17"/>
      <c r="AJ123" s="17" t="s">
        <v>1700</v>
      </c>
      <c r="AK123" s="17" t="s">
        <v>1701</v>
      </c>
      <c r="AL123" s="17"/>
      <c r="AM123" s="17"/>
      <c r="AN123" s="17"/>
      <c r="AO123" s="17"/>
      <c r="AP123" s="17"/>
      <c r="AQ123" s="20" t="str">
        <f>VLOOKUP($B123, '[1]Survey - Internal'!$A:$U,17,FALSE)</f>
        <v>Joao Da-Cruz</v>
      </c>
      <c r="AR123" s="20" t="str">
        <f>VLOOKUP(B123, '[1]Survey - Internal'!A:U,21,FALSE)</f>
        <v>Erik Cady</v>
      </c>
    </row>
    <row r="124" spans="1:44" x14ac:dyDescent="0.25">
      <c r="A124" s="98">
        <v>123</v>
      </c>
      <c r="B124" s="14" t="s">
        <v>1937</v>
      </c>
      <c r="C124" s="15" t="s">
        <v>1938</v>
      </c>
      <c r="D124" s="16">
        <v>3</v>
      </c>
      <c r="E124" s="15" t="s">
        <v>1939</v>
      </c>
      <c r="F124" s="15" t="s">
        <v>679</v>
      </c>
      <c r="G124" s="15" t="s">
        <v>1940</v>
      </c>
      <c r="H124" s="15" t="s">
        <v>1941</v>
      </c>
      <c r="I124" s="15" t="s">
        <v>1942</v>
      </c>
      <c r="J124" s="15" t="s">
        <v>683</v>
      </c>
      <c r="K124" s="15" t="s">
        <v>979</v>
      </c>
      <c r="L124" s="15" t="s">
        <v>743</v>
      </c>
      <c r="M124" s="15" t="s">
        <v>1943</v>
      </c>
      <c r="N124" s="17"/>
      <c r="O124" s="18"/>
      <c r="P124" s="18"/>
      <c r="Q124" s="18"/>
      <c r="R124" s="18"/>
      <c r="S124" s="18"/>
      <c r="T124" s="19"/>
      <c r="U124" s="19"/>
      <c r="V124" s="17" t="s">
        <v>1944</v>
      </c>
      <c r="W124" s="17" t="s">
        <v>1945</v>
      </c>
      <c r="X124" s="17"/>
      <c r="Y124" s="17"/>
      <c r="Z124" s="17"/>
      <c r="AA124" s="17"/>
      <c r="AB124" s="17"/>
      <c r="AC124" s="17" t="s">
        <v>1944</v>
      </c>
      <c r="AD124" s="17" t="s">
        <v>1945</v>
      </c>
      <c r="AE124" s="17"/>
      <c r="AF124" s="17"/>
      <c r="AG124" s="17"/>
      <c r="AH124" s="17"/>
      <c r="AI124" s="17"/>
      <c r="AJ124" s="17" t="s">
        <v>1700</v>
      </c>
      <c r="AK124" s="17" t="s">
        <v>1701</v>
      </c>
      <c r="AL124" s="17"/>
      <c r="AM124" s="17"/>
      <c r="AN124" s="17"/>
      <c r="AO124" s="17"/>
      <c r="AP124" s="17"/>
      <c r="AQ124" s="20" t="str">
        <f>VLOOKUP($B124, '[1]Survey - Internal'!$A:$U,17,FALSE)</f>
        <v>Joao Da-Cruz</v>
      </c>
      <c r="AR124" s="20" t="str">
        <f>VLOOKUP(B124, '[1]Survey - Internal'!A:U,21,FALSE)</f>
        <v>Erik Cady</v>
      </c>
    </row>
    <row r="125" spans="1:44" ht="15" x14ac:dyDescent="0.25">
      <c r="A125" s="98">
        <v>124</v>
      </c>
      <c r="B125" s="14" t="s">
        <v>1946</v>
      </c>
      <c r="C125" s="15" t="s">
        <v>1947</v>
      </c>
      <c r="D125" s="16">
        <v>3</v>
      </c>
      <c r="E125" s="38" t="s">
        <v>1948</v>
      </c>
      <c r="F125" s="15" t="s">
        <v>679</v>
      </c>
      <c r="G125" s="15" t="s">
        <v>1949</v>
      </c>
      <c r="H125" s="15" t="s">
        <v>1950</v>
      </c>
      <c r="I125" s="15" t="s">
        <v>1951</v>
      </c>
      <c r="J125" s="15"/>
      <c r="K125" s="15" t="s">
        <v>1952</v>
      </c>
      <c r="L125" s="15" t="s">
        <v>1953</v>
      </c>
      <c r="M125" s="31" t="s">
        <v>1954</v>
      </c>
      <c r="N125" s="17"/>
      <c r="O125" s="18"/>
      <c r="P125" s="18"/>
      <c r="Q125" s="18"/>
      <c r="R125" s="18"/>
      <c r="S125" s="18"/>
      <c r="T125" s="19"/>
      <c r="U125" s="19"/>
      <c r="V125" s="17" t="s">
        <v>992</v>
      </c>
      <c r="W125" s="17" t="s">
        <v>993</v>
      </c>
      <c r="X125" s="17"/>
      <c r="Y125" s="17"/>
      <c r="Z125" s="17"/>
      <c r="AA125" s="17"/>
      <c r="AB125" s="17"/>
      <c r="AC125" s="17" t="s">
        <v>1955</v>
      </c>
      <c r="AD125" s="17" t="s">
        <v>1956</v>
      </c>
      <c r="AE125" s="17"/>
      <c r="AF125" s="17"/>
      <c r="AG125" s="17"/>
      <c r="AH125" s="17"/>
      <c r="AI125" s="17"/>
      <c r="AJ125" s="17" t="s">
        <v>1771</v>
      </c>
      <c r="AK125" s="17" t="s">
        <v>1772</v>
      </c>
      <c r="AL125" s="17"/>
      <c r="AM125" s="17"/>
      <c r="AN125" s="17"/>
      <c r="AO125" s="17"/>
      <c r="AP125" s="17"/>
      <c r="AQ125" s="20" t="str">
        <f>VLOOKUP($B125, '[1]Survey - Internal'!$A:$U,17,FALSE)</f>
        <v>Jared Sutton</v>
      </c>
      <c r="AR125" s="20" t="str">
        <f>VLOOKUP(B125, '[1]Survey - Internal'!A:U,21,FALSE)</f>
        <v>Erik Cady</v>
      </c>
    </row>
    <row r="126" spans="1:44" x14ac:dyDescent="0.25">
      <c r="A126" s="98">
        <v>125</v>
      </c>
      <c r="B126" s="14" t="s">
        <v>1957</v>
      </c>
      <c r="C126" s="15" t="s">
        <v>1958</v>
      </c>
      <c r="D126" s="16">
        <v>2</v>
      </c>
      <c r="E126" s="15" t="s">
        <v>1959</v>
      </c>
      <c r="F126" s="15" t="s">
        <v>679</v>
      </c>
      <c r="G126" s="15" t="s">
        <v>1960</v>
      </c>
      <c r="H126" s="15"/>
      <c r="I126" s="15" t="s">
        <v>1961</v>
      </c>
      <c r="J126" s="15"/>
      <c r="K126" s="15" t="s">
        <v>712</v>
      </c>
      <c r="L126" s="15" t="s">
        <v>1962</v>
      </c>
      <c r="M126" s="15" t="s">
        <v>1963</v>
      </c>
      <c r="N126" s="17"/>
      <c r="O126" s="18"/>
      <c r="P126" s="18"/>
      <c r="Q126" s="18"/>
      <c r="R126" s="18"/>
      <c r="S126" s="18"/>
      <c r="T126" s="19"/>
      <c r="U126" s="19"/>
      <c r="V126" s="17" t="s">
        <v>1964</v>
      </c>
      <c r="W126" s="17" t="s">
        <v>1965</v>
      </c>
      <c r="X126" s="17"/>
      <c r="Y126" s="17"/>
      <c r="Z126" s="17"/>
      <c r="AA126" s="17"/>
      <c r="AB126" s="17"/>
      <c r="AC126" s="17" t="s">
        <v>1966</v>
      </c>
      <c r="AD126" s="17" t="s">
        <v>1967</v>
      </c>
      <c r="AE126" s="17"/>
      <c r="AF126" s="17"/>
      <c r="AG126" s="17"/>
      <c r="AH126" s="17"/>
      <c r="AI126" s="17"/>
      <c r="AJ126" s="17" t="s">
        <v>1700</v>
      </c>
      <c r="AK126" s="17" t="s">
        <v>1701</v>
      </c>
      <c r="AL126" s="17"/>
      <c r="AM126" s="17"/>
      <c r="AN126" s="17"/>
      <c r="AO126" s="17"/>
      <c r="AP126" s="17"/>
      <c r="AQ126" s="20" t="str">
        <f>VLOOKUP($B126, '[1]Survey - Internal'!$A:$U,17,FALSE)</f>
        <v>Joao Da-Cruz</v>
      </c>
      <c r="AR126" s="20" t="str">
        <f>VLOOKUP(B126, '[1]Survey - Internal'!A:U,21,FALSE)</f>
        <v>Erik Cady</v>
      </c>
    </row>
    <row r="127" spans="1:44" ht="76.5" x14ac:dyDescent="0.25">
      <c r="A127" s="98">
        <v>126</v>
      </c>
      <c r="B127" s="14" t="s">
        <v>1968</v>
      </c>
      <c r="C127" s="15" t="s">
        <v>1969</v>
      </c>
      <c r="D127" s="16">
        <v>2</v>
      </c>
      <c r="E127" s="15" t="s">
        <v>1970</v>
      </c>
      <c r="F127" s="15" t="s">
        <v>679</v>
      </c>
      <c r="G127" s="15" t="s">
        <v>1971</v>
      </c>
      <c r="H127" s="15" t="s">
        <v>1972</v>
      </c>
      <c r="I127" s="15" t="s">
        <v>1973</v>
      </c>
      <c r="J127" s="15" t="s">
        <v>683</v>
      </c>
      <c r="K127" s="15" t="s">
        <v>1014</v>
      </c>
      <c r="L127" s="15" t="s">
        <v>818</v>
      </c>
      <c r="M127" s="15" t="s">
        <v>1974</v>
      </c>
      <c r="N127" s="22" t="s">
        <v>1970</v>
      </c>
      <c r="O127" s="23">
        <v>6</v>
      </c>
      <c r="P127" s="23">
        <v>5</v>
      </c>
      <c r="Q127" s="23">
        <v>5</v>
      </c>
      <c r="R127" s="23">
        <v>5</v>
      </c>
      <c r="S127" s="23">
        <v>5</v>
      </c>
      <c r="T127" s="24" t="s">
        <v>1975</v>
      </c>
      <c r="U127" s="25">
        <f>AVERAGE(O127:S127)</f>
        <v>5.2</v>
      </c>
      <c r="V127" s="17" t="s">
        <v>1976</v>
      </c>
      <c r="W127" s="17" t="s">
        <v>1977</v>
      </c>
      <c r="X127" s="17"/>
      <c r="Y127" s="17"/>
      <c r="Z127" s="17"/>
      <c r="AA127" s="17"/>
      <c r="AB127" s="17"/>
      <c r="AC127" s="17" t="s">
        <v>1978</v>
      </c>
      <c r="AD127" s="17" t="s">
        <v>1979</v>
      </c>
      <c r="AE127" s="17"/>
      <c r="AF127" s="17"/>
      <c r="AG127" s="17"/>
      <c r="AH127" s="17"/>
      <c r="AI127" s="17"/>
      <c r="AJ127" s="17" t="s">
        <v>1771</v>
      </c>
      <c r="AK127" s="17" t="s">
        <v>1772</v>
      </c>
      <c r="AL127" s="17"/>
      <c r="AM127" s="17"/>
      <c r="AN127" s="17"/>
      <c r="AO127" s="17"/>
      <c r="AP127" s="17"/>
      <c r="AQ127" s="20" t="str">
        <f>VLOOKUP($B127, '[1]Survey - Internal'!$A:$U,17,FALSE)</f>
        <v>Jared Sutton</v>
      </c>
      <c r="AR127" s="20" t="str">
        <f>VLOOKUP(B127, '[1]Survey - Internal'!A:U,21,FALSE)</f>
        <v>Erik Cady</v>
      </c>
    </row>
    <row r="128" spans="1:44" x14ac:dyDescent="0.25">
      <c r="A128" s="98">
        <v>127</v>
      </c>
      <c r="B128" s="14" t="s">
        <v>1980</v>
      </c>
      <c r="C128" s="15" t="s">
        <v>1981</v>
      </c>
      <c r="D128" s="16">
        <v>3</v>
      </c>
      <c r="E128" s="15" t="s">
        <v>1982</v>
      </c>
      <c r="F128" s="15" t="s">
        <v>679</v>
      </c>
      <c r="G128" s="15" t="s">
        <v>1983</v>
      </c>
      <c r="H128" s="15"/>
      <c r="I128" s="15" t="s">
        <v>1984</v>
      </c>
      <c r="J128" s="15" t="s">
        <v>683</v>
      </c>
      <c r="K128" s="15" t="s">
        <v>1985</v>
      </c>
      <c r="L128" s="15" t="s">
        <v>1986</v>
      </c>
      <c r="M128" s="15" t="s">
        <v>1987</v>
      </c>
      <c r="N128" s="17"/>
      <c r="O128" s="18"/>
      <c r="P128" s="18"/>
      <c r="Q128" s="18"/>
      <c r="R128" s="18"/>
      <c r="S128" s="18"/>
      <c r="T128" s="19"/>
      <c r="U128" s="19"/>
      <c r="V128" s="17" t="s">
        <v>1859</v>
      </c>
      <c r="W128" s="17" t="s">
        <v>1860</v>
      </c>
      <c r="X128" s="17"/>
      <c r="Y128" s="17"/>
      <c r="Z128" s="17"/>
      <c r="AA128" s="17"/>
      <c r="AB128" s="17"/>
      <c r="AC128" s="17" t="s">
        <v>1006</v>
      </c>
      <c r="AD128" s="17" t="s">
        <v>1007</v>
      </c>
      <c r="AE128" s="17"/>
      <c r="AF128" s="17"/>
      <c r="AG128" s="17"/>
      <c r="AH128" s="17"/>
      <c r="AI128" s="17"/>
      <c r="AJ128" s="17" t="s">
        <v>1700</v>
      </c>
      <c r="AK128" s="17" t="s">
        <v>1701</v>
      </c>
      <c r="AL128" s="17"/>
      <c r="AM128" s="17"/>
      <c r="AN128" s="17"/>
      <c r="AO128" s="17"/>
      <c r="AP128" s="17"/>
      <c r="AQ128" s="20" t="str">
        <f>VLOOKUP($B128, '[1]Survey - Internal'!$A:$U,17,FALSE)</f>
        <v>Joao Da-Cruz</v>
      </c>
      <c r="AR128" s="20" t="str">
        <f>VLOOKUP(B128, '[1]Survey - Internal'!A:U,21,FALSE)</f>
        <v>Erik Cady</v>
      </c>
    </row>
    <row r="129" spans="1:44" x14ac:dyDescent="0.25">
      <c r="A129" s="98">
        <v>128</v>
      </c>
      <c r="B129" s="14" t="s">
        <v>1988</v>
      </c>
      <c r="C129" s="15" t="s">
        <v>1989</v>
      </c>
      <c r="D129" s="16">
        <v>3</v>
      </c>
      <c r="E129" s="15" t="s">
        <v>1990</v>
      </c>
      <c r="F129" s="15" t="s">
        <v>679</v>
      </c>
      <c r="G129" s="15" t="s">
        <v>1991</v>
      </c>
      <c r="H129" s="15" t="s">
        <v>1992</v>
      </c>
      <c r="I129" s="15" t="s">
        <v>1993</v>
      </c>
      <c r="J129" s="15" t="s">
        <v>683</v>
      </c>
      <c r="K129" s="15" t="s">
        <v>1994</v>
      </c>
      <c r="L129" s="15" t="s">
        <v>1995</v>
      </c>
      <c r="M129" s="37">
        <v>1615</v>
      </c>
      <c r="N129" s="17"/>
      <c r="O129" s="18"/>
      <c r="P129" s="18"/>
      <c r="Q129" s="18"/>
      <c r="R129" s="18"/>
      <c r="S129" s="18"/>
      <c r="T129" s="19"/>
      <c r="U129" s="19"/>
      <c r="V129" s="17" t="s">
        <v>1309</v>
      </c>
      <c r="W129" s="17" t="s">
        <v>1310</v>
      </c>
      <c r="X129" s="17"/>
      <c r="Y129" s="17"/>
      <c r="Z129" s="17"/>
      <c r="AA129" s="17"/>
      <c r="AB129" s="17"/>
      <c r="AC129" s="17" t="s">
        <v>1205</v>
      </c>
      <c r="AD129" s="17" t="s">
        <v>1035</v>
      </c>
      <c r="AE129" s="17"/>
      <c r="AF129" s="17"/>
      <c r="AG129" s="17"/>
      <c r="AH129" s="17"/>
      <c r="AI129" s="17"/>
      <c r="AJ129" s="17" t="s">
        <v>1749</v>
      </c>
      <c r="AK129" s="17" t="s">
        <v>1750</v>
      </c>
      <c r="AL129" s="17"/>
      <c r="AM129" s="17"/>
      <c r="AN129" s="17"/>
      <c r="AO129" s="17"/>
      <c r="AP129" s="17"/>
      <c r="AQ129" s="20" t="str">
        <f>VLOOKUP($B129, '[1]Survey - Internal'!$A:$U,17,FALSE)</f>
        <v>Bo Luong</v>
      </c>
      <c r="AR129" s="20" t="str">
        <f>VLOOKUP(B129, '[1]Survey - Internal'!A:U,21,FALSE)</f>
        <v>Erik Cady</v>
      </c>
    </row>
    <row r="130" spans="1:44" x14ac:dyDescent="0.25">
      <c r="A130" s="98">
        <v>129</v>
      </c>
      <c r="B130" s="14" t="s">
        <v>1996</v>
      </c>
      <c r="C130" s="15" t="s">
        <v>1997</v>
      </c>
      <c r="D130" s="16">
        <v>3</v>
      </c>
      <c r="E130" s="15" t="s">
        <v>1998</v>
      </c>
      <c r="F130" s="15" t="s">
        <v>679</v>
      </c>
      <c r="G130" s="15" t="s">
        <v>1999</v>
      </c>
      <c r="H130" s="15" t="s">
        <v>2000</v>
      </c>
      <c r="I130" s="15" t="s">
        <v>2001</v>
      </c>
      <c r="J130" s="15" t="s">
        <v>683</v>
      </c>
      <c r="K130" s="15" t="s">
        <v>2002</v>
      </c>
      <c r="L130" s="15" t="s">
        <v>843</v>
      </c>
      <c r="M130" s="31" t="s">
        <v>2003</v>
      </c>
      <c r="N130" s="17"/>
      <c r="O130" s="18"/>
      <c r="P130" s="18"/>
      <c r="Q130" s="18"/>
      <c r="R130" s="18"/>
      <c r="S130" s="18"/>
      <c r="T130" s="19"/>
      <c r="U130" s="19"/>
      <c r="V130" s="17" t="s">
        <v>936</v>
      </c>
      <c r="W130" s="17" t="s">
        <v>937</v>
      </c>
      <c r="X130" s="17"/>
      <c r="Y130" s="17"/>
      <c r="Z130" s="17"/>
      <c r="AA130" s="17"/>
      <c r="AB130" s="17"/>
      <c r="AC130" s="17" t="s">
        <v>2004</v>
      </c>
      <c r="AD130" s="17" t="s">
        <v>2005</v>
      </c>
      <c r="AE130" s="17"/>
      <c r="AF130" s="17"/>
      <c r="AG130" s="17"/>
      <c r="AH130" s="17"/>
      <c r="AI130" s="17"/>
      <c r="AJ130" s="17" t="s">
        <v>1683</v>
      </c>
      <c r="AK130" s="17" t="s">
        <v>1684</v>
      </c>
      <c r="AL130" s="17"/>
      <c r="AM130" s="17"/>
      <c r="AN130" s="17"/>
      <c r="AO130" s="17"/>
      <c r="AP130" s="17"/>
      <c r="AQ130" s="20" t="str">
        <f>VLOOKUP($B130, '[1]Survey - Internal'!$A:$U,17,FALSE)</f>
        <v>Michael Dean</v>
      </c>
      <c r="AR130" s="20" t="str">
        <f>VLOOKUP(B130, '[1]Survey - Internal'!A:U,21,FALSE)</f>
        <v>Erik Cady</v>
      </c>
    </row>
    <row r="131" spans="1:44" x14ac:dyDescent="0.25">
      <c r="A131" s="98">
        <v>130</v>
      </c>
      <c r="B131" s="14" t="s">
        <v>2006</v>
      </c>
      <c r="C131" s="15" t="s">
        <v>2007</v>
      </c>
      <c r="D131" s="16">
        <v>2</v>
      </c>
      <c r="E131" s="15" t="s">
        <v>2008</v>
      </c>
      <c r="F131" s="15" t="s">
        <v>679</v>
      </c>
      <c r="G131" s="15" t="s">
        <v>2009</v>
      </c>
      <c r="H131" s="15" t="s">
        <v>2010</v>
      </c>
      <c r="I131" s="15" t="s">
        <v>2011</v>
      </c>
      <c r="J131" s="15" t="s">
        <v>683</v>
      </c>
      <c r="K131" s="15" t="s">
        <v>2012</v>
      </c>
      <c r="L131" s="15" t="s">
        <v>1849</v>
      </c>
      <c r="M131" s="15" t="s">
        <v>2013</v>
      </c>
      <c r="N131" s="17"/>
      <c r="O131" s="18"/>
      <c r="P131" s="18"/>
      <c r="Q131" s="18"/>
      <c r="R131" s="18"/>
      <c r="S131" s="18"/>
      <c r="T131" s="19"/>
      <c r="U131" s="19"/>
      <c r="V131" s="17" t="s">
        <v>1205</v>
      </c>
      <c r="W131" s="17" t="s">
        <v>1035</v>
      </c>
      <c r="X131" s="17"/>
      <c r="Y131" s="17"/>
      <c r="Z131" s="17"/>
      <c r="AA131" s="17"/>
      <c r="AB131" s="17"/>
      <c r="AC131" s="17" t="s">
        <v>2014</v>
      </c>
      <c r="AD131" s="17" t="s">
        <v>2015</v>
      </c>
      <c r="AE131" s="17"/>
      <c r="AF131" s="17"/>
      <c r="AG131" s="17"/>
      <c r="AH131" s="17"/>
      <c r="AI131" s="17"/>
      <c r="AJ131" s="17" t="s">
        <v>1700</v>
      </c>
      <c r="AK131" s="17" t="s">
        <v>1701</v>
      </c>
      <c r="AL131" s="17"/>
      <c r="AM131" s="17"/>
      <c r="AN131" s="17"/>
      <c r="AO131" s="17"/>
      <c r="AP131" s="17"/>
      <c r="AQ131" s="20" t="str">
        <f>VLOOKUP($B131, '[1]Survey - Internal'!$A:$U,17,FALSE)</f>
        <v>Joao Da-Cruz</v>
      </c>
      <c r="AR131" s="20" t="str">
        <f>VLOOKUP(B131, '[1]Survey - Internal'!A:U,21,FALSE)</f>
        <v>Erik Cady</v>
      </c>
    </row>
    <row r="132" spans="1:44" x14ac:dyDescent="0.25">
      <c r="A132" s="98">
        <v>131</v>
      </c>
      <c r="B132" s="14" t="s">
        <v>2016</v>
      </c>
      <c r="C132" s="15" t="s">
        <v>2017</v>
      </c>
      <c r="D132" s="16">
        <v>3</v>
      </c>
      <c r="E132" s="15" t="s">
        <v>2018</v>
      </c>
      <c r="F132" s="15" t="s">
        <v>679</v>
      </c>
      <c r="G132" s="15" t="s">
        <v>2019</v>
      </c>
      <c r="H132" s="15" t="s">
        <v>2020</v>
      </c>
      <c r="I132" s="15" t="s">
        <v>2021</v>
      </c>
      <c r="J132" s="15"/>
      <c r="K132" s="15" t="s">
        <v>1202</v>
      </c>
      <c r="L132" s="15" t="s">
        <v>2022</v>
      </c>
      <c r="M132" s="17">
        <v>55415</v>
      </c>
      <c r="N132" s="17"/>
      <c r="O132" s="18"/>
      <c r="P132" s="18"/>
      <c r="Q132" s="18"/>
      <c r="R132" s="18"/>
      <c r="S132" s="18"/>
      <c r="T132" s="19"/>
      <c r="U132" s="19"/>
      <c r="V132" s="17" t="s">
        <v>2023</v>
      </c>
      <c r="W132" s="17" t="s">
        <v>2024</v>
      </c>
      <c r="X132" s="17"/>
      <c r="Y132" s="17"/>
      <c r="Z132" s="17"/>
      <c r="AA132" s="17"/>
      <c r="AB132" s="17"/>
      <c r="AC132" s="17" t="s">
        <v>2025</v>
      </c>
      <c r="AD132" s="17" t="s">
        <v>2026</v>
      </c>
      <c r="AE132" s="17"/>
      <c r="AF132" s="17"/>
      <c r="AG132" s="17"/>
      <c r="AH132" s="17"/>
      <c r="AI132" s="17"/>
      <c r="AJ132" s="17" t="s">
        <v>1771</v>
      </c>
      <c r="AK132" s="17" t="s">
        <v>1772</v>
      </c>
      <c r="AL132" s="17"/>
      <c r="AM132" s="17"/>
      <c r="AN132" s="17"/>
      <c r="AO132" s="17"/>
      <c r="AP132" s="17"/>
      <c r="AQ132" s="20" t="str">
        <f>VLOOKUP($B132, '[1]Survey - Internal'!$A:$U,17,FALSE)</f>
        <v>Jared Sutton</v>
      </c>
      <c r="AR132" s="20" t="str">
        <f>VLOOKUP(B132, '[1]Survey - Internal'!A:U,21,FALSE)</f>
        <v>Erik Cady</v>
      </c>
    </row>
    <row r="133" spans="1:44" x14ac:dyDescent="0.25">
      <c r="A133" s="98">
        <v>132</v>
      </c>
      <c r="B133" s="14" t="s">
        <v>2027</v>
      </c>
      <c r="C133" s="15" t="s">
        <v>2028</v>
      </c>
      <c r="D133" s="16">
        <v>3</v>
      </c>
      <c r="E133" s="15" t="s">
        <v>2029</v>
      </c>
      <c r="F133" s="15" t="s">
        <v>679</v>
      </c>
      <c r="G133" s="15" t="s">
        <v>2030</v>
      </c>
      <c r="H133" s="15" t="s">
        <v>2031</v>
      </c>
      <c r="I133" s="15" t="s">
        <v>2032</v>
      </c>
      <c r="J133" s="15" t="s">
        <v>683</v>
      </c>
      <c r="K133" s="15" t="s">
        <v>1985</v>
      </c>
      <c r="L133" s="15" t="s">
        <v>1986</v>
      </c>
      <c r="M133" s="15" t="s">
        <v>2033</v>
      </c>
      <c r="N133" s="17"/>
      <c r="O133" s="18"/>
      <c r="P133" s="18"/>
      <c r="Q133" s="18"/>
      <c r="R133" s="18"/>
      <c r="S133" s="18"/>
      <c r="T133" s="19"/>
      <c r="U133" s="19"/>
      <c r="V133" s="17" t="s">
        <v>1800</v>
      </c>
      <c r="W133" s="17" t="s">
        <v>2034</v>
      </c>
      <c r="X133" s="17"/>
      <c r="Y133" s="17"/>
      <c r="Z133" s="17"/>
      <c r="AA133" s="17"/>
      <c r="AB133" s="17"/>
      <c r="AC133" s="17" t="s">
        <v>1800</v>
      </c>
      <c r="AD133" s="17" t="s">
        <v>2034</v>
      </c>
      <c r="AE133" s="17"/>
      <c r="AF133" s="17"/>
      <c r="AG133" s="17"/>
      <c r="AH133" s="17"/>
      <c r="AI133" s="17"/>
      <c r="AJ133" s="17" t="s">
        <v>1683</v>
      </c>
      <c r="AK133" s="17" t="s">
        <v>1684</v>
      </c>
      <c r="AL133" s="17"/>
      <c r="AM133" s="17"/>
      <c r="AN133" s="17"/>
      <c r="AO133" s="17"/>
      <c r="AP133" s="17"/>
      <c r="AQ133" s="20" t="str">
        <f>VLOOKUP($B133, '[1]Survey - Internal'!$A:$U,17,FALSE)</f>
        <v>Michael Dean</v>
      </c>
      <c r="AR133" s="20" t="str">
        <f>VLOOKUP(B133, '[1]Survey - Internal'!A:U,21,FALSE)</f>
        <v>Erik Cady</v>
      </c>
    </row>
    <row r="134" spans="1:44" x14ac:dyDescent="0.25">
      <c r="A134" s="98">
        <v>133</v>
      </c>
      <c r="B134" s="14" t="s">
        <v>2035</v>
      </c>
      <c r="C134" s="15" t="s">
        <v>2036</v>
      </c>
      <c r="D134" s="16">
        <v>3</v>
      </c>
      <c r="E134" s="15" t="s">
        <v>2037</v>
      </c>
      <c r="F134" s="15" t="s">
        <v>679</v>
      </c>
      <c r="G134" s="15" t="s">
        <v>2038</v>
      </c>
      <c r="H134" s="15" t="s">
        <v>2039</v>
      </c>
      <c r="I134" s="15" t="s">
        <v>2040</v>
      </c>
      <c r="J134" s="15" t="s">
        <v>683</v>
      </c>
      <c r="K134" s="15" t="s">
        <v>2041</v>
      </c>
      <c r="L134" s="15" t="s">
        <v>957</v>
      </c>
      <c r="M134" s="15" t="s">
        <v>2042</v>
      </c>
      <c r="N134" s="17"/>
      <c r="O134" s="18"/>
      <c r="P134" s="18"/>
      <c r="Q134" s="18"/>
      <c r="R134" s="18"/>
      <c r="S134" s="18"/>
      <c r="T134" s="19"/>
      <c r="U134" s="19"/>
      <c r="V134" s="17" t="s">
        <v>2043</v>
      </c>
      <c r="W134" s="17" t="s">
        <v>2044</v>
      </c>
      <c r="X134" s="17"/>
      <c r="Y134" s="17"/>
      <c r="Z134" s="17"/>
      <c r="AA134" s="17"/>
      <c r="AB134" s="17"/>
      <c r="AC134" s="17" t="s">
        <v>2045</v>
      </c>
      <c r="AD134" s="17" t="s">
        <v>2046</v>
      </c>
      <c r="AE134" s="17"/>
      <c r="AF134" s="17"/>
      <c r="AG134" s="17"/>
      <c r="AH134" s="17"/>
      <c r="AI134" s="17"/>
      <c r="AJ134" s="17" t="s">
        <v>1771</v>
      </c>
      <c r="AK134" s="17" t="s">
        <v>1772</v>
      </c>
      <c r="AL134" s="17"/>
      <c r="AM134" s="17"/>
      <c r="AN134" s="17"/>
      <c r="AO134" s="17"/>
      <c r="AP134" s="17"/>
      <c r="AQ134" s="20" t="str">
        <f>VLOOKUP($B134, '[1]Survey - Internal'!$A:$U,17,FALSE)</f>
        <v>Jared Sutton</v>
      </c>
      <c r="AR134" s="20" t="str">
        <f>VLOOKUP(B134, '[1]Survey - Internal'!A:U,21,FALSE)</f>
        <v>Erik Cady</v>
      </c>
    </row>
    <row r="135" spans="1:44" ht="15" x14ac:dyDescent="0.25">
      <c r="A135" s="98">
        <v>134</v>
      </c>
      <c r="B135" s="14" t="s">
        <v>2047</v>
      </c>
      <c r="C135" s="15" t="s">
        <v>2048</v>
      </c>
      <c r="D135" s="16">
        <v>1</v>
      </c>
      <c r="E135" s="15" t="s">
        <v>2049</v>
      </c>
      <c r="F135" s="15" t="s">
        <v>679</v>
      </c>
      <c r="G135" s="39" t="s">
        <v>2050</v>
      </c>
      <c r="H135" s="15" t="s">
        <v>2051</v>
      </c>
      <c r="I135" s="15" t="s">
        <v>2052</v>
      </c>
      <c r="J135" s="15" t="s">
        <v>683</v>
      </c>
      <c r="K135" s="15" t="s">
        <v>2053</v>
      </c>
      <c r="L135" s="15" t="s">
        <v>743</v>
      </c>
      <c r="M135" s="17">
        <v>90067</v>
      </c>
      <c r="N135" s="17"/>
      <c r="O135" s="18"/>
      <c r="P135" s="18"/>
      <c r="Q135" s="18"/>
      <c r="R135" s="18"/>
      <c r="S135" s="18"/>
      <c r="T135" s="19"/>
      <c r="U135" s="19"/>
      <c r="V135" s="17" t="s">
        <v>2054</v>
      </c>
      <c r="W135" s="17" t="s">
        <v>2055</v>
      </c>
      <c r="X135" s="17"/>
      <c r="Y135" s="17"/>
      <c r="Z135" s="17"/>
      <c r="AA135" s="17"/>
      <c r="AB135" s="17"/>
      <c r="AC135" s="17" t="s">
        <v>2056</v>
      </c>
      <c r="AD135" s="17" t="s">
        <v>2057</v>
      </c>
      <c r="AE135" s="17"/>
      <c r="AF135" s="17"/>
      <c r="AG135" s="17"/>
      <c r="AH135" s="17"/>
      <c r="AI135" s="17"/>
      <c r="AJ135" s="17" t="s">
        <v>2058</v>
      </c>
      <c r="AK135" s="17" t="s">
        <v>2059</v>
      </c>
      <c r="AL135" s="17"/>
      <c r="AM135" s="17"/>
      <c r="AN135" s="17"/>
      <c r="AO135" s="17"/>
      <c r="AP135" s="17"/>
      <c r="AQ135" s="20" t="str">
        <f>VLOOKUP($B135, '[1]Survey - Internal'!$A:$U,17,FALSE)</f>
        <v>Kelvin Andrade</v>
      </c>
      <c r="AR135" s="20" t="str">
        <f>VLOOKUP(B135, '[1]Survey - Internal'!A:U,21,FALSE)</f>
        <v>Erik Cady</v>
      </c>
    </row>
    <row r="136" spans="1:44" ht="51" x14ac:dyDescent="0.25">
      <c r="A136" s="98">
        <v>135</v>
      </c>
      <c r="B136" s="14" t="s">
        <v>2060</v>
      </c>
      <c r="C136" s="15" t="s">
        <v>2061</v>
      </c>
      <c r="D136" s="16">
        <v>1</v>
      </c>
      <c r="E136" s="15" t="s">
        <v>2062</v>
      </c>
      <c r="F136" s="15" t="s">
        <v>679</v>
      </c>
      <c r="G136" s="15" t="s">
        <v>2063</v>
      </c>
      <c r="H136" s="15" t="s">
        <v>2064</v>
      </c>
      <c r="I136" s="15" t="s">
        <v>2065</v>
      </c>
      <c r="J136" s="15" t="s">
        <v>683</v>
      </c>
      <c r="K136" s="15" t="s">
        <v>2066</v>
      </c>
      <c r="L136" s="15" t="s">
        <v>2067</v>
      </c>
      <c r="M136" s="15" t="s">
        <v>2068</v>
      </c>
      <c r="N136" s="22" t="s">
        <v>2069</v>
      </c>
      <c r="O136" s="23">
        <v>9</v>
      </c>
      <c r="P136" s="23">
        <v>9</v>
      </c>
      <c r="Q136" s="23">
        <v>8</v>
      </c>
      <c r="R136" s="23">
        <v>8</v>
      </c>
      <c r="S136" s="23">
        <v>9</v>
      </c>
      <c r="T136" s="24" t="s">
        <v>2070</v>
      </c>
      <c r="U136" s="25">
        <f t="shared" ref="U136:U142" si="2">AVERAGE(O136:S136)</f>
        <v>8.6</v>
      </c>
      <c r="V136" s="17" t="s">
        <v>2071</v>
      </c>
      <c r="W136" s="17" t="s">
        <v>2072</v>
      </c>
      <c r="X136" s="17"/>
      <c r="Y136" s="17"/>
      <c r="Z136" s="17"/>
      <c r="AA136" s="17"/>
      <c r="AB136" s="17"/>
      <c r="AC136" s="17" t="s">
        <v>2073</v>
      </c>
      <c r="AD136" s="17" t="s">
        <v>2074</v>
      </c>
      <c r="AE136" s="17"/>
      <c r="AF136" s="17"/>
      <c r="AG136" s="17"/>
      <c r="AH136" s="17"/>
      <c r="AI136" s="17"/>
      <c r="AJ136" s="17" t="s">
        <v>1749</v>
      </c>
      <c r="AK136" s="17" t="s">
        <v>1750</v>
      </c>
      <c r="AL136" s="17"/>
      <c r="AM136" s="17"/>
      <c r="AN136" s="17"/>
      <c r="AO136" s="17"/>
      <c r="AP136" s="17"/>
      <c r="AQ136" s="20" t="str">
        <f>VLOOKUP($B136, '[1]Survey - Internal'!$A:$U,17,FALSE)</f>
        <v>Bo Luong</v>
      </c>
      <c r="AR136" s="20" t="str">
        <f>VLOOKUP(B136, '[1]Survey - Internal'!A:U,21,FALSE)</f>
        <v>Erik Cady</v>
      </c>
    </row>
    <row r="137" spans="1:44" x14ac:dyDescent="0.25">
      <c r="A137" s="98">
        <v>136</v>
      </c>
      <c r="B137" s="14" t="s">
        <v>2075</v>
      </c>
      <c r="C137" s="15" t="s">
        <v>2076</v>
      </c>
      <c r="D137" s="16">
        <v>2</v>
      </c>
      <c r="E137" s="15" t="s">
        <v>2077</v>
      </c>
      <c r="F137" s="15" t="s">
        <v>679</v>
      </c>
      <c r="G137" s="15" t="s">
        <v>2078</v>
      </c>
      <c r="H137" s="15" t="s">
        <v>2079</v>
      </c>
      <c r="I137" s="15" t="s">
        <v>2080</v>
      </c>
      <c r="J137" s="15" t="s">
        <v>683</v>
      </c>
      <c r="K137" s="15" t="s">
        <v>853</v>
      </c>
      <c r="L137" s="15" t="s">
        <v>854</v>
      </c>
      <c r="M137" s="15" t="s">
        <v>2081</v>
      </c>
      <c r="N137" s="22" t="s">
        <v>2082</v>
      </c>
      <c r="O137" s="23">
        <v>8</v>
      </c>
      <c r="P137" s="23">
        <v>7</v>
      </c>
      <c r="Q137" s="23">
        <v>7</v>
      </c>
      <c r="R137" s="23">
        <v>7</v>
      </c>
      <c r="S137" s="23">
        <v>8</v>
      </c>
      <c r="T137" s="24" t="s">
        <v>683</v>
      </c>
      <c r="U137" s="25">
        <f t="shared" si="2"/>
        <v>7.4</v>
      </c>
      <c r="V137" s="17" t="s">
        <v>1046</v>
      </c>
      <c r="W137" s="17" t="s">
        <v>1047</v>
      </c>
      <c r="X137" s="17"/>
      <c r="Y137" s="17"/>
      <c r="Z137" s="17"/>
      <c r="AA137" s="17"/>
      <c r="AB137" s="17"/>
      <c r="AC137" s="17" t="s">
        <v>1048</v>
      </c>
      <c r="AD137" s="17" t="s">
        <v>1049</v>
      </c>
      <c r="AE137" s="17"/>
      <c r="AF137" s="17"/>
      <c r="AG137" s="17"/>
      <c r="AH137" s="17"/>
      <c r="AI137" s="17"/>
      <c r="AJ137" s="17" t="s">
        <v>1749</v>
      </c>
      <c r="AK137" s="17" t="s">
        <v>1750</v>
      </c>
      <c r="AL137" s="17"/>
      <c r="AM137" s="17"/>
      <c r="AN137" s="17"/>
      <c r="AO137" s="17"/>
      <c r="AP137" s="17"/>
      <c r="AQ137" s="20" t="str">
        <f>VLOOKUP($B137, '[1]Survey - Internal'!$A:$U,17,FALSE)</f>
        <v>Bo Luong</v>
      </c>
      <c r="AR137" s="20" t="str">
        <f>VLOOKUP(B137, '[1]Survey - Internal'!A:U,21,FALSE)</f>
        <v>Erik Cady</v>
      </c>
    </row>
    <row r="138" spans="1:44" x14ac:dyDescent="0.25">
      <c r="A138" s="98">
        <v>137</v>
      </c>
      <c r="B138" s="14" t="s">
        <v>2083</v>
      </c>
      <c r="C138" s="15" t="s">
        <v>2084</v>
      </c>
      <c r="D138" s="16">
        <v>2</v>
      </c>
      <c r="E138" s="15" t="s">
        <v>2077</v>
      </c>
      <c r="F138" s="15" t="s">
        <v>679</v>
      </c>
      <c r="G138" s="15" t="s">
        <v>2078</v>
      </c>
      <c r="H138" s="15" t="s">
        <v>2079</v>
      </c>
      <c r="I138" s="15" t="s">
        <v>2080</v>
      </c>
      <c r="J138" s="15" t="s">
        <v>683</v>
      </c>
      <c r="K138" s="15" t="s">
        <v>853</v>
      </c>
      <c r="L138" s="15" t="s">
        <v>854</v>
      </c>
      <c r="M138" s="15" t="s">
        <v>2081</v>
      </c>
      <c r="N138" s="22" t="s">
        <v>2082</v>
      </c>
      <c r="O138" s="23">
        <v>8</v>
      </c>
      <c r="P138" s="23">
        <v>7</v>
      </c>
      <c r="Q138" s="23">
        <v>7</v>
      </c>
      <c r="R138" s="23">
        <v>7</v>
      </c>
      <c r="S138" s="23">
        <v>8</v>
      </c>
      <c r="T138" s="24" t="s">
        <v>683</v>
      </c>
      <c r="U138" s="25">
        <f t="shared" si="2"/>
        <v>7.4</v>
      </c>
      <c r="V138" s="17" t="s">
        <v>1048</v>
      </c>
      <c r="W138" s="17" t="s">
        <v>1027</v>
      </c>
      <c r="X138" s="17"/>
      <c r="Y138" s="17"/>
      <c r="Z138" s="17"/>
      <c r="AA138" s="17"/>
      <c r="AB138" s="17"/>
      <c r="AC138" s="17" t="s">
        <v>2085</v>
      </c>
      <c r="AD138" s="17" t="s">
        <v>1416</v>
      </c>
      <c r="AE138" s="17"/>
      <c r="AF138" s="17"/>
      <c r="AG138" s="17"/>
      <c r="AH138" s="17"/>
      <c r="AI138" s="17"/>
      <c r="AJ138" s="17" t="s">
        <v>1749</v>
      </c>
      <c r="AK138" s="17" t="s">
        <v>1750</v>
      </c>
      <c r="AL138" s="17"/>
      <c r="AM138" s="17"/>
      <c r="AN138" s="17"/>
      <c r="AO138" s="17"/>
      <c r="AP138" s="17"/>
      <c r="AQ138" s="20" t="str">
        <f>VLOOKUP($B138, '[1]Survey - Internal'!$A:$U,17,FALSE)</f>
        <v>Bo Luong</v>
      </c>
      <c r="AR138" s="20" t="str">
        <f>VLOOKUP(B138, '[1]Survey - Internal'!A:U,21,FALSE)</f>
        <v>Erik Cady</v>
      </c>
    </row>
    <row r="139" spans="1:44" x14ac:dyDescent="0.25">
      <c r="A139" s="98">
        <v>138</v>
      </c>
      <c r="B139" s="14" t="s">
        <v>2086</v>
      </c>
      <c r="C139" s="15" t="s">
        <v>2087</v>
      </c>
      <c r="D139" s="16">
        <v>2</v>
      </c>
      <c r="E139" s="15" t="s">
        <v>2077</v>
      </c>
      <c r="F139" s="15" t="s">
        <v>679</v>
      </c>
      <c r="G139" s="15" t="s">
        <v>2078</v>
      </c>
      <c r="H139" s="15" t="s">
        <v>2079</v>
      </c>
      <c r="I139" s="15" t="s">
        <v>2080</v>
      </c>
      <c r="J139" s="15" t="s">
        <v>683</v>
      </c>
      <c r="K139" s="15" t="s">
        <v>853</v>
      </c>
      <c r="L139" s="15" t="s">
        <v>854</v>
      </c>
      <c r="M139" s="15" t="s">
        <v>2081</v>
      </c>
      <c r="N139" s="22" t="s">
        <v>2082</v>
      </c>
      <c r="O139" s="23">
        <v>8</v>
      </c>
      <c r="P139" s="23">
        <v>7</v>
      </c>
      <c r="Q139" s="23">
        <v>7</v>
      </c>
      <c r="R139" s="23">
        <v>7</v>
      </c>
      <c r="S139" s="23">
        <v>8</v>
      </c>
      <c r="T139" s="24" t="s">
        <v>683</v>
      </c>
      <c r="U139" s="25">
        <f t="shared" si="2"/>
        <v>7.4</v>
      </c>
      <c r="V139" s="17" t="s">
        <v>1046</v>
      </c>
      <c r="W139" s="17" t="s">
        <v>1047</v>
      </c>
      <c r="X139" s="17"/>
      <c r="Y139" s="17"/>
      <c r="Z139" s="17"/>
      <c r="AA139" s="17"/>
      <c r="AB139" s="17"/>
      <c r="AC139" s="17" t="s">
        <v>1048</v>
      </c>
      <c r="AD139" s="17" t="s">
        <v>1049</v>
      </c>
      <c r="AE139" s="17"/>
      <c r="AF139" s="17"/>
      <c r="AG139" s="17"/>
      <c r="AH139" s="17"/>
      <c r="AI139" s="17"/>
      <c r="AJ139" s="17" t="s">
        <v>1749</v>
      </c>
      <c r="AK139" s="17" t="s">
        <v>1750</v>
      </c>
      <c r="AL139" s="17"/>
      <c r="AM139" s="17"/>
      <c r="AN139" s="17"/>
      <c r="AO139" s="17"/>
      <c r="AP139" s="17"/>
      <c r="AQ139" s="20" t="str">
        <f>VLOOKUP($B139, '[1]Survey - Internal'!$A:$U,17,FALSE)</f>
        <v>Bo Luong</v>
      </c>
      <c r="AR139" s="20" t="str">
        <f>VLOOKUP(B139, '[1]Survey - Internal'!A:U,21,FALSE)</f>
        <v>Erik Cady</v>
      </c>
    </row>
    <row r="140" spans="1:44" x14ac:dyDescent="0.25">
      <c r="A140" s="98">
        <v>139</v>
      </c>
      <c r="B140" s="14" t="s">
        <v>2088</v>
      </c>
      <c r="C140" s="15" t="s">
        <v>2089</v>
      </c>
      <c r="D140" s="16">
        <v>2</v>
      </c>
      <c r="E140" s="15" t="s">
        <v>2077</v>
      </c>
      <c r="F140" s="15" t="s">
        <v>679</v>
      </c>
      <c r="G140" s="15" t="s">
        <v>2078</v>
      </c>
      <c r="H140" s="15" t="s">
        <v>2079</v>
      </c>
      <c r="I140" s="15" t="s">
        <v>2080</v>
      </c>
      <c r="J140" s="15" t="s">
        <v>683</v>
      </c>
      <c r="K140" s="15" t="s">
        <v>853</v>
      </c>
      <c r="L140" s="15" t="s">
        <v>854</v>
      </c>
      <c r="M140" s="15" t="s">
        <v>2081</v>
      </c>
      <c r="N140" s="22" t="s">
        <v>2082</v>
      </c>
      <c r="O140" s="23">
        <v>8</v>
      </c>
      <c r="P140" s="23">
        <v>7</v>
      </c>
      <c r="Q140" s="23">
        <v>7</v>
      </c>
      <c r="R140" s="23">
        <v>7</v>
      </c>
      <c r="S140" s="23">
        <v>8</v>
      </c>
      <c r="T140" s="24" t="s">
        <v>683</v>
      </c>
      <c r="U140" s="25">
        <f t="shared" si="2"/>
        <v>7.4</v>
      </c>
      <c r="V140" s="17" t="s">
        <v>1046</v>
      </c>
      <c r="W140" s="17" t="s">
        <v>1047</v>
      </c>
      <c r="X140" s="17"/>
      <c r="Y140" s="17"/>
      <c r="Z140" s="17"/>
      <c r="AA140" s="17"/>
      <c r="AB140" s="17"/>
      <c r="AC140" s="17" t="s">
        <v>1427</v>
      </c>
      <c r="AD140" s="17" t="s">
        <v>1428</v>
      </c>
      <c r="AE140" s="17"/>
      <c r="AF140" s="17"/>
      <c r="AG140" s="17"/>
      <c r="AH140" s="17"/>
      <c r="AI140" s="17"/>
      <c r="AJ140" s="17" t="s">
        <v>1749</v>
      </c>
      <c r="AK140" s="17" t="s">
        <v>1750</v>
      </c>
      <c r="AL140" s="17"/>
      <c r="AM140" s="17"/>
      <c r="AN140" s="17"/>
      <c r="AO140" s="17"/>
      <c r="AP140" s="17"/>
      <c r="AQ140" s="20" t="str">
        <f>VLOOKUP($B140, '[1]Survey - Internal'!$A:$U,17,FALSE)</f>
        <v>Bo Luong</v>
      </c>
      <c r="AR140" s="20" t="str">
        <f>VLOOKUP(B140, '[1]Survey - Internal'!A:U,21,FALSE)</f>
        <v>Erik Cady</v>
      </c>
    </row>
    <row r="141" spans="1:44" x14ac:dyDescent="0.25">
      <c r="A141" s="98">
        <v>140</v>
      </c>
      <c r="B141" s="14" t="s">
        <v>2090</v>
      </c>
      <c r="C141" s="15" t="s">
        <v>2091</v>
      </c>
      <c r="D141" s="16">
        <v>2</v>
      </c>
      <c r="E141" s="15" t="s">
        <v>2077</v>
      </c>
      <c r="F141" s="15" t="s">
        <v>679</v>
      </c>
      <c r="G141" s="15" t="s">
        <v>2078</v>
      </c>
      <c r="H141" s="15" t="s">
        <v>2079</v>
      </c>
      <c r="I141" s="15" t="s">
        <v>2080</v>
      </c>
      <c r="J141" s="15" t="s">
        <v>683</v>
      </c>
      <c r="K141" s="15" t="s">
        <v>853</v>
      </c>
      <c r="L141" s="15" t="s">
        <v>854</v>
      </c>
      <c r="M141" s="15" t="s">
        <v>2081</v>
      </c>
      <c r="N141" s="22" t="s">
        <v>2082</v>
      </c>
      <c r="O141" s="23">
        <v>8</v>
      </c>
      <c r="P141" s="23">
        <v>7</v>
      </c>
      <c r="Q141" s="23">
        <v>7</v>
      </c>
      <c r="R141" s="23">
        <v>7</v>
      </c>
      <c r="S141" s="23">
        <v>8</v>
      </c>
      <c r="T141" s="24" t="s">
        <v>683</v>
      </c>
      <c r="U141" s="25">
        <f t="shared" si="2"/>
        <v>7.4</v>
      </c>
      <c r="V141" s="17" t="s">
        <v>1046</v>
      </c>
      <c r="W141" s="17" t="s">
        <v>1047</v>
      </c>
      <c r="X141" s="17"/>
      <c r="Y141" s="17"/>
      <c r="Z141" s="17"/>
      <c r="AA141" s="17"/>
      <c r="AB141" s="17"/>
      <c r="AC141" s="17" t="s">
        <v>1427</v>
      </c>
      <c r="AD141" s="17" t="s">
        <v>1428</v>
      </c>
      <c r="AE141" s="17"/>
      <c r="AF141" s="17"/>
      <c r="AG141" s="17"/>
      <c r="AH141" s="17"/>
      <c r="AI141" s="17"/>
      <c r="AJ141" s="17" t="s">
        <v>1749</v>
      </c>
      <c r="AK141" s="17" t="s">
        <v>1750</v>
      </c>
      <c r="AL141" s="17"/>
      <c r="AM141" s="17"/>
      <c r="AN141" s="17"/>
      <c r="AO141" s="17"/>
      <c r="AP141" s="17"/>
      <c r="AQ141" s="20" t="str">
        <f>VLOOKUP($B141, '[1]Survey - Internal'!$A:$U,17,FALSE)</f>
        <v>Bo Luong</v>
      </c>
      <c r="AR141" s="20" t="str">
        <f>VLOOKUP(B141, '[1]Survey - Internal'!A:U,21,FALSE)</f>
        <v>Erik Cady</v>
      </c>
    </row>
    <row r="142" spans="1:44" x14ac:dyDescent="0.25">
      <c r="A142" s="98">
        <v>141</v>
      </c>
      <c r="B142" s="14" t="s">
        <v>2092</v>
      </c>
      <c r="C142" s="15" t="s">
        <v>2093</v>
      </c>
      <c r="D142" s="16">
        <v>3</v>
      </c>
      <c r="E142" s="15" t="s">
        <v>2094</v>
      </c>
      <c r="F142" s="15" t="s">
        <v>679</v>
      </c>
      <c r="G142" s="15" t="s">
        <v>2095</v>
      </c>
      <c r="H142" s="15" t="s">
        <v>2096</v>
      </c>
      <c r="I142" s="15" t="s">
        <v>2097</v>
      </c>
      <c r="J142" s="15" t="s">
        <v>683</v>
      </c>
      <c r="K142" s="15" t="s">
        <v>1214</v>
      </c>
      <c r="L142" s="15" t="s">
        <v>728</v>
      </c>
      <c r="M142" s="17">
        <v>60606</v>
      </c>
      <c r="N142" s="22" t="s">
        <v>2098</v>
      </c>
      <c r="O142" s="23">
        <v>10</v>
      </c>
      <c r="P142" s="23">
        <v>10</v>
      </c>
      <c r="Q142" s="23">
        <v>10</v>
      </c>
      <c r="R142" s="23">
        <v>10</v>
      </c>
      <c r="S142" s="23">
        <v>10</v>
      </c>
      <c r="T142" s="24" t="s">
        <v>683</v>
      </c>
      <c r="U142" s="25">
        <f t="shared" si="2"/>
        <v>10</v>
      </c>
      <c r="V142" s="17" t="s">
        <v>959</v>
      </c>
      <c r="W142" s="17" t="s">
        <v>960</v>
      </c>
      <c r="X142" s="17"/>
      <c r="Y142" s="17"/>
      <c r="Z142" s="17"/>
      <c r="AA142" s="17"/>
      <c r="AB142" s="17"/>
      <c r="AC142" s="17" t="s">
        <v>869</v>
      </c>
      <c r="AD142" s="17" t="s">
        <v>870</v>
      </c>
      <c r="AE142" s="17"/>
      <c r="AF142" s="17"/>
      <c r="AG142" s="17"/>
      <c r="AH142" s="17"/>
      <c r="AI142" s="17"/>
      <c r="AJ142" s="17" t="s">
        <v>1771</v>
      </c>
      <c r="AK142" s="17" t="s">
        <v>1772</v>
      </c>
      <c r="AL142" s="17"/>
      <c r="AM142" s="17"/>
      <c r="AN142" s="17"/>
      <c r="AO142" s="17"/>
      <c r="AP142" s="17"/>
      <c r="AQ142" s="20" t="str">
        <f>VLOOKUP($B142, '[1]Survey - Internal'!$A:$U,17,FALSE)</f>
        <v>Jared Sutton</v>
      </c>
      <c r="AR142" s="20" t="str">
        <f>VLOOKUP(B142, '[1]Survey - Internal'!A:U,21,FALSE)</f>
        <v>Erik Cady</v>
      </c>
    </row>
    <row r="143" spans="1:44" x14ac:dyDescent="0.25">
      <c r="A143" s="98">
        <v>142</v>
      </c>
      <c r="B143" s="14" t="s">
        <v>2099</v>
      </c>
      <c r="C143" s="15" t="s">
        <v>2099</v>
      </c>
      <c r="D143" s="16">
        <v>3</v>
      </c>
      <c r="E143" s="15" t="s">
        <v>2100</v>
      </c>
      <c r="F143" s="15" t="s">
        <v>679</v>
      </c>
      <c r="G143" s="15" t="s">
        <v>2101</v>
      </c>
      <c r="H143" s="15" t="s">
        <v>2102</v>
      </c>
      <c r="I143" s="15" t="s">
        <v>2103</v>
      </c>
      <c r="J143" s="15" t="s">
        <v>683</v>
      </c>
      <c r="K143" s="15" t="s">
        <v>684</v>
      </c>
      <c r="L143" s="15" t="s">
        <v>685</v>
      </c>
      <c r="M143" s="15" t="s">
        <v>2104</v>
      </c>
      <c r="N143" s="17"/>
      <c r="O143" s="18"/>
      <c r="P143" s="18"/>
      <c r="Q143" s="18"/>
      <c r="R143" s="18"/>
      <c r="S143" s="18"/>
      <c r="T143" s="19"/>
      <c r="U143" s="19"/>
      <c r="V143" s="17" t="s">
        <v>1800</v>
      </c>
      <c r="W143" s="17" t="s">
        <v>2034</v>
      </c>
      <c r="X143" s="17"/>
      <c r="Y143" s="17"/>
      <c r="Z143" s="17"/>
      <c r="AA143" s="17"/>
      <c r="AB143" s="17"/>
      <c r="AC143" s="17" t="s">
        <v>1800</v>
      </c>
      <c r="AD143" s="17" t="s">
        <v>2034</v>
      </c>
      <c r="AE143" s="17"/>
      <c r="AF143" s="17"/>
      <c r="AG143" s="17"/>
      <c r="AH143" s="17"/>
      <c r="AI143" s="17"/>
      <c r="AJ143" s="17" t="s">
        <v>2105</v>
      </c>
      <c r="AK143" s="17" t="s">
        <v>2106</v>
      </c>
      <c r="AL143" s="17"/>
      <c r="AM143" s="17"/>
      <c r="AN143" s="17"/>
      <c r="AO143" s="17"/>
      <c r="AP143" s="17"/>
      <c r="AQ143" s="20" t="str">
        <f>VLOOKUP($B143, '[1]Survey - Internal'!$A:$U,17,FALSE)</f>
        <v>Dan Michaud</v>
      </c>
      <c r="AR143" s="20" t="str">
        <f>VLOOKUP(B143, '[1]Survey - Internal'!A:U,21,FALSE)</f>
        <v>Erik Pulsifer</v>
      </c>
    </row>
    <row r="144" spans="1:44" ht="25.5" x14ac:dyDescent="0.25">
      <c r="A144" s="98">
        <v>143</v>
      </c>
      <c r="B144" s="14" t="s">
        <v>2107</v>
      </c>
      <c r="C144" s="15" t="s">
        <v>2108</v>
      </c>
      <c r="D144" s="16">
        <v>3</v>
      </c>
      <c r="E144" s="15" t="s">
        <v>2109</v>
      </c>
      <c r="F144" s="15" t="s">
        <v>679</v>
      </c>
      <c r="G144" s="15" t="s">
        <v>2110</v>
      </c>
      <c r="H144" s="15" t="s">
        <v>2111</v>
      </c>
      <c r="I144" s="15" t="s">
        <v>2112</v>
      </c>
      <c r="J144" s="15" t="s">
        <v>683</v>
      </c>
      <c r="K144" s="15" t="s">
        <v>2113</v>
      </c>
      <c r="L144" s="15" t="s">
        <v>2114</v>
      </c>
      <c r="M144" s="15" t="s">
        <v>2115</v>
      </c>
      <c r="N144" s="22" t="s">
        <v>2109</v>
      </c>
      <c r="O144" s="23">
        <v>8</v>
      </c>
      <c r="P144" s="23">
        <v>8</v>
      </c>
      <c r="Q144" s="23">
        <v>5</v>
      </c>
      <c r="R144" s="23">
        <v>9</v>
      </c>
      <c r="S144" s="23">
        <v>9</v>
      </c>
      <c r="T144" s="24" t="s">
        <v>2116</v>
      </c>
      <c r="U144" s="25">
        <f>AVERAGE(O144:S144)</f>
        <v>7.8</v>
      </c>
      <c r="V144" s="17" t="s">
        <v>33</v>
      </c>
      <c r="W144" s="17" t="s">
        <v>1005</v>
      </c>
      <c r="X144" s="17"/>
      <c r="Y144" s="17"/>
      <c r="Z144" s="17"/>
      <c r="AA144" s="17"/>
      <c r="AB144" s="17"/>
      <c r="AC144" s="17" t="s">
        <v>33</v>
      </c>
      <c r="AD144" s="17" t="s">
        <v>1005</v>
      </c>
      <c r="AE144" s="17"/>
      <c r="AF144" s="17"/>
      <c r="AG144" s="17"/>
      <c r="AH144" s="17"/>
      <c r="AI144" s="17"/>
      <c r="AJ144" s="17" t="s">
        <v>2105</v>
      </c>
      <c r="AK144" s="17" t="s">
        <v>2106</v>
      </c>
      <c r="AL144" s="17"/>
      <c r="AM144" s="17"/>
      <c r="AN144" s="17"/>
      <c r="AO144" s="17"/>
      <c r="AP144" s="17"/>
      <c r="AQ144" s="20" t="str">
        <f>VLOOKUP($B144, '[1]Survey - Internal'!$A:$U,17,FALSE)</f>
        <v>Dan Michaud</v>
      </c>
      <c r="AR144" s="20" t="str">
        <f>VLOOKUP(B144, '[1]Survey - Internal'!A:U,21,FALSE)</f>
        <v>Erik Pulsifer</v>
      </c>
    </row>
    <row r="145" spans="1:44" x14ac:dyDescent="0.25">
      <c r="A145" s="98">
        <v>144</v>
      </c>
      <c r="B145" s="14" t="s">
        <v>2117</v>
      </c>
      <c r="C145" s="15" t="s">
        <v>2117</v>
      </c>
      <c r="D145" s="16">
        <v>3</v>
      </c>
      <c r="E145" s="15" t="s">
        <v>2118</v>
      </c>
      <c r="F145" s="15" t="s">
        <v>679</v>
      </c>
      <c r="G145" s="15" t="s">
        <v>2119</v>
      </c>
      <c r="H145" s="15" t="s">
        <v>2120</v>
      </c>
      <c r="I145" s="15" t="s">
        <v>2121</v>
      </c>
      <c r="J145" s="15" t="s">
        <v>683</v>
      </c>
      <c r="K145" s="15" t="s">
        <v>2122</v>
      </c>
      <c r="L145" s="15" t="s">
        <v>2123</v>
      </c>
      <c r="M145" s="15" t="s">
        <v>757</v>
      </c>
      <c r="N145" s="17"/>
      <c r="O145" s="18"/>
      <c r="P145" s="18"/>
      <c r="Q145" s="18"/>
      <c r="R145" s="18"/>
      <c r="S145" s="18"/>
      <c r="T145" s="19"/>
      <c r="U145" s="19"/>
      <c r="V145" s="17" t="s">
        <v>2124</v>
      </c>
      <c r="W145" s="17" t="s">
        <v>2125</v>
      </c>
      <c r="X145" s="17"/>
      <c r="Y145" s="17"/>
      <c r="Z145" s="17"/>
      <c r="AA145" s="17"/>
      <c r="AB145" s="17"/>
      <c r="AC145" s="17" t="s">
        <v>1769</v>
      </c>
      <c r="AD145" s="17" t="s">
        <v>1770</v>
      </c>
      <c r="AE145" s="17"/>
      <c r="AF145" s="17"/>
      <c r="AG145" s="17"/>
      <c r="AH145" s="17"/>
      <c r="AI145" s="17"/>
      <c r="AJ145" s="17" t="s">
        <v>2105</v>
      </c>
      <c r="AK145" s="17" t="s">
        <v>2106</v>
      </c>
      <c r="AL145" s="17"/>
      <c r="AM145" s="17"/>
      <c r="AN145" s="17"/>
      <c r="AO145" s="17"/>
      <c r="AP145" s="17"/>
      <c r="AQ145" s="20" t="str">
        <f>VLOOKUP($B145, '[1]Survey - Internal'!$A:$U,17,FALSE)</f>
        <v>Dan Michaud</v>
      </c>
      <c r="AR145" s="20" t="str">
        <f>VLOOKUP(B145, '[1]Survey - Internal'!A:U,21,FALSE)</f>
        <v>Erik Pulsifer</v>
      </c>
    </row>
    <row r="146" spans="1:44" x14ac:dyDescent="0.25">
      <c r="A146" s="98">
        <v>145</v>
      </c>
      <c r="B146" s="14" t="s">
        <v>2126</v>
      </c>
      <c r="C146" s="15" t="s">
        <v>2127</v>
      </c>
      <c r="D146" s="16">
        <v>1</v>
      </c>
      <c r="E146" s="15" t="s">
        <v>2128</v>
      </c>
      <c r="F146" s="15" t="s">
        <v>679</v>
      </c>
      <c r="G146" s="15" t="s">
        <v>2129</v>
      </c>
      <c r="H146" s="15" t="s">
        <v>2130</v>
      </c>
      <c r="I146" s="15" t="s">
        <v>2131</v>
      </c>
      <c r="J146" s="15" t="s">
        <v>683</v>
      </c>
      <c r="K146" s="15" t="s">
        <v>712</v>
      </c>
      <c r="L146" s="15" t="s">
        <v>713</v>
      </c>
      <c r="M146" s="15" t="s">
        <v>2132</v>
      </c>
      <c r="N146" s="17"/>
      <c r="O146" s="18"/>
      <c r="P146" s="18"/>
      <c r="Q146" s="18"/>
      <c r="R146" s="18"/>
      <c r="S146" s="18"/>
      <c r="T146" s="19"/>
      <c r="U146" s="19"/>
      <c r="V146" s="17" t="s">
        <v>1058</v>
      </c>
      <c r="W146" s="17" t="s">
        <v>1059</v>
      </c>
      <c r="X146" s="17"/>
      <c r="Y146" s="17"/>
      <c r="Z146" s="17"/>
      <c r="AA146" s="17"/>
      <c r="AB146" s="17"/>
      <c r="AC146" s="17" t="s">
        <v>1689</v>
      </c>
      <c r="AD146" s="17" t="s">
        <v>1690</v>
      </c>
      <c r="AE146" s="17"/>
      <c r="AF146" s="17"/>
      <c r="AG146" s="17"/>
      <c r="AH146" s="17"/>
      <c r="AI146" s="17"/>
      <c r="AJ146" s="17" t="s">
        <v>2133</v>
      </c>
      <c r="AK146" s="17" t="s">
        <v>2134</v>
      </c>
      <c r="AL146" s="17"/>
      <c r="AM146" s="17"/>
      <c r="AN146" s="17"/>
      <c r="AO146" s="17"/>
      <c r="AP146" s="17"/>
      <c r="AQ146" s="20" t="str">
        <f>VLOOKUP($B146, '[1]Survey - Internal'!$A:$U,17,FALSE)</f>
        <v>Lalitha Davuluri</v>
      </c>
      <c r="AR146" s="20" t="str">
        <f>VLOOKUP(B146, '[1]Survey - Internal'!A:U,21,FALSE)</f>
        <v>Erik Pulsifer</v>
      </c>
    </row>
    <row r="147" spans="1:44" ht="76.5" x14ac:dyDescent="0.25">
      <c r="A147" s="98">
        <v>146</v>
      </c>
      <c r="B147" s="14" t="s">
        <v>2135</v>
      </c>
      <c r="C147" s="15" t="s">
        <v>2136</v>
      </c>
      <c r="D147" s="16">
        <v>3</v>
      </c>
      <c r="E147" s="15" t="s">
        <v>2137</v>
      </c>
      <c r="F147" s="15" t="s">
        <v>679</v>
      </c>
      <c r="G147" s="15" t="s">
        <v>2138</v>
      </c>
      <c r="H147" s="15" t="s">
        <v>2139</v>
      </c>
      <c r="I147" s="15" t="s">
        <v>2140</v>
      </c>
      <c r="J147" s="15" t="s">
        <v>683</v>
      </c>
      <c r="K147" s="15" t="s">
        <v>979</v>
      </c>
      <c r="L147" s="15" t="s">
        <v>743</v>
      </c>
      <c r="M147" s="15" t="s">
        <v>980</v>
      </c>
      <c r="N147" s="22" t="s">
        <v>2137</v>
      </c>
      <c r="O147" s="23">
        <v>8</v>
      </c>
      <c r="P147" s="23">
        <v>6</v>
      </c>
      <c r="Q147" s="23">
        <v>1</v>
      </c>
      <c r="R147" s="23">
        <v>6</v>
      </c>
      <c r="S147" s="23">
        <v>7</v>
      </c>
      <c r="T147" s="24" t="s">
        <v>2141</v>
      </c>
      <c r="U147" s="25">
        <f>AVERAGE(O147:S147)</f>
        <v>5.6</v>
      </c>
      <c r="V147" s="17" t="s">
        <v>2142</v>
      </c>
      <c r="W147" s="17" t="s">
        <v>2143</v>
      </c>
      <c r="X147" s="17"/>
      <c r="Y147" s="17"/>
      <c r="Z147" s="17"/>
      <c r="AA147" s="17"/>
      <c r="AB147" s="17"/>
      <c r="AC147" s="17" t="s">
        <v>1552</v>
      </c>
      <c r="AD147" s="17" t="s">
        <v>1553</v>
      </c>
      <c r="AE147" s="17"/>
      <c r="AF147" s="17"/>
      <c r="AG147" s="17"/>
      <c r="AH147" s="17"/>
      <c r="AI147" s="17"/>
      <c r="AJ147" s="17" t="s">
        <v>2105</v>
      </c>
      <c r="AK147" s="17" t="s">
        <v>2106</v>
      </c>
      <c r="AL147" s="17"/>
      <c r="AM147" s="17"/>
      <c r="AN147" s="17"/>
      <c r="AO147" s="17"/>
      <c r="AP147" s="17"/>
      <c r="AQ147" s="20" t="str">
        <f>VLOOKUP($B147, '[1]Survey - Internal'!$A:$U,17,FALSE)</f>
        <v>Dan Michaud</v>
      </c>
      <c r="AR147" s="20" t="str">
        <f>VLOOKUP(B147, '[1]Survey - Internal'!A:U,21,FALSE)</f>
        <v>Erik Pulsifer</v>
      </c>
    </row>
    <row r="148" spans="1:44" x14ac:dyDescent="0.25">
      <c r="A148" s="98">
        <v>147</v>
      </c>
      <c r="B148" s="14" t="s">
        <v>2144</v>
      </c>
      <c r="C148" s="15" t="s">
        <v>2145</v>
      </c>
      <c r="D148" s="16">
        <v>3</v>
      </c>
      <c r="E148" s="15" t="s">
        <v>2146</v>
      </c>
      <c r="F148" s="15" t="s">
        <v>679</v>
      </c>
      <c r="G148" s="29" t="s">
        <v>2147</v>
      </c>
      <c r="H148" s="15" t="s">
        <v>2148</v>
      </c>
      <c r="I148" s="15" t="s">
        <v>2149</v>
      </c>
      <c r="J148" s="15" t="s">
        <v>683</v>
      </c>
      <c r="K148" s="15" t="s">
        <v>2150</v>
      </c>
      <c r="L148" s="15" t="s">
        <v>1109</v>
      </c>
      <c r="M148" s="15" t="s">
        <v>2151</v>
      </c>
      <c r="N148" s="17"/>
      <c r="O148" s="18"/>
      <c r="P148" s="18"/>
      <c r="Q148" s="18"/>
      <c r="R148" s="18"/>
      <c r="S148" s="18"/>
      <c r="T148" s="19"/>
      <c r="U148" s="19"/>
      <c r="V148" s="17" t="s">
        <v>2152</v>
      </c>
      <c r="W148" s="17" t="s">
        <v>2153</v>
      </c>
      <c r="X148" s="17"/>
      <c r="Y148" s="17"/>
      <c r="Z148" s="17"/>
      <c r="AA148" s="17"/>
      <c r="AB148" s="17"/>
      <c r="AC148" s="17" t="s">
        <v>2152</v>
      </c>
      <c r="AD148" s="17" t="s">
        <v>2153</v>
      </c>
      <c r="AE148" s="17"/>
      <c r="AF148" s="17"/>
      <c r="AG148" s="17"/>
      <c r="AH148" s="17"/>
      <c r="AI148" s="17"/>
      <c r="AJ148" s="17" t="s">
        <v>2154</v>
      </c>
      <c r="AK148" s="17" t="s">
        <v>2155</v>
      </c>
      <c r="AL148" s="17"/>
      <c r="AM148" s="17"/>
      <c r="AN148" s="17"/>
      <c r="AO148" s="17"/>
      <c r="AP148" s="17"/>
      <c r="AQ148" s="20" t="str">
        <f>VLOOKUP($B148, '[1]Survey - Internal'!$A:$U,17,FALSE)</f>
        <v>Jon Frewald</v>
      </c>
      <c r="AR148" s="20" t="str">
        <f>VLOOKUP(B148, '[1]Survey - Internal'!A:U,21,FALSE)</f>
        <v>Erik Pulsifer</v>
      </c>
    </row>
    <row r="149" spans="1:44" x14ac:dyDescent="0.25">
      <c r="A149" s="98">
        <v>148</v>
      </c>
      <c r="B149" s="14" t="s">
        <v>2156</v>
      </c>
      <c r="C149" s="15" t="s">
        <v>2157</v>
      </c>
      <c r="D149" s="16">
        <v>2</v>
      </c>
      <c r="E149" s="15" t="s">
        <v>2158</v>
      </c>
      <c r="F149" s="15" t="s">
        <v>679</v>
      </c>
      <c r="G149" s="15" t="s">
        <v>2159</v>
      </c>
      <c r="H149" s="15" t="s">
        <v>2160</v>
      </c>
      <c r="I149" s="15" t="s">
        <v>2161</v>
      </c>
      <c r="J149" s="15" t="s">
        <v>683</v>
      </c>
      <c r="K149" s="15" t="s">
        <v>2162</v>
      </c>
      <c r="L149" s="15" t="s">
        <v>743</v>
      </c>
      <c r="M149" s="15" t="s">
        <v>2163</v>
      </c>
      <c r="N149" s="17"/>
      <c r="O149" s="18"/>
      <c r="P149" s="18"/>
      <c r="Q149" s="18"/>
      <c r="R149" s="18"/>
      <c r="S149" s="18"/>
      <c r="T149" s="19"/>
      <c r="U149" s="19"/>
      <c r="V149" s="17" t="s">
        <v>1169</v>
      </c>
      <c r="W149" s="17" t="s">
        <v>1035</v>
      </c>
      <c r="X149" s="17"/>
      <c r="Y149" s="17"/>
      <c r="Z149" s="17"/>
      <c r="AA149" s="17"/>
      <c r="AB149" s="17"/>
      <c r="AC149" s="17" t="s">
        <v>2164</v>
      </c>
      <c r="AD149" s="17" t="s">
        <v>2165</v>
      </c>
      <c r="AE149" s="17"/>
      <c r="AF149" s="17"/>
      <c r="AG149" s="17"/>
      <c r="AH149" s="17"/>
      <c r="AI149" s="17"/>
      <c r="AJ149" s="17" t="s">
        <v>2166</v>
      </c>
      <c r="AK149" s="17" t="s">
        <v>2167</v>
      </c>
      <c r="AL149" s="17"/>
      <c r="AM149" s="17"/>
      <c r="AN149" s="17"/>
      <c r="AO149" s="17"/>
      <c r="AP149" s="17"/>
      <c r="AQ149" s="20" t="str">
        <f>VLOOKUP($B149, '[1]Survey - Internal'!$A:$U,17,FALSE)</f>
        <v>Matt Landry</v>
      </c>
      <c r="AR149" s="20" t="str">
        <f>VLOOKUP(B149, '[1]Survey - Internal'!A:U,21,FALSE)</f>
        <v>Erik Pulsifer</v>
      </c>
    </row>
    <row r="150" spans="1:44" x14ac:dyDescent="0.25">
      <c r="A150" s="98">
        <v>149</v>
      </c>
      <c r="B150" s="14" t="s">
        <v>2168</v>
      </c>
      <c r="C150" s="15" t="s">
        <v>2169</v>
      </c>
      <c r="D150" s="16">
        <v>1</v>
      </c>
      <c r="E150" s="15" t="s">
        <v>2170</v>
      </c>
      <c r="F150" s="15" t="s">
        <v>679</v>
      </c>
      <c r="G150" s="15" t="s">
        <v>2171</v>
      </c>
      <c r="H150" s="15" t="s">
        <v>2172</v>
      </c>
      <c r="I150" s="15" t="s">
        <v>2173</v>
      </c>
      <c r="J150" s="15"/>
      <c r="K150" s="15" t="s">
        <v>2174</v>
      </c>
      <c r="L150" s="15" t="s">
        <v>2175</v>
      </c>
      <c r="M150" s="15" t="s">
        <v>2176</v>
      </c>
      <c r="N150" s="17"/>
      <c r="O150" s="18"/>
      <c r="P150" s="18"/>
      <c r="Q150" s="18"/>
      <c r="R150" s="18"/>
      <c r="S150" s="18"/>
      <c r="T150" s="19"/>
      <c r="U150" s="19"/>
      <c r="V150" s="17" t="s">
        <v>891</v>
      </c>
      <c r="W150" s="17" t="s">
        <v>892</v>
      </c>
      <c r="X150" s="17"/>
      <c r="Y150" s="17"/>
      <c r="Z150" s="17"/>
      <c r="AA150" s="17"/>
      <c r="AB150" s="17"/>
      <c r="AC150" s="17" t="s">
        <v>1888</v>
      </c>
      <c r="AD150" s="17" t="s">
        <v>1889</v>
      </c>
      <c r="AE150" s="17"/>
      <c r="AF150" s="17"/>
      <c r="AG150" s="17"/>
      <c r="AH150" s="17"/>
      <c r="AI150" s="17"/>
      <c r="AJ150" s="17" t="s">
        <v>2166</v>
      </c>
      <c r="AK150" s="17" t="s">
        <v>2167</v>
      </c>
      <c r="AL150" s="17"/>
      <c r="AM150" s="17"/>
      <c r="AN150" s="17"/>
      <c r="AO150" s="17"/>
      <c r="AP150" s="17"/>
      <c r="AQ150" s="20" t="str">
        <f>VLOOKUP($B150, '[1]Survey - Internal'!$A:$U,17,FALSE)</f>
        <v>Matt Landry</v>
      </c>
      <c r="AR150" s="20" t="str">
        <f>VLOOKUP(B150, '[1]Survey - Internal'!A:U,21,FALSE)</f>
        <v>Erik Pulsifer</v>
      </c>
    </row>
    <row r="151" spans="1:44" x14ac:dyDescent="0.25">
      <c r="A151" s="98">
        <v>150</v>
      </c>
      <c r="B151" s="14" t="s">
        <v>2177</v>
      </c>
      <c r="C151" s="15" t="s">
        <v>2178</v>
      </c>
      <c r="D151" s="16">
        <v>3</v>
      </c>
      <c r="E151" s="15" t="s">
        <v>2179</v>
      </c>
      <c r="F151" s="15" t="s">
        <v>679</v>
      </c>
      <c r="G151" s="15" t="s">
        <v>2180</v>
      </c>
      <c r="H151" s="15" t="s">
        <v>2181</v>
      </c>
      <c r="I151" s="15" t="s">
        <v>2182</v>
      </c>
      <c r="J151" s="15" t="s">
        <v>683</v>
      </c>
      <c r="K151" s="15" t="s">
        <v>2183</v>
      </c>
      <c r="L151" s="15" t="s">
        <v>797</v>
      </c>
      <c r="M151" s="15" t="s">
        <v>2184</v>
      </c>
      <c r="N151" s="17"/>
      <c r="O151" s="18"/>
      <c r="P151" s="18"/>
      <c r="Q151" s="18"/>
      <c r="R151" s="18"/>
      <c r="S151" s="18"/>
      <c r="T151" s="19"/>
      <c r="U151" s="19"/>
      <c r="V151" s="17" t="s">
        <v>2185</v>
      </c>
      <c r="W151" s="17" t="s">
        <v>2186</v>
      </c>
      <c r="X151" s="17"/>
      <c r="Y151" s="17"/>
      <c r="Z151" s="17"/>
      <c r="AA151" s="17"/>
      <c r="AB151" s="17"/>
      <c r="AC151" s="17" t="s">
        <v>2185</v>
      </c>
      <c r="AD151" s="17" t="s">
        <v>2186</v>
      </c>
      <c r="AE151" s="17"/>
      <c r="AF151" s="17"/>
      <c r="AG151" s="17"/>
      <c r="AH151" s="17"/>
      <c r="AI151" s="17"/>
      <c r="AJ151" s="17" t="s">
        <v>2105</v>
      </c>
      <c r="AK151" s="17" t="s">
        <v>2106</v>
      </c>
      <c r="AL151" s="17"/>
      <c r="AM151" s="17"/>
      <c r="AN151" s="17"/>
      <c r="AO151" s="17"/>
      <c r="AP151" s="17"/>
      <c r="AQ151" s="20" t="str">
        <f>VLOOKUP($B151, '[1]Survey - Internal'!$A:$U,17,FALSE)</f>
        <v>Dan Michaud</v>
      </c>
      <c r="AR151" s="20" t="str">
        <f>VLOOKUP(B151, '[1]Survey - Internal'!A:U,21,FALSE)</f>
        <v>Erik Pulsifer</v>
      </c>
    </row>
    <row r="152" spans="1:44" x14ac:dyDescent="0.25">
      <c r="A152" s="98">
        <v>151</v>
      </c>
      <c r="B152" s="14" t="s">
        <v>2187</v>
      </c>
      <c r="C152" s="15" t="s">
        <v>2188</v>
      </c>
      <c r="D152" s="16">
        <v>3</v>
      </c>
      <c r="E152" s="15" t="s">
        <v>2189</v>
      </c>
      <c r="F152" s="15" t="s">
        <v>679</v>
      </c>
      <c r="G152" s="15" t="s">
        <v>2190</v>
      </c>
      <c r="H152" s="15" t="s">
        <v>683</v>
      </c>
      <c r="I152" s="15" t="s">
        <v>2191</v>
      </c>
      <c r="J152" s="15" t="s">
        <v>683</v>
      </c>
      <c r="K152" s="15" t="s">
        <v>967</v>
      </c>
      <c r="L152" s="15" t="s">
        <v>968</v>
      </c>
      <c r="M152" s="15" t="s">
        <v>2192</v>
      </c>
      <c r="N152" s="17"/>
      <c r="O152" s="18"/>
      <c r="P152" s="18"/>
      <c r="Q152" s="18"/>
      <c r="R152" s="18"/>
      <c r="S152" s="18"/>
      <c r="T152" s="19"/>
      <c r="U152" s="19"/>
      <c r="V152" s="17" t="s">
        <v>2193</v>
      </c>
      <c r="W152" s="17" t="s">
        <v>2194</v>
      </c>
      <c r="X152" s="17"/>
      <c r="Y152" s="17"/>
      <c r="Z152" s="17"/>
      <c r="AA152" s="17"/>
      <c r="AB152" s="17"/>
      <c r="AC152" s="17" t="s">
        <v>2195</v>
      </c>
      <c r="AD152" s="17" t="s">
        <v>2196</v>
      </c>
      <c r="AE152" s="17"/>
      <c r="AF152" s="17"/>
      <c r="AG152" s="17"/>
      <c r="AH152" s="17"/>
      <c r="AI152" s="17"/>
      <c r="AJ152" s="17" t="s">
        <v>2197</v>
      </c>
      <c r="AK152" s="17" t="s">
        <v>2198</v>
      </c>
      <c r="AL152" s="17"/>
      <c r="AM152" s="17"/>
      <c r="AN152" s="17"/>
      <c r="AO152" s="17"/>
      <c r="AP152" s="17"/>
      <c r="AQ152" s="20" t="str">
        <f>VLOOKUP($B152, '[1]Survey - Internal'!$A:$U,17,FALSE)</f>
        <v>Scott Swanson</v>
      </c>
      <c r="AR152" s="20" t="str">
        <f>VLOOKUP(B152, '[1]Survey - Internal'!A:U,21,FALSE)</f>
        <v>Erik Pulsifer</v>
      </c>
    </row>
    <row r="153" spans="1:44" x14ac:dyDescent="0.25">
      <c r="A153" s="98">
        <v>152</v>
      </c>
      <c r="B153" s="14" t="s">
        <v>2199</v>
      </c>
      <c r="C153" s="15" t="s">
        <v>2200</v>
      </c>
      <c r="D153" s="16">
        <v>3</v>
      </c>
      <c r="E153" s="15" t="s">
        <v>2201</v>
      </c>
      <c r="F153" s="15" t="s">
        <v>679</v>
      </c>
      <c r="G153" s="15" t="s">
        <v>2202</v>
      </c>
      <c r="H153" s="15" t="s">
        <v>683</v>
      </c>
      <c r="I153" s="15" t="s">
        <v>2203</v>
      </c>
      <c r="J153" s="15" t="s">
        <v>683</v>
      </c>
      <c r="K153" s="15" t="s">
        <v>2002</v>
      </c>
      <c r="L153" s="15" t="s">
        <v>843</v>
      </c>
      <c r="M153" s="15" t="s">
        <v>2204</v>
      </c>
      <c r="N153" s="17"/>
      <c r="O153" s="18"/>
      <c r="P153" s="18"/>
      <c r="Q153" s="18"/>
      <c r="R153" s="18"/>
      <c r="S153" s="18"/>
      <c r="T153" s="19"/>
      <c r="U153" s="19"/>
      <c r="V153" s="17" t="s">
        <v>1687</v>
      </c>
      <c r="W153" s="17" t="s">
        <v>1688</v>
      </c>
      <c r="X153" s="17"/>
      <c r="Y153" s="17"/>
      <c r="Z153" s="17"/>
      <c r="AA153" s="17"/>
      <c r="AB153" s="17"/>
      <c r="AC153" s="17" t="s">
        <v>2205</v>
      </c>
      <c r="AD153" s="17" t="s">
        <v>2206</v>
      </c>
      <c r="AE153" s="17"/>
      <c r="AF153" s="17"/>
      <c r="AG153" s="17"/>
      <c r="AH153" s="17"/>
      <c r="AI153" s="17"/>
      <c r="AJ153" s="17" t="s">
        <v>2197</v>
      </c>
      <c r="AK153" s="17" t="s">
        <v>2198</v>
      </c>
      <c r="AL153" s="17"/>
      <c r="AM153" s="17"/>
      <c r="AN153" s="17"/>
      <c r="AO153" s="17"/>
      <c r="AP153" s="17"/>
      <c r="AQ153" s="20" t="str">
        <f>VLOOKUP($B153, '[1]Survey - Internal'!$A:$U,17,FALSE)</f>
        <v>Scott Swanson</v>
      </c>
      <c r="AR153" s="20" t="str">
        <f>VLOOKUP(B153, '[1]Survey - Internal'!A:U,21,FALSE)</f>
        <v>Erik Pulsifer</v>
      </c>
    </row>
    <row r="154" spans="1:44" x14ac:dyDescent="0.25">
      <c r="A154" s="98">
        <v>153</v>
      </c>
      <c r="B154" s="14" t="s">
        <v>2207</v>
      </c>
      <c r="C154" s="15" t="s">
        <v>2208</v>
      </c>
      <c r="D154" s="16">
        <v>3</v>
      </c>
      <c r="E154" s="15" t="s">
        <v>2209</v>
      </c>
      <c r="F154" s="15" t="s">
        <v>679</v>
      </c>
      <c r="G154" s="15" t="s">
        <v>2210</v>
      </c>
      <c r="H154" s="15" t="s">
        <v>2211</v>
      </c>
      <c r="I154" s="15" t="s">
        <v>2212</v>
      </c>
      <c r="J154" s="15" t="s">
        <v>683</v>
      </c>
      <c r="K154" s="15" t="s">
        <v>2002</v>
      </c>
      <c r="L154" s="15" t="s">
        <v>843</v>
      </c>
      <c r="M154" s="15" t="s">
        <v>2213</v>
      </c>
      <c r="N154" s="17"/>
      <c r="O154" s="18"/>
      <c r="P154" s="18"/>
      <c r="Q154" s="18"/>
      <c r="R154" s="18"/>
      <c r="S154" s="18"/>
      <c r="T154" s="19"/>
      <c r="U154" s="19"/>
      <c r="V154" s="17" t="s">
        <v>2214</v>
      </c>
      <c r="W154" s="17" t="s">
        <v>2215</v>
      </c>
      <c r="X154" s="17"/>
      <c r="Y154" s="17"/>
      <c r="Z154" s="17"/>
      <c r="AA154" s="17"/>
      <c r="AB154" s="17"/>
      <c r="AC154" s="17" t="s">
        <v>2216</v>
      </c>
      <c r="AD154" s="17" t="s">
        <v>2217</v>
      </c>
      <c r="AE154" s="17"/>
      <c r="AF154" s="17"/>
      <c r="AG154" s="17"/>
      <c r="AH154" s="17"/>
      <c r="AI154" s="17"/>
      <c r="AJ154" s="17" t="s">
        <v>2154</v>
      </c>
      <c r="AK154" s="17" t="s">
        <v>2155</v>
      </c>
      <c r="AL154" s="17"/>
      <c r="AM154" s="17"/>
      <c r="AN154" s="17"/>
      <c r="AO154" s="17"/>
      <c r="AP154" s="17"/>
      <c r="AQ154" s="20" t="str">
        <f>VLOOKUP($B154, '[1]Survey - Internal'!$A:$U,17,FALSE)</f>
        <v>Jon Frewald</v>
      </c>
      <c r="AR154" s="20" t="str">
        <f>VLOOKUP(B154, '[1]Survey - Internal'!A:U,21,FALSE)</f>
        <v>Erik Pulsifer</v>
      </c>
    </row>
    <row r="155" spans="1:44" x14ac:dyDescent="0.25">
      <c r="A155" s="98">
        <v>154</v>
      </c>
      <c r="B155" s="14" t="s">
        <v>2218</v>
      </c>
      <c r="C155" s="15" t="s">
        <v>2219</v>
      </c>
      <c r="D155" s="16">
        <v>3</v>
      </c>
      <c r="E155" s="15" t="s">
        <v>2220</v>
      </c>
      <c r="F155" s="15" t="s">
        <v>679</v>
      </c>
      <c r="G155" s="40" t="s">
        <v>2221</v>
      </c>
      <c r="H155" s="15" t="s">
        <v>2222</v>
      </c>
      <c r="I155" s="15" t="s">
        <v>2223</v>
      </c>
      <c r="J155" s="15" t="s">
        <v>683</v>
      </c>
      <c r="K155" s="15" t="s">
        <v>2224</v>
      </c>
      <c r="L155" s="15" t="s">
        <v>2225</v>
      </c>
      <c r="M155" s="15" t="s">
        <v>2226</v>
      </c>
      <c r="N155" s="17"/>
      <c r="O155" s="18"/>
      <c r="P155" s="18"/>
      <c r="Q155" s="18"/>
      <c r="R155" s="18"/>
      <c r="S155" s="18"/>
      <c r="T155" s="19"/>
      <c r="U155" s="19"/>
      <c r="V155" s="17" t="s">
        <v>2227</v>
      </c>
      <c r="W155" s="17" t="s">
        <v>2228</v>
      </c>
      <c r="X155" s="17"/>
      <c r="Y155" s="17"/>
      <c r="Z155" s="17"/>
      <c r="AA155" s="17"/>
      <c r="AB155" s="17"/>
      <c r="AC155" s="17" t="s">
        <v>2227</v>
      </c>
      <c r="AD155" s="17" t="s">
        <v>2228</v>
      </c>
      <c r="AE155" s="17"/>
      <c r="AF155" s="17"/>
      <c r="AG155" s="17"/>
      <c r="AH155" s="17"/>
      <c r="AI155" s="17"/>
      <c r="AJ155" s="17" t="s">
        <v>2197</v>
      </c>
      <c r="AK155" s="17" t="s">
        <v>2198</v>
      </c>
      <c r="AL155" s="17"/>
      <c r="AM155" s="17"/>
      <c r="AN155" s="17"/>
      <c r="AO155" s="17"/>
      <c r="AP155" s="17"/>
      <c r="AQ155" s="20" t="str">
        <f>VLOOKUP($B155, '[1]Survey - Internal'!$A:$U,17,FALSE)</f>
        <v>Scott Swanson</v>
      </c>
      <c r="AR155" s="20" t="str">
        <f>VLOOKUP(B155, '[1]Survey - Internal'!A:U,21,FALSE)</f>
        <v>Erik Pulsifer</v>
      </c>
    </row>
    <row r="156" spans="1:44" x14ac:dyDescent="0.25">
      <c r="A156" s="98">
        <v>155</v>
      </c>
      <c r="B156" s="14" t="s">
        <v>2229</v>
      </c>
      <c r="C156" s="15" t="s">
        <v>2230</v>
      </c>
      <c r="D156" s="16">
        <v>3</v>
      </c>
      <c r="E156" s="15" t="s">
        <v>2231</v>
      </c>
      <c r="F156" s="15" t="s">
        <v>679</v>
      </c>
      <c r="G156" s="15" t="s">
        <v>2232</v>
      </c>
      <c r="H156" s="15" t="s">
        <v>683</v>
      </c>
      <c r="I156" s="15" t="s">
        <v>2233</v>
      </c>
      <c r="J156" s="15" t="s">
        <v>683</v>
      </c>
      <c r="K156" s="15" t="s">
        <v>2234</v>
      </c>
      <c r="L156" s="15" t="s">
        <v>1083</v>
      </c>
      <c r="M156" s="15" t="s">
        <v>2235</v>
      </c>
      <c r="N156" s="17"/>
      <c r="O156" s="18"/>
      <c r="P156" s="18"/>
      <c r="Q156" s="18"/>
      <c r="R156" s="18"/>
      <c r="S156" s="18"/>
      <c r="T156" s="19"/>
      <c r="U156" s="19"/>
      <c r="V156" s="17" t="s">
        <v>1309</v>
      </c>
      <c r="W156" s="17" t="s">
        <v>1310</v>
      </c>
      <c r="X156" s="17"/>
      <c r="Y156" s="17"/>
      <c r="Z156" s="17"/>
      <c r="AA156" s="17"/>
      <c r="AB156" s="17"/>
      <c r="AC156" s="17" t="s">
        <v>2236</v>
      </c>
      <c r="AD156" s="17" t="s">
        <v>2237</v>
      </c>
      <c r="AE156" s="17"/>
      <c r="AF156" s="17"/>
      <c r="AG156" s="17"/>
      <c r="AH156" s="17"/>
      <c r="AI156" s="17"/>
      <c r="AJ156" s="17" t="s">
        <v>2154</v>
      </c>
      <c r="AK156" s="17" t="s">
        <v>2155</v>
      </c>
      <c r="AL156" s="17"/>
      <c r="AM156" s="17"/>
      <c r="AN156" s="17"/>
      <c r="AO156" s="17"/>
      <c r="AP156" s="17"/>
      <c r="AQ156" s="20" t="str">
        <f>VLOOKUP($B156, '[1]Survey - Internal'!$A:$U,17,FALSE)</f>
        <v>Jon Frewald</v>
      </c>
      <c r="AR156" s="20" t="str">
        <f>VLOOKUP(B156, '[1]Survey - Internal'!A:U,21,FALSE)</f>
        <v>Erik Pulsifer</v>
      </c>
    </row>
    <row r="157" spans="1:44" x14ac:dyDescent="0.25">
      <c r="A157" s="98">
        <v>156</v>
      </c>
      <c r="B157" s="14" t="s">
        <v>2238</v>
      </c>
      <c r="C157" s="15" t="s">
        <v>2239</v>
      </c>
      <c r="D157" s="16">
        <v>3</v>
      </c>
      <c r="E157" s="15" t="s">
        <v>2240</v>
      </c>
      <c r="F157" s="15" t="s">
        <v>679</v>
      </c>
      <c r="G157" s="15" t="s">
        <v>2241</v>
      </c>
      <c r="H157" s="15" t="s">
        <v>2242</v>
      </c>
      <c r="I157" s="15" t="s">
        <v>2243</v>
      </c>
      <c r="J157" s="15" t="s">
        <v>683</v>
      </c>
      <c r="K157" s="15" t="s">
        <v>684</v>
      </c>
      <c r="L157" s="15" t="s">
        <v>685</v>
      </c>
      <c r="M157" s="17">
        <v>10282</v>
      </c>
      <c r="N157" s="17"/>
      <c r="O157" s="18"/>
      <c r="P157" s="18"/>
      <c r="Q157" s="18"/>
      <c r="R157" s="18"/>
      <c r="S157" s="18"/>
      <c r="T157" s="19"/>
      <c r="U157" s="19"/>
      <c r="V157" s="17" t="s">
        <v>2244</v>
      </c>
      <c r="W157" s="17" t="s">
        <v>2245</v>
      </c>
      <c r="X157" s="17"/>
      <c r="Y157" s="17"/>
      <c r="Z157" s="17"/>
      <c r="AA157" s="17"/>
      <c r="AB157" s="17"/>
      <c r="AC157" s="17" t="s">
        <v>2244</v>
      </c>
      <c r="AD157" s="17" t="s">
        <v>2245</v>
      </c>
      <c r="AE157" s="17"/>
      <c r="AF157" s="17"/>
      <c r="AG157" s="17"/>
      <c r="AH157" s="17"/>
      <c r="AI157" s="17"/>
      <c r="AJ157" s="17" t="s">
        <v>2197</v>
      </c>
      <c r="AK157" s="17" t="s">
        <v>2198</v>
      </c>
      <c r="AL157" s="17"/>
      <c r="AM157" s="17"/>
      <c r="AN157" s="17"/>
      <c r="AO157" s="17"/>
      <c r="AP157" s="17"/>
      <c r="AQ157" s="20" t="str">
        <f>VLOOKUP($B157, '[1]Survey - Internal'!$A:$U,17,FALSE)</f>
        <v>Scott Swanson</v>
      </c>
      <c r="AR157" s="20" t="str">
        <f>VLOOKUP(B157, '[1]Survey - Internal'!A:U,21,FALSE)</f>
        <v>Erik Pulsifer</v>
      </c>
    </row>
    <row r="158" spans="1:44" x14ac:dyDescent="0.25">
      <c r="A158" s="98">
        <v>157</v>
      </c>
      <c r="B158" s="14" t="s">
        <v>2246</v>
      </c>
      <c r="C158" s="15" t="s">
        <v>2247</v>
      </c>
      <c r="D158" s="16">
        <v>3</v>
      </c>
      <c r="E158" s="15" t="s">
        <v>2248</v>
      </c>
      <c r="F158" s="15" t="s">
        <v>679</v>
      </c>
      <c r="G158" s="15" t="s">
        <v>2249</v>
      </c>
      <c r="H158" s="15" t="s">
        <v>2250</v>
      </c>
      <c r="I158" s="15" t="s">
        <v>2251</v>
      </c>
      <c r="J158" s="15" t="s">
        <v>683</v>
      </c>
      <c r="K158" s="15" t="s">
        <v>2252</v>
      </c>
      <c r="L158" s="15" t="s">
        <v>743</v>
      </c>
      <c r="M158" s="15" t="s">
        <v>2253</v>
      </c>
      <c r="N158" s="17"/>
      <c r="O158" s="18"/>
      <c r="P158" s="18"/>
      <c r="Q158" s="18"/>
      <c r="R158" s="18"/>
      <c r="S158" s="18"/>
      <c r="T158" s="19"/>
      <c r="U158" s="19"/>
      <c r="V158" s="17" t="s">
        <v>2254</v>
      </c>
      <c r="W158" s="17" t="s">
        <v>1746</v>
      </c>
      <c r="X158" s="17"/>
      <c r="Y158" s="17"/>
      <c r="Z158" s="17"/>
      <c r="AA158" s="17"/>
      <c r="AB158" s="17"/>
      <c r="AC158" s="17" t="s">
        <v>2254</v>
      </c>
      <c r="AD158" s="17" t="s">
        <v>1746</v>
      </c>
      <c r="AE158" s="17"/>
      <c r="AF158" s="17"/>
      <c r="AG158" s="17"/>
      <c r="AH158" s="17"/>
      <c r="AI158" s="17"/>
      <c r="AJ158" s="17" t="s">
        <v>2255</v>
      </c>
      <c r="AK158" s="17" t="s">
        <v>2256</v>
      </c>
      <c r="AL158" s="17"/>
      <c r="AM158" s="17"/>
      <c r="AN158" s="17"/>
      <c r="AO158" s="17"/>
      <c r="AP158" s="17"/>
      <c r="AQ158" s="20" t="str">
        <f>VLOOKUP($B158, '[1]Survey - Internal'!$A:$U,17,FALSE)</f>
        <v>Crystal Ho</v>
      </c>
      <c r="AR158" s="20" t="str">
        <f>VLOOKUP(B158, '[1]Survey - Internal'!A:U,21,FALSE)</f>
        <v>Erik Pulsifer</v>
      </c>
    </row>
    <row r="159" spans="1:44" x14ac:dyDescent="0.25">
      <c r="A159" s="98">
        <v>158</v>
      </c>
      <c r="B159" s="14" t="s">
        <v>2257</v>
      </c>
      <c r="C159" s="15" t="s">
        <v>2258</v>
      </c>
      <c r="D159" s="16">
        <v>3</v>
      </c>
      <c r="E159" s="15" t="s">
        <v>2259</v>
      </c>
      <c r="F159" s="15" t="s">
        <v>679</v>
      </c>
      <c r="G159" s="15" t="s">
        <v>2260</v>
      </c>
      <c r="H159" s="15"/>
      <c r="I159" s="15" t="s">
        <v>2261</v>
      </c>
      <c r="J159" s="15"/>
      <c r="K159" s="15" t="s">
        <v>2262</v>
      </c>
      <c r="L159" s="15" t="s">
        <v>2263</v>
      </c>
      <c r="M159" s="15" t="s">
        <v>2264</v>
      </c>
      <c r="N159" s="17"/>
      <c r="O159" s="18"/>
      <c r="P159" s="18"/>
      <c r="Q159" s="18"/>
      <c r="R159" s="18"/>
      <c r="S159" s="18"/>
      <c r="T159" s="19"/>
      <c r="U159" s="19"/>
      <c r="V159" s="17" t="s">
        <v>1687</v>
      </c>
      <c r="W159" s="17" t="s">
        <v>1688</v>
      </c>
      <c r="X159" s="17"/>
      <c r="Y159" s="17"/>
      <c r="Z159" s="17"/>
      <c r="AA159" s="17"/>
      <c r="AB159" s="17"/>
      <c r="AC159" s="17" t="s">
        <v>2265</v>
      </c>
      <c r="AD159" s="17" t="s">
        <v>2266</v>
      </c>
      <c r="AE159" s="17"/>
      <c r="AF159" s="17"/>
      <c r="AG159" s="17"/>
      <c r="AH159" s="17"/>
      <c r="AI159" s="17"/>
      <c r="AJ159" s="17" t="s">
        <v>2255</v>
      </c>
      <c r="AK159" s="17" t="s">
        <v>2256</v>
      </c>
      <c r="AL159" s="17"/>
      <c r="AM159" s="17"/>
      <c r="AN159" s="17"/>
      <c r="AO159" s="17"/>
      <c r="AP159" s="17"/>
      <c r="AQ159" s="20" t="str">
        <f>VLOOKUP($B159, '[1]Survey - Internal'!$A:$U,17,FALSE)</f>
        <v>Crystal Ho</v>
      </c>
      <c r="AR159" s="20" t="str">
        <f>VLOOKUP(B159, '[1]Survey - Internal'!A:U,21,FALSE)</f>
        <v>Erik Pulsifer</v>
      </c>
    </row>
    <row r="160" spans="1:44" x14ac:dyDescent="0.25">
      <c r="A160" s="98">
        <v>159</v>
      </c>
      <c r="B160" s="14" t="s">
        <v>2267</v>
      </c>
      <c r="C160" s="15" t="s">
        <v>2268</v>
      </c>
      <c r="D160" s="16">
        <v>3</v>
      </c>
      <c r="E160" s="15" t="s">
        <v>2269</v>
      </c>
      <c r="F160" s="15" t="s">
        <v>679</v>
      </c>
      <c r="G160" s="15" t="s">
        <v>2270</v>
      </c>
      <c r="H160" s="15" t="s">
        <v>2271</v>
      </c>
      <c r="I160" s="15" t="s">
        <v>2272</v>
      </c>
      <c r="J160" s="15" t="s">
        <v>683</v>
      </c>
      <c r="K160" s="15" t="s">
        <v>1014</v>
      </c>
      <c r="L160" s="15" t="s">
        <v>818</v>
      </c>
      <c r="M160" s="15" t="s">
        <v>2273</v>
      </c>
      <c r="N160" s="22" t="s">
        <v>2269</v>
      </c>
      <c r="O160" s="23">
        <v>2</v>
      </c>
      <c r="P160" s="23">
        <v>2</v>
      </c>
      <c r="Q160" s="23">
        <v>2</v>
      </c>
      <c r="R160" s="23">
        <v>2</v>
      </c>
      <c r="S160" s="23">
        <v>2</v>
      </c>
      <c r="T160" s="24" t="s">
        <v>683</v>
      </c>
      <c r="U160" s="25">
        <f>AVERAGE(O160:S160)</f>
        <v>2</v>
      </c>
      <c r="V160" s="17" t="s">
        <v>2274</v>
      </c>
      <c r="W160" s="17" t="s">
        <v>2275</v>
      </c>
      <c r="X160" s="17"/>
      <c r="Y160" s="17"/>
      <c r="Z160" s="17"/>
      <c r="AA160" s="17"/>
      <c r="AB160" s="17"/>
      <c r="AC160" s="17" t="s">
        <v>2274</v>
      </c>
      <c r="AD160" s="17" t="s">
        <v>2275</v>
      </c>
      <c r="AE160" s="17"/>
      <c r="AF160" s="17"/>
      <c r="AG160" s="17"/>
      <c r="AH160" s="17"/>
      <c r="AI160" s="17"/>
      <c r="AJ160" s="17" t="s">
        <v>2255</v>
      </c>
      <c r="AK160" s="17" t="s">
        <v>2256</v>
      </c>
      <c r="AL160" s="17"/>
      <c r="AM160" s="17"/>
      <c r="AN160" s="17"/>
      <c r="AO160" s="17"/>
      <c r="AP160" s="17"/>
      <c r="AQ160" s="20" t="str">
        <f>VLOOKUP($B160, '[1]Survey - Internal'!$A:$U,17,FALSE)</f>
        <v>Crystal Ho</v>
      </c>
      <c r="AR160" s="20" t="str">
        <f>VLOOKUP(B160, '[1]Survey - Internal'!A:U,21,FALSE)</f>
        <v>Erik Pulsifer</v>
      </c>
    </row>
    <row r="161" spans="1:44" x14ac:dyDescent="0.25">
      <c r="A161" s="98">
        <v>160</v>
      </c>
      <c r="B161" s="14" t="s">
        <v>2276</v>
      </c>
      <c r="C161" s="15" t="s">
        <v>2277</v>
      </c>
      <c r="D161" s="16">
        <v>2</v>
      </c>
      <c r="E161" s="15" t="s">
        <v>2278</v>
      </c>
      <c r="F161" s="15" t="s">
        <v>679</v>
      </c>
      <c r="G161" s="15" t="s">
        <v>2279</v>
      </c>
      <c r="H161" s="15" t="s">
        <v>2280</v>
      </c>
      <c r="I161" s="15" t="s">
        <v>2281</v>
      </c>
      <c r="J161" s="15" t="s">
        <v>683</v>
      </c>
      <c r="K161" s="15" t="s">
        <v>2282</v>
      </c>
      <c r="L161" s="15" t="s">
        <v>818</v>
      </c>
      <c r="M161" s="31" t="s">
        <v>2283</v>
      </c>
      <c r="N161" s="17"/>
      <c r="O161" s="18"/>
      <c r="P161" s="18"/>
      <c r="Q161" s="18"/>
      <c r="R161" s="18"/>
      <c r="S161" s="18"/>
      <c r="T161" s="19"/>
      <c r="U161" s="19"/>
      <c r="V161" s="17" t="s">
        <v>2142</v>
      </c>
      <c r="W161" s="17" t="s">
        <v>2143</v>
      </c>
      <c r="X161" s="17"/>
      <c r="Y161" s="17"/>
      <c r="Z161" s="17"/>
      <c r="AA161" s="17"/>
      <c r="AB161" s="17"/>
      <c r="AC161" s="17" t="s">
        <v>1552</v>
      </c>
      <c r="AD161" s="17" t="s">
        <v>1553</v>
      </c>
      <c r="AE161" s="17"/>
      <c r="AF161" s="17"/>
      <c r="AG161" s="17"/>
      <c r="AH161" s="17"/>
      <c r="AI161" s="17"/>
      <c r="AJ161" s="17" t="s">
        <v>2105</v>
      </c>
      <c r="AK161" s="17" t="s">
        <v>2106</v>
      </c>
      <c r="AL161" s="17"/>
      <c r="AM161" s="17"/>
      <c r="AN161" s="17"/>
      <c r="AO161" s="17"/>
      <c r="AP161" s="17"/>
      <c r="AQ161" s="20" t="str">
        <f>VLOOKUP($B161, '[1]Survey - Internal'!$A:$U,17,FALSE)</f>
        <v>Dan Michaud</v>
      </c>
      <c r="AR161" s="20" t="str">
        <f>VLOOKUP(B161, '[1]Survey - Internal'!A:U,21,FALSE)</f>
        <v>Erik Pulsifer</v>
      </c>
    </row>
    <row r="162" spans="1:44" x14ac:dyDescent="0.25">
      <c r="A162" s="98">
        <v>161</v>
      </c>
      <c r="B162" s="14" t="s">
        <v>2284</v>
      </c>
      <c r="C162" s="15" t="s">
        <v>2285</v>
      </c>
      <c r="D162" s="16">
        <v>3</v>
      </c>
      <c r="E162" s="15" t="s">
        <v>2286</v>
      </c>
      <c r="F162" s="15" t="s">
        <v>679</v>
      </c>
      <c r="G162" s="15" t="s">
        <v>2287</v>
      </c>
      <c r="H162" s="15" t="s">
        <v>2288</v>
      </c>
      <c r="I162" s="15" t="s">
        <v>2289</v>
      </c>
      <c r="J162" s="15" t="s">
        <v>683</v>
      </c>
      <c r="K162" s="15" t="s">
        <v>2002</v>
      </c>
      <c r="L162" s="15" t="s">
        <v>843</v>
      </c>
      <c r="M162" s="15" t="s">
        <v>2213</v>
      </c>
      <c r="N162" s="17"/>
      <c r="O162" s="18"/>
      <c r="P162" s="18"/>
      <c r="Q162" s="18"/>
      <c r="R162" s="18"/>
      <c r="S162" s="18"/>
      <c r="T162" s="19"/>
      <c r="U162" s="19"/>
      <c r="V162" s="17" t="s">
        <v>1789</v>
      </c>
      <c r="W162" s="17" t="s">
        <v>1790</v>
      </c>
      <c r="X162" s="17"/>
      <c r="Y162" s="17"/>
      <c r="Z162" s="17"/>
      <c r="AA162" s="17"/>
      <c r="AB162" s="17"/>
      <c r="AC162" s="17" t="s">
        <v>1111</v>
      </c>
      <c r="AD162" s="17" t="s">
        <v>937</v>
      </c>
      <c r="AE162" s="17"/>
      <c r="AF162" s="17"/>
      <c r="AG162" s="17"/>
      <c r="AH162" s="17"/>
      <c r="AI162" s="17"/>
      <c r="AJ162" s="17" t="s">
        <v>2197</v>
      </c>
      <c r="AK162" s="17" t="s">
        <v>2198</v>
      </c>
      <c r="AL162" s="17"/>
      <c r="AM162" s="17"/>
      <c r="AN162" s="17"/>
      <c r="AO162" s="17"/>
      <c r="AP162" s="17"/>
      <c r="AQ162" s="20" t="str">
        <f>VLOOKUP($B162, '[1]Survey - Internal'!$A:$U,17,FALSE)</f>
        <v>Scott Swanson</v>
      </c>
      <c r="AR162" s="20" t="str">
        <f>VLOOKUP(B162, '[1]Survey - Internal'!A:U,21,FALSE)</f>
        <v>Erik Pulsifer</v>
      </c>
    </row>
    <row r="163" spans="1:44" x14ac:dyDescent="0.25">
      <c r="A163" s="98">
        <v>162</v>
      </c>
      <c r="B163" s="14" t="s">
        <v>2290</v>
      </c>
      <c r="C163" s="15" t="s">
        <v>2291</v>
      </c>
      <c r="D163" s="16">
        <v>3</v>
      </c>
      <c r="E163" s="15" t="s">
        <v>2292</v>
      </c>
      <c r="F163" s="15" t="s">
        <v>679</v>
      </c>
      <c r="G163" s="15" t="s">
        <v>2293</v>
      </c>
      <c r="H163" s="15" t="s">
        <v>2294</v>
      </c>
      <c r="I163" s="15" t="s">
        <v>2295</v>
      </c>
      <c r="J163" s="15" t="s">
        <v>683</v>
      </c>
      <c r="K163" s="15" t="s">
        <v>2296</v>
      </c>
      <c r="L163" s="15" t="s">
        <v>743</v>
      </c>
      <c r="M163" s="15" t="s">
        <v>2297</v>
      </c>
      <c r="N163" s="17"/>
      <c r="O163" s="18"/>
      <c r="P163" s="18"/>
      <c r="Q163" s="18"/>
      <c r="R163" s="18"/>
      <c r="S163" s="18"/>
      <c r="T163" s="19"/>
      <c r="U163" s="19"/>
      <c r="V163" s="17" t="s">
        <v>992</v>
      </c>
      <c r="W163" s="17" t="s">
        <v>993</v>
      </c>
      <c r="X163" s="17"/>
      <c r="Y163" s="17"/>
      <c r="Z163" s="17"/>
      <c r="AA163" s="17"/>
      <c r="AB163" s="17"/>
      <c r="AC163" s="17" t="s">
        <v>2298</v>
      </c>
      <c r="AD163" s="17" t="s">
        <v>2299</v>
      </c>
      <c r="AE163" s="17"/>
      <c r="AF163" s="17"/>
      <c r="AG163" s="17"/>
      <c r="AH163" s="17"/>
      <c r="AI163" s="17"/>
      <c r="AJ163" s="17" t="s">
        <v>2166</v>
      </c>
      <c r="AK163" s="17" t="s">
        <v>2167</v>
      </c>
      <c r="AL163" s="17"/>
      <c r="AM163" s="17"/>
      <c r="AN163" s="17"/>
      <c r="AO163" s="17"/>
      <c r="AP163" s="17"/>
      <c r="AQ163" s="20" t="str">
        <f>VLOOKUP($B163, '[1]Survey - Internal'!$A:$U,17,FALSE)</f>
        <v>Matt Landry</v>
      </c>
      <c r="AR163" s="20" t="str">
        <f>VLOOKUP(B163, '[1]Survey - Internal'!A:U,21,FALSE)</f>
        <v>Erik Pulsifer</v>
      </c>
    </row>
    <row r="164" spans="1:44" x14ac:dyDescent="0.25">
      <c r="A164" s="98">
        <v>163</v>
      </c>
      <c r="B164" s="14" t="s">
        <v>2300</v>
      </c>
      <c r="C164" s="15" t="s">
        <v>2301</v>
      </c>
      <c r="D164" s="16">
        <v>2</v>
      </c>
      <c r="E164" s="15" t="s">
        <v>2302</v>
      </c>
      <c r="F164" s="15" t="s">
        <v>679</v>
      </c>
      <c r="G164" s="15"/>
      <c r="H164" s="15" t="s">
        <v>2303</v>
      </c>
      <c r="I164" s="15" t="s">
        <v>2304</v>
      </c>
      <c r="J164" s="15" t="s">
        <v>683</v>
      </c>
      <c r="K164" s="15" t="s">
        <v>2305</v>
      </c>
      <c r="L164" s="15" t="s">
        <v>854</v>
      </c>
      <c r="M164" s="15" t="s">
        <v>2306</v>
      </c>
      <c r="N164" s="17"/>
      <c r="O164" s="18"/>
      <c r="P164" s="18"/>
      <c r="Q164" s="18"/>
      <c r="R164" s="18"/>
      <c r="S164" s="18"/>
      <c r="T164" s="19"/>
      <c r="U164" s="19"/>
      <c r="V164" s="17" t="s">
        <v>992</v>
      </c>
      <c r="W164" s="17" t="s">
        <v>993</v>
      </c>
      <c r="X164" s="17"/>
      <c r="Y164" s="17"/>
      <c r="Z164" s="17"/>
      <c r="AA164" s="17"/>
      <c r="AB164" s="17"/>
      <c r="AC164" s="17" t="s">
        <v>2298</v>
      </c>
      <c r="AD164" s="17" t="s">
        <v>2299</v>
      </c>
      <c r="AE164" s="17"/>
      <c r="AF164" s="17"/>
      <c r="AG164" s="17"/>
      <c r="AH164" s="17"/>
      <c r="AI164" s="17"/>
      <c r="AJ164" s="17" t="s">
        <v>2166</v>
      </c>
      <c r="AK164" s="17" t="s">
        <v>2167</v>
      </c>
      <c r="AL164" s="17"/>
      <c r="AM164" s="17"/>
      <c r="AN164" s="17"/>
      <c r="AO164" s="17"/>
      <c r="AP164" s="17"/>
      <c r="AQ164" s="20" t="str">
        <f>VLOOKUP($B164, '[1]Survey - Internal'!$A:$U,17,FALSE)</f>
        <v>Matt Landry</v>
      </c>
      <c r="AR164" s="20" t="str">
        <f>VLOOKUP(B164, '[1]Survey - Internal'!A:U,21,FALSE)</f>
        <v>Erik Pulsifer</v>
      </c>
    </row>
    <row r="165" spans="1:44" ht="63.75" x14ac:dyDescent="0.25">
      <c r="A165" s="98">
        <v>164</v>
      </c>
      <c r="B165" s="14" t="s">
        <v>2307</v>
      </c>
      <c r="C165" s="15" t="s">
        <v>2308</v>
      </c>
      <c r="D165" s="16">
        <v>3</v>
      </c>
      <c r="E165" s="15" t="s">
        <v>2309</v>
      </c>
      <c r="F165" s="15" t="s">
        <v>679</v>
      </c>
      <c r="G165" s="15" t="s">
        <v>2310</v>
      </c>
      <c r="H165" s="15" t="s">
        <v>2311</v>
      </c>
      <c r="I165" s="15" t="s">
        <v>2312</v>
      </c>
      <c r="J165" s="15" t="s">
        <v>683</v>
      </c>
      <c r="K165" s="15" t="s">
        <v>684</v>
      </c>
      <c r="L165" s="15" t="s">
        <v>685</v>
      </c>
      <c r="M165" s="15" t="s">
        <v>2313</v>
      </c>
      <c r="N165" s="22" t="s">
        <v>2309</v>
      </c>
      <c r="O165" s="23">
        <v>9</v>
      </c>
      <c r="P165" s="23">
        <v>9</v>
      </c>
      <c r="Q165" s="23">
        <v>2</v>
      </c>
      <c r="R165" s="23">
        <v>8</v>
      </c>
      <c r="S165" s="23">
        <v>8</v>
      </c>
      <c r="T165" s="24" t="s">
        <v>2314</v>
      </c>
      <c r="U165" s="25">
        <f>AVERAGE(O165:S165)</f>
        <v>7.2</v>
      </c>
      <c r="V165" s="17" t="s">
        <v>2315</v>
      </c>
      <c r="W165" s="17" t="s">
        <v>2316</v>
      </c>
      <c r="X165" s="17"/>
      <c r="Y165" s="17"/>
      <c r="Z165" s="17"/>
      <c r="AA165" s="17"/>
      <c r="AB165" s="17"/>
      <c r="AC165" s="17" t="s">
        <v>2315</v>
      </c>
      <c r="AD165" s="17" t="s">
        <v>2316</v>
      </c>
      <c r="AE165" s="17"/>
      <c r="AF165" s="17"/>
      <c r="AG165" s="17"/>
      <c r="AH165" s="17"/>
      <c r="AI165" s="17"/>
      <c r="AJ165" s="17" t="s">
        <v>2105</v>
      </c>
      <c r="AK165" s="17" t="s">
        <v>2106</v>
      </c>
      <c r="AL165" s="17"/>
      <c r="AM165" s="17"/>
      <c r="AN165" s="17"/>
      <c r="AO165" s="17"/>
      <c r="AP165" s="17"/>
      <c r="AQ165" s="20" t="str">
        <f>VLOOKUP($B165, '[1]Survey - Internal'!$A:$U,17,FALSE)</f>
        <v>Dan Michaud</v>
      </c>
      <c r="AR165" s="20" t="str">
        <f>VLOOKUP(B165, '[1]Survey - Internal'!A:U,21,FALSE)</f>
        <v>Erik Pulsifer</v>
      </c>
    </row>
    <row r="166" spans="1:44" x14ac:dyDescent="0.25">
      <c r="A166" s="98">
        <v>165</v>
      </c>
      <c r="B166" s="14" t="s">
        <v>2317</v>
      </c>
      <c r="C166" s="15" t="s">
        <v>2318</v>
      </c>
      <c r="D166" s="16">
        <v>2</v>
      </c>
      <c r="E166" s="15" t="s">
        <v>2319</v>
      </c>
      <c r="F166" s="15" t="s">
        <v>679</v>
      </c>
      <c r="G166" s="15" t="s">
        <v>2320</v>
      </c>
      <c r="H166" s="15" t="s">
        <v>2303</v>
      </c>
      <c r="I166" s="15" t="s">
        <v>2304</v>
      </c>
      <c r="J166" s="15" t="s">
        <v>683</v>
      </c>
      <c r="K166" s="15" t="s">
        <v>2305</v>
      </c>
      <c r="L166" s="15" t="s">
        <v>854</v>
      </c>
      <c r="M166" s="15" t="s">
        <v>2306</v>
      </c>
      <c r="N166" s="17"/>
      <c r="O166" s="18"/>
      <c r="P166" s="18"/>
      <c r="Q166" s="18"/>
      <c r="R166" s="18"/>
      <c r="S166" s="18"/>
      <c r="T166" s="19"/>
      <c r="U166" s="19"/>
      <c r="V166" s="17" t="s">
        <v>2321</v>
      </c>
      <c r="W166" s="17" t="s">
        <v>2072</v>
      </c>
      <c r="X166" s="17"/>
      <c r="Y166" s="17"/>
      <c r="Z166" s="17"/>
      <c r="AA166" s="17"/>
      <c r="AB166" s="17"/>
      <c r="AC166" s="17" t="s">
        <v>2322</v>
      </c>
      <c r="AD166" s="17" t="s">
        <v>2323</v>
      </c>
      <c r="AE166" s="17"/>
      <c r="AF166" s="17"/>
      <c r="AG166" s="17"/>
      <c r="AH166" s="17"/>
      <c r="AI166" s="17"/>
      <c r="AJ166" s="17" t="s">
        <v>2166</v>
      </c>
      <c r="AK166" s="17" t="s">
        <v>2167</v>
      </c>
      <c r="AL166" s="17"/>
      <c r="AM166" s="17"/>
      <c r="AN166" s="17"/>
      <c r="AO166" s="17"/>
      <c r="AP166" s="17"/>
      <c r="AQ166" s="20" t="str">
        <f>VLOOKUP($B166, '[1]Survey - Internal'!$A:$U,17,FALSE)</f>
        <v>Matt Landry</v>
      </c>
      <c r="AR166" s="20" t="str">
        <f>VLOOKUP(B166, '[1]Survey - Internal'!A:U,21,FALSE)</f>
        <v>Erik Pulsifer</v>
      </c>
    </row>
    <row r="167" spans="1:44" x14ac:dyDescent="0.25">
      <c r="A167" s="98">
        <v>166</v>
      </c>
      <c r="B167" s="14" t="s">
        <v>2324</v>
      </c>
      <c r="C167" s="15" t="s">
        <v>2325</v>
      </c>
      <c r="D167" s="16">
        <v>3</v>
      </c>
      <c r="E167" s="15" t="s">
        <v>2326</v>
      </c>
      <c r="F167" s="15" t="s">
        <v>679</v>
      </c>
      <c r="G167" s="15" t="s">
        <v>2327</v>
      </c>
      <c r="H167" s="15" t="s">
        <v>2328</v>
      </c>
      <c r="I167" s="15" t="s">
        <v>2329</v>
      </c>
      <c r="J167" s="15"/>
      <c r="K167" s="15" t="s">
        <v>853</v>
      </c>
      <c r="L167" s="15" t="s">
        <v>1995</v>
      </c>
      <c r="M167" s="15" t="s">
        <v>2330</v>
      </c>
      <c r="N167" s="17"/>
      <c r="O167" s="18"/>
      <c r="P167" s="18"/>
      <c r="Q167" s="18"/>
      <c r="R167" s="18"/>
      <c r="S167" s="18"/>
      <c r="T167" s="19"/>
      <c r="U167" s="19"/>
      <c r="V167" s="17" t="s">
        <v>2331</v>
      </c>
      <c r="W167" s="17" t="s">
        <v>2332</v>
      </c>
      <c r="X167" s="17"/>
      <c r="Y167" s="17"/>
      <c r="Z167" s="17"/>
      <c r="AA167" s="17"/>
      <c r="AB167" s="17"/>
      <c r="AC167" s="17" t="s">
        <v>2333</v>
      </c>
      <c r="AD167" s="17" t="s">
        <v>2334</v>
      </c>
      <c r="AE167" s="17"/>
      <c r="AF167" s="17"/>
      <c r="AG167" s="17"/>
      <c r="AH167" s="17"/>
      <c r="AI167" s="17"/>
      <c r="AJ167" s="17" t="s">
        <v>2335</v>
      </c>
      <c r="AK167" s="17" t="s">
        <v>2336</v>
      </c>
      <c r="AL167" s="17"/>
      <c r="AM167" s="17"/>
      <c r="AN167" s="17"/>
      <c r="AO167" s="17"/>
      <c r="AP167" s="17"/>
      <c r="AQ167" s="20" t="str">
        <f>VLOOKUP($B167, '[1]Survey - Internal'!$A:$U,17,FALSE)</f>
        <v>Luke Liang</v>
      </c>
      <c r="AR167" s="20" t="str">
        <f>VLOOKUP(B167, '[1]Survey - Internal'!A:U,21,FALSE)</f>
        <v>Erik Pulsifer</v>
      </c>
    </row>
    <row r="168" spans="1:44" x14ac:dyDescent="0.25">
      <c r="A168" s="98">
        <v>167</v>
      </c>
      <c r="B168" s="14" t="s">
        <v>2337</v>
      </c>
      <c r="C168" s="15" t="s">
        <v>2338</v>
      </c>
      <c r="D168" s="16">
        <v>1</v>
      </c>
      <c r="E168" s="15" t="s">
        <v>2339</v>
      </c>
      <c r="F168" s="15" t="s">
        <v>679</v>
      </c>
      <c r="G168" s="15" t="s">
        <v>2340</v>
      </c>
      <c r="H168" s="15" t="s">
        <v>2341</v>
      </c>
      <c r="I168" s="15" t="s">
        <v>2342</v>
      </c>
      <c r="J168" s="15" t="s">
        <v>2343</v>
      </c>
      <c r="K168" s="15" t="s">
        <v>2344</v>
      </c>
      <c r="L168" s="15" t="s">
        <v>902</v>
      </c>
      <c r="M168" s="15" t="s">
        <v>2345</v>
      </c>
      <c r="N168" s="17"/>
      <c r="O168" s="18"/>
      <c r="P168" s="18"/>
      <c r="Q168" s="18"/>
      <c r="R168" s="18"/>
      <c r="S168" s="18"/>
      <c r="T168" s="19"/>
      <c r="U168" s="19"/>
      <c r="V168" s="17" t="s">
        <v>2346</v>
      </c>
      <c r="W168" s="17" t="s">
        <v>1521</v>
      </c>
      <c r="X168" s="17"/>
      <c r="Y168" s="17"/>
      <c r="Z168" s="17"/>
      <c r="AA168" s="17"/>
      <c r="AB168" s="17"/>
      <c r="AC168" s="17" t="s">
        <v>2347</v>
      </c>
      <c r="AD168" s="17" t="s">
        <v>2348</v>
      </c>
      <c r="AE168" s="17"/>
      <c r="AF168" s="17"/>
      <c r="AG168" s="17"/>
      <c r="AH168" s="17"/>
      <c r="AI168" s="17"/>
      <c r="AJ168" s="17" t="s">
        <v>2133</v>
      </c>
      <c r="AK168" s="17" t="s">
        <v>2134</v>
      </c>
      <c r="AL168" s="17"/>
      <c r="AM168" s="17"/>
      <c r="AN168" s="17"/>
      <c r="AO168" s="17"/>
      <c r="AP168" s="17"/>
      <c r="AQ168" s="20" t="str">
        <f>VLOOKUP($B168, '[1]Survey - Internal'!$A:$U,17,FALSE)</f>
        <v>Lalitha Davuluri</v>
      </c>
      <c r="AR168" s="20" t="str">
        <f>VLOOKUP(B168, '[1]Survey - Internal'!A:U,21,FALSE)</f>
        <v>Erik Pulsifer</v>
      </c>
    </row>
    <row r="169" spans="1:44" x14ac:dyDescent="0.25">
      <c r="A169" s="98">
        <v>168</v>
      </c>
      <c r="B169" s="14" t="s">
        <v>2349</v>
      </c>
      <c r="C169" s="15" t="s">
        <v>2350</v>
      </c>
      <c r="D169" s="16">
        <v>2</v>
      </c>
      <c r="E169" s="15" t="s">
        <v>2351</v>
      </c>
      <c r="F169" s="15" t="s">
        <v>679</v>
      </c>
      <c r="G169" s="15" t="s">
        <v>2352</v>
      </c>
      <c r="H169" s="15" t="s">
        <v>2353</v>
      </c>
      <c r="I169" s="15" t="s">
        <v>2354</v>
      </c>
      <c r="J169" s="15" t="s">
        <v>683</v>
      </c>
      <c r="K169" s="15" t="s">
        <v>1032</v>
      </c>
      <c r="L169" s="15" t="s">
        <v>915</v>
      </c>
      <c r="M169" s="15" t="s">
        <v>2355</v>
      </c>
      <c r="N169" s="17"/>
      <c r="O169" s="18"/>
      <c r="P169" s="18"/>
      <c r="Q169" s="18"/>
      <c r="R169" s="18"/>
      <c r="S169" s="18"/>
      <c r="T169" s="19"/>
      <c r="U169" s="19"/>
      <c r="V169" s="17" t="s">
        <v>2356</v>
      </c>
      <c r="W169" s="17" t="s">
        <v>1688</v>
      </c>
      <c r="X169" s="17"/>
      <c r="Y169" s="17"/>
      <c r="Z169" s="17"/>
      <c r="AA169" s="17"/>
      <c r="AB169" s="17"/>
      <c r="AC169" s="17" t="s">
        <v>1572</v>
      </c>
      <c r="AD169" s="17" t="s">
        <v>2357</v>
      </c>
      <c r="AE169" s="17"/>
      <c r="AF169" s="17"/>
      <c r="AG169" s="17"/>
      <c r="AH169" s="17"/>
      <c r="AI169" s="17"/>
      <c r="AJ169" s="17" t="s">
        <v>2133</v>
      </c>
      <c r="AK169" s="17" t="s">
        <v>2134</v>
      </c>
      <c r="AL169" s="17"/>
      <c r="AM169" s="17"/>
      <c r="AN169" s="17"/>
      <c r="AO169" s="17"/>
      <c r="AP169" s="17"/>
      <c r="AQ169" s="20" t="str">
        <f>VLOOKUP($B169, '[1]Survey - Internal'!$A:$U,17,FALSE)</f>
        <v>Lalitha Davuluri</v>
      </c>
      <c r="AR169" s="20" t="str">
        <f>VLOOKUP(B169, '[1]Survey - Internal'!A:U,21,FALSE)</f>
        <v>Erik Pulsifer</v>
      </c>
    </row>
    <row r="170" spans="1:44" x14ac:dyDescent="0.25">
      <c r="A170" s="98">
        <v>169</v>
      </c>
      <c r="B170" s="14" t="s">
        <v>2358</v>
      </c>
      <c r="C170" s="15" t="s">
        <v>2359</v>
      </c>
      <c r="D170" s="16">
        <v>2</v>
      </c>
      <c r="E170" s="15" t="s">
        <v>2302</v>
      </c>
      <c r="F170" s="15" t="s">
        <v>679</v>
      </c>
      <c r="G170" s="15" t="s">
        <v>2360</v>
      </c>
      <c r="H170" s="15" t="s">
        <v>2303</v>
      </c>
      <c r="I170" s="15" t="s">
        <v>2304</v>
      </c>
      <c r="J170" s="15" t="s">
        <v>683</v>
      </c>
      <c r="K170" s="15" t="s">
        <v>2305</v>
      </c>
      <c r="L170" s="15" t="s">
        <v>854</v>
      </c>
      <c r="M170" s="15" t="s">
        <v>2306</v>
      </c>
      <c r="N170" s="17"/>
      <c r="O170" s="18"/>
      <c r="P170" s="18"/>
      <c r="Q170" s="18"/>
      <c r="R170" s="18"/>
      <c r="S170" s="18"/>
      <c r="T170" s="19"/>
      <c r="U170" s="19"/>
      <c r="V170" s="17" t="s">
        <v>992</v>
      </c>
      <c r="W170" s="17" t="s">
        <v>993</v>
      </c>
      <c r="X170" s="17"/>
      <c r="Y170" s="17"/>
      <c r="Z170" s="17"/>
      <c r="AA170" s="17"/>
      <c r="AB170" s="17"/>
      <c r="AC170" s="17" t="s">
        <v>2298</v>
      </c>
      <c r="AD170" s="17" t="s">
        <v>2299</v>
      </c>
      <c r="AE170" s="17"/>
      <c r="AF170" s="17"/>
      <c r="AG170" s="17"/>
      <c r="AH170" s="17"/>
      <c r="AI170" s="17"/>
      <c r="AJ170" s="17" t="s">
        <v>2166</v>
      </c>
      <c r="AK170" s="17" t="s">
        <v>2167</v>
      </c>
      <c r="AL170" s="17"/>
      <c r="AM170" s="17"/>
      <c r="AN170" s="17"/>
      <c r="AO170" s="17"/>
      <c r="AP170" s="17"/>
      <c r="AQ170" s="20" t="str">
        <f>VLOOKUP($B170, '[1]Survey - Internal'!$A:$U,17,FALSE)</f>
        <v>Matt Landry</v>
      </c>
      <c r="AR170" s="20" t="str">
        <f>VLOOKUP(B170, '[1]Survey - Internal'!A:U,21,FALSE)</f>
        <v>Erik Pulsifer</v>
      </c>
    </row>
    <row r="171" spans="1:44" x14ac:dyDescent="0.25">
      <c r="A171" s="98">
        <v>170</v>
      </c>
      <c r="B171" s="14" t="s">
        <v>2361</v>
      </c>
      <c r="C171" s="15" t="s">
        <v>2362</v>
      </c>
      <c r="D171" s="16">
        <v>3</v>
      </c>
      <c r="E171" s="15" t="s">
        <v>2363</v>
      </c>
      <c r="F171" s="15" t="s">
        <v>679</v>
      </c>
      <c r="G171" s="15" t="s">
        <v>2364</v>
      </c>
      <c r="H171" s="15"/>
      <c r="I171" s="15" t="s">
        <v>2365</v>
      </c>
      <c r="J171" s="15" t="s">
        <v>683</v>
      </c>
      <c r="K171" s="15" t="s">
        <v>2366</v>
      </c>
      <c r="L171" s="15" t="s">
        <v>2067</v>
      </c>
      <c r="M171" s="15" t="s">
        <v>2367</v>
      </c>
      <c r="N171" s="17"/>
      <c r="O171" s="18"/>
      <c r="P171" s="18"/>
      <c r="Q171" s="18"/>
      <c r="R171" s="18"/>
      <c r="S171" s="18"/>
      <c r="T171" s="19"/>
      <c r="U171" s="19"/>
      <c r="V171" s="17" t="s">
        <v>2368</v>
      </c>
      <c r="W171" s="17" t="s">
        <v>2369</v>
      </c>
      <c r="X171" s="17"/>
      <c r="Y171" s="17"/>
      <c r="Z171" s="17"/>
      <c r="AA171" s="17"/>
      <c r="AB171" s="17"/>
      <c r="AC171" s="17" t="s">
        <v>2368</v>
      </c>
      <c r="AD171" s="17" t="s">
        <v>2369</v>
      </c>
      <c r="AE171" s="17"/>
      <c r="AF171" s="17"/>
      <c r="AG171" s="17"/>
      <c r="AH171" s="17"/>
      <c r="AI171" s="17"/>
      <c r="AJ171" s="17" t="s">
        <v>2335</v>
      </c>
      <c r="AK171" s="17" t="s">
        <v>2336</v>
      </c>
      <c r="AL171" s="17"/>
      <c r="AM171" s="17"/>
      <c r="AN171" s="17"/>
      <c r="AO171" s="17"/>
      <c r="AP171" s="17"/>
      <c r="AQ171" s="20" t="str">
        <f>VLOOKUP($B171, '[1]Survey - Internal'!$A:$U,17,FALSE)</f>
        <v>Luke Liang</v>
      </c>
      <c r="AR171" s="20" t="str">
        <f>VLOOKUP(B171, '[1]Survey - Internal'!A:U,21,FALSE)</f>
        <v>Erik Pulsifer</v>
      </c>
    </row>
    <row r="172" spans="1:44" x14ac:dyDescent="0.25">
      <c r="A172" s="98">
        <v>171</v>
      </c>
      <c r="B172" s="14" t="s">
        <v>2370</v>
      </c>
      <c r="C172" s="15" t="s">
        <v>2371</v>
      </c>
      <c r="D172" s="16">
        <v>3</v>
      </c>
      <c r="E172" s="15" t="s">
        <v>2372</v>
      </c>
      <c r="F172" s="15" t="s">
        <v>679</v>
      </c>
      <c r="G172" s="15" t="s">
        <v>2373</v>
      </c>
      <c r="H172" s="15" t="s">
        <v>2374</v>
      </c>
      <c r="I172" s="15" t="s">
        <v>2375</v>
      </c>
      <c r="J172" s="15" t="s">
        <v>683</v>
      </c>
      <c r="K172" s="15" t="s">
        <v>853</v>
      </c>
      <c r="L172" s="15" t="s">
        <v>1995</v>
      </c>
      <c r="M172" s="41" t="s">
        <v>2376</v>
      </c>
      <c r="N172" s="17"/>
      <c r="O172" s="18"/>
      <c r="P172" s="18"/>
      <c r="Q172" s="18"/>
      <c r="R172" s="18"/>
      <c r="S172" s="18"/>
      <c r="T172" s="19"/>
      <c r="U172" s="19"/>
      <c r="V172" s="17" t="s">
        <v>1098</v>
      </c>
      <c r="W172" s="17" t="s">
        <v>1099</v>
      </c>
      <c r="X172" s="17"/>
      <c r="Y172" s="17"/>
      <c r="Z172" s="17"/>
      <c r="AA172" s="17"/>
      <c r="AB172" s="17"/>
      <c r="AC172" s="17" t="s">
        <v>1100</v>
      </c>
      <c r="AD172" s="17" t="s">
        <v>1101</v>
      </c>
      <c r="AE172" s="17"/>
      <c r="AF172" s="17"/>
      <c r="AG172" s="17"/>
      <c r="AH172" s="17"/>
      <c r="AI172" s="17"/>
      <c r="AJ172" s="17" t="s">
        <v>2105</v>
      </c>
      <c r="AK172" s="17" t="s">
        <v>2106</v>
      </c>
      <c r="AL172" s="17"/>
      <c r="AM172" s="17"/>
      <c r="AN172" s="17"/>
      <c r="AO172" s="17"/>
      <c r="AP172" s="17"/>
      <c r="AQ172" s="20" t="str">
        <f>VLOOKUP($B172, '[1]Survey - Internal'!$A:$U,17,FALSE)</f>
        <v>Dan Michaud</v>
      </c>
      <c r="AR172" s="20" t="str">
        <f>VLOOKUP(B172, '[1]Survey - Internal'!A:U,21,FALSE)</f>
        <v>Erik Pulsifer</v>
      </c>
    </row>
    <row r="173" spans="1:44" x14ac:dyDescent="0.25">
      <c r="A173" s="98">
        <v>172</v>
      </c>
      <c r="B173" s="14" t="s">
        <v>2377</v>
      </c>
      <c r="C173" s="15" t="s">
        <v>2378</v>
      </c>
      <c r="D173" s="16">
        <v>2</v>
      </c>
      <c r="E173" s="15" t="s">
        <v>2379</v>
      </c>
      <c r="F173" s="15" t="s">
        <v>679</v>
      </c>
      <c r="G173" s="15" t="s">
        <v>2380</v>
      </c>
      <c r="H173" s="15" t="s">
        <v>2381</v>
      </c>
      <c r="I173" s="15" t="s">
        <v>2382</v>
      </c>
      <c r="J173" s="15" t="s">
        <v>683</v>
      </c>
      <c r="K173" s="15" t="s">
        <v>2383</v>
      </c>
      <c r="L173" s="15" t="s">
        <v>924</v>
      </c>
      <c r="M173" s="15" t="s">
        <v>2384</v>
      </c>
      <c r="N173" s="17"/>
      <c r="O173" s="18"/>
      <c r="P173" s="18"/>
      <c r="Q173" s="18"/>
      <c r="R173" s="18"/>
      <c r="S173" s="18"/>
      <c r="T173" s="19"/>
      <c r="U173" s="19"/>
      <c r="V173" s="17" t="s">
        <v>1520</v>
      </c>
      <c r="W173" s="17" t="s">
        <v>1521</v>
      </c>
      <c r="X173" s="17"/>
      <c r="Y173" s="17"/>
      <c r="Z173" s="17"/>
      <c r="AA173" s="17"/>
      <c r="AB173" s="17"/>
      <c r="AC173" s="17" t="s">
        <v>2385</v>
      </c>
      <c r="AD173" s="17" t="s">
        <v>2386</v>
      </c>
      <c r="AE173" s="17"/>
      <c r="AF173" s="17"/>
      <c r="AG173" s="17"/>
      <c r="AH173" s="17"/>
      <c r="AI173" s="17"/>
      <c r="AJ173" s="17" t="s">
        <v>2133</v>
      </c>
      <c r="AK173" s="17" t="s">
        <v>2134</v>
      </c>
      <c r="AL173" s="17"/>
      <c r="AM173" s="17"/>
      <c r="AN173" s="17"/>
      <c r="AO173" s="17"/>
      <c r="AP173" s="17"/>
      <c r="AQ173" s="20" t="str">
        <f>VLOOKUP($B173, '[1]Survey - Internal'!$A:$U,17,FALSE)</f>
        <v>Lalitha Davuluri</v>
      </c>
      <c r="AR173" s="20" t="str">
        <f>VLOOKUP(B173, '[1]Survey - Internal'!A:U,21,FALSE)</f>
        <v>Erik Pulsifer</v>
      </c>
    </row>
    <row r="174" spans="1:44" x14ac:dyDescent="0.25">
      <c r="A174" s="98">
        <v>173</v>
      </c>
      <c r="B174" s="14" t="s">
        <v>2387</v>
      </c>
      <c r="C174" s="15" t="s">
        <v>2388</v>
      </c>
      <c r="D174" s="16">
        <v>3</v>
      </c>
      <c r="E174" s="15" t="s">
        <v>2389</v>
      </c>
      <c r="F174" s="15" t="s">
        <v>679</v>
      </c>
      <c r="G174" s="15" t="s">
        <v>2390</v>
      </c>
      <c r="H174" s="15" t="s">
        <v>683</v>
      </c>
      <c r="I174" s="15" t="s">
        <v>2391</v>
      </c>
      <c r="J174" s="15" t="s">
        <v>683</v>
      </c>
      <c r="K174" s="15" t="s">
        <v>1014</v>
      </c>
      <c r="L174" s="15" t="s">
        <v>818</v>
      </c>
      <c r="M174" s="15" t="s">
        <v>2392</v>
      </c>
      <c r="N174" s="17"/>
      <c r="O174" s="18"/>
      <c r="P174" s="18"/>
      <c r="Q174" s="18"/>
      <c r="R174" s="18"/>
      <c r="S174" s="18"/>
      <c r="T174" s="19"/>
      <c r="U174" s="19"/>
      <c r="V174" s="17" t="s">
        <v>1058</v>
      </c>
      <c r="W174" s="17" t="s">
        <v>1059</v>
      </c>
      <c r="X174" s="17"/>
      <c r="Y174" s="17"/>
      <c r="Z174" s="17"/>
      <c r="AA174" s="17"/>
      <c r="AB174" s="17"/>
      <c r="AC174" s="17" t="s">
        <v>2393</v>
      </c>
      <c r="AD174" s="17" t="s">
        <v>2394</v>
      </c>
      <c r="AE174" s="17"/>
      <c r="AF174" s="17"/>
      <c r="AG174" s="17"/>
      <c r="AH174" s="17"/>
      <c r="AI174" s="17"/>
      <c r="AJ174" s="17" t="s">
        <v>2395</v>
      </c>
      <c r="AK174" s="17" t="s">
        <v>2396</v>
      </c>
      <c r="AL174" s="17"/>
      <c r="AM174" s="17"/>
      <c r="AN174" s="17"/>
      <c r="AO174" s="17"/>
      <c r="AP174" s="17"/>
      <c r="AQ174" s="20" t="str">
        <f>VLOOKUP($B174, '[1]Survey - Internal'!$A:$U,17,FALSE)</f>
        <v>Cheryl Coughlin</v>
      </c>
      <c r="AR174" s="20" t="str">
        <f>VLOOKUP(B174, '[1]Survey - Internal'!A:U,21,FALSE)</f>
        <v>Erik Pulsifer</v>
      </c>
    </row>
    <row r="175" spans="1:44" x14ac:dyDescent="0.25">
      <c r="A175" s="98">
        <v>174</v>
      </c>
      <c r="B175" s="14" t="s">
        <v>2397</v>
      </c>
      <c r="C175" s="15" t="s">
        <v>2398</v>
      </c>
      <c r="D175" s="16">
        <v>3</v>
      </c>
      <c r="E175" s="15" t="s">
        <v>2399</v>
      </c>
      <c r="F175" s="15" t="s">
        <v>679</v>
      </c>
      <c r="G175" s="15" t="s">
        <v>2400</v>
      </c>
      <c r="H175" s="15" t="s">
        <v>2401</v>
      </c>
      <c r="I175" s="15" t="s">
        <v>2402</v>
      </c>
      <c r="J175" s="15" t="s">
        <v>683</v>
      </c>
      <c r="K175" s="15" t="s">
        <v>2066</v>
      </c>
      <c r="L175" s="15" t="s">
        <v>2067</v>
      </c>
      <c r="M175" s="15" t="s">
        <v>2403</v>
      </c>
      <c r="N175" s="17"/>
      <c r="O175" s="18"/>
      <c r="P175" s="18"/>
      <c r="Q175" s="18"/>
      <c r="R175" s="18"/>
      <c r="S175" s="18"/>
      <c r="T175" s="19"/>
      <c r="U175" s="19"/>
      <c r="V175" s="17" t="s">
        <v>2368</v>
      </c>
      <c r="W175" s="17" t="s">
        <v>2369</v>
      </c>
      <c r="X175" s="17"/>
      <c r="Y175" s="17"/>
      <c r="Z175" s="17"/>
      <c r="AA175" s="17"/>
      <c r="AB175" s="17"/>
      <c r="AC175" s="17" t="s">
        <v>2368</v>
      </c>
      <c r="AD175" s="17" t="s">
        <v>2369</v>
      </c>
      <c r="AE175" s="17"/>
      <c r="AF175" s="17"/>
      <c r="AG175" s="17"/>
      <c r="AH175" s="17"/>
      <c r="AI175" s="17"/>
      <c r="AJ175" s="17" t="s">
        <v>2335</v>
      </c>
      <c r="AK175" s="17" t="s">
        <v>2336</v>
      </c>
      <c r="AL175" s="17"/>
      <c r="AM175" s="17"/>
      <c r="AN175" s="17"/>
      <c r="AO175" s="17"/>
      <c r="AP175" s="17"/>
      <c r="AQ175" s="20" t="str">
        <f>VLOOKUP($B175, '[1]Survey - Internal'!$A:$U,17,FALSE)</f>
        <v>Luke Liang</v>
      </c>
      <c r="AR175" s="20" t="str">
        <f>VLOOKUP(B175, '[1]Survey - Internal'!A:U,21,FALSE)</f>
        <v>Erik Pulsifer</v>
      </c>
    </row>
    <row r="176" spans="1:44" x14ac:dyDescent="0.25">
      <c r="A176" s="98">
        <v>175</v>
      </c>
      <c r="B176" s="14" t="s">
        <v>2404</v>
      </c>
      <c r="C176" s="15" t="s">
        <v>2405</v>
      </c>
      <c r="D176" s="16">
        <v>3</v>
      </c>
      <c r="E176" s="15" t="s">
        <v>2406</v>
      </c>
      <c r="F176" s="15" t="s">
        <v>679</v>
      </c>
      <c r="G176" s="15" t="s">
        <v>2407</v>
      </c>
      <c r="H176" s="15" t="s">
        <v>2408</v>
      </c>
      <c r="I176" s="15" t="s">
        <v>2409</v>
      </c>
      <c r="J176" s="15" t="s">
        <v>683</v>
      </c>
      <c r="K176" s="15" t="s">
        <v>2410</v>
      </c>
      <c r="L176" s="15" t="s">
        <v>698</v>
      </c>
      <c r="M176" s="42">
        <v>19428</v>
      </c>
      <c r="N176" s="17"/>
      <c r="O176" s="18"/>
      <c r="P176" s="18"/>
      <c r="Q176" s="18"/>
      <c r="R176" s="18"/>
      <c r="S176" s="18"/>
      <c r="T176" s="19"/>
      <c r="U176" s="19"/>
      <c r="V176" s="17" t="s">
        <v>2368</v>
      </c>
      <c r="W176" s="17" t="s">
        <v>2369</v>
      </c>
      <c r="X176" s="17"/>
      <c r="Y176" s="17"/>
      <c r="Z176" s="17"/>
      <c r="AA176" s="17"/>
      <c r="AB176" s="17"/>
      <c r="AC176" s="17" t="s">
        <v>2368</v>
      </c>
      <c r="AD176" s="17" t="s">
        <v>2369</v>
      </c>
      <c r="AE176" s="17"/>
      <c r="AF176" s="17"/>
      <c r="AG176" s="17"/>
      <c r="AH176" s="17"/>
      <c r="AI176" s="17"/>
      <c r="AJ176" s="17" t="s">
        <v>2335</v>
      </c>
      <c r="AK176" s="17" t="s">
        <v>2336</v>
      </c>
      <c r="AL176" s="17"/>
      <c r="AM176" s="17"/>
      <c r="AN176" s="17"/>
      <c r="AO176" s="17"/>
      <c r="AP176" s="17"/>
      <c r="AQ176" s="20" t="str">
        <f>VLOOKUP($B176, '[1]Survey - Internal'!$A:$U,17,FALSE)</f>
        <v>Luke Liang</v>
      </c>
      <c r="AR176" s="20" t="str">
        <f>VLOOKUP(B176, '[1]Survey - Internal'!A:U,21,FALSE)</f>
        <v>Erik Pulsifer</v>
      </c>
    </row>
    <row r="177" spans="1:44" x14ac:dyDescent="0.25">
      <c r="A177" s="98">
        <v>176</v>
      </c>
      <c r="B177" s="14" t="s">
        <v>2411</v>
      </c>
      <c r="C177" s="15" t="s">
        <v>2412</v>
      </c>
      <c r="D177" s="16">
        <v>3</v>
      </c>
      <c r="E177" s="15" t="s">
        <v>2413</v>
      </c>
      <c r="F177" s="15" t="s">
        <v>679</v>
      </c>
      <c r="G177" s="15" t="s">
        <v>2414</v>
      </c>
      <c r="H177" s="15" t="s">
        <v>2415</v>
      </c>
      <c r="I177" s="15" t="s">
        <v>2295</v>
      </c>
      <c r="J177" s="15" t="s">
        <v>683</v>
      </c>
      <c r="K177" s="15" t="s">
        <v>2296</v>
      </c>
      <c r="L177" s="15" t="s">
        <v>743</v>
      </c>
      <c r="M177" s="15" t="s">
        <v>2297</v>
      </c>
      <c r="N177" s="17"/>
      <c r="O177" s="18"/>
      <c r="P177" s="18"/>
      <c r="Q177" s="18"/>
      <c r="R177" s="18"/>
      <c r="S177" s="18"/>
      <c r="T177" s="19"/>
      <c r="U177" s="19"/>
      <c r="V177" s="17" t="s">
        <v>2356</v>
      </c>
      <c r="W177" s="17" t="s">
        <v>1688</v>
      </c>
      <c r="X177" s="17"/>
      <c r="Y177" s="17"/>
      <c r="Z177" s="17"/>
      <c r="AA177" s="17"/>
      <c r="AB177" s="17"/>
      <c r="AC177" s="17" t="s">
        <v>2416</v>
      </c>
      <c r="AD177" s="17" t="s">
        <v>2417</v>
      </c>
      <c r="AE177" s="17"/>
      <c r="AF177" s="17"/>
      <c r="AG177" s="17"/>
      <c r="AH177" s="17"/>
      <c r="AI177" s="17"/>
      <c r="AJ177" s="17" t="s">
        <v>2166</v>
      </c>
      <c r="AK177" s="17" t="s">
        <v>2167</v>
      </c>
      <c r="AL177" s="17"/>
      <c r="AM177" s="17"/>
      <c r="AN177" s="17"/>
      <c r="AO177" s="17"/>
      <c r="AP177" s="17"/>
      <c r="AQ177" s="20" t="str">
        <f>VLOOKUP($B177, '[1]Survey - Internal'!$A:$U,17,FALSE)</f>
        <v>Matt Landry</v>
      </c>
      <c r="AR177" s="20" t="str">
        <f>VLOOKUP(B177, '[1]Survey - Internal'!A:U,21,FALSE)</f>
        <v>Erik Pulsifer</v>
      </c>
    </row>
    <row r="178" spans="1:44" x14ac:dyDescent="0.25">
      <c r="A178" s="98">
        <v>177</v>
      </c>
      <c r="B178" s="14" t="s">
        <v>2418</v>
      </c>
      <c r="C178" s="15" t="s">
        <v>2419</v>
      </c>
      <c r="D178" s="16">
        <v>3</v>
      </c>
      <c r="E178" s="15" t="s">
        <v>2420</v>
      </c>
      <c r="F178" s="15" t="s">
        <v>679</v>
      </c>
      <c r="G178" s="15" t="s">
        <v>2421</v>
      </c>
      <c r="H178" s="15" t="s">
        <v>2422</v>
      </c>
      <c r="I178" s="15" t="s">
        <v>2423</v>
      </c>
      <c r="J178" s="15" t="s">
        <v>683</v>
      </c>
      <c r="K178" s="15" t="s">
        <v>2424</v>
      </c>
      <c r="L178" s="15" t="s">
        <v>1849</v>
      </c>
      <c r="M178" s="41" t="s">
        <v>2425</v>
      </c>
      <c r="N178" s="17"/>
      <c r="O178" s="18"/>
      <c r="P178" s="18"/>
      <c r="Q178" s="18"/>
      <c r="R178" s="18"/>
      <c r="S178" s="18"/>
      <c r="T178" s="19"/>
      <c r="U178" s="19"/>
      <c r="V178" s="17" t="s">
        <v>891</v>
      </c>
      <c r="W178" s="17" t="s">
        <v>892</v>
      </c>
      <c r="X178" s="17"/>
      <c r="Y178" s="17"/>
      <c r="Z178" s="17"/>
      <c r="AA178" s="17"/>
      <c r="AB178" s="17"/>
      <c r="AC178" s="17" t="s">
        <v>1888</v>
      </c>
      <c r="AD178" s="17" t="s">
        <v>1889</v>
      </c>
      <c r="AE178" s="17"/>
      <c r="AF178" s="17"/>
      <c r="AG178" s="17"/>
      <c r="AH178" s="17"/>
      <c r="AI178" s="17"/>
      <c r="AJ178" s="17" t="s">
        <v>2105</v>
      </c>
      <c r="AK178" s="17" t="s">
        <v>2106</v>
      </c>
      <c r="AL178" s="17"/>
      <c r="AM178" s="17"/>
      <c r="AN178" s="17"/>
      <c r="AO178" s="17"/>
      <c r="AP178" s="17"/>
      <c r="AQ178" s="20" t="str">
        <f>VLOOKUP($B178, '[1]Survey - Internal'!$A:$U,17,FALSE)</f>
        <v>Dan Michaud</v>
      </c>
      <c r="AR178" s="20" t="str">
        <f>VLOOKUP(B178, '[1]Survey - Internal'!A:U,21,FALSE)</f>
        <v>Erik Pulsifer</v>
      </c>
    </row>
    <row r="179" spans="1:44" x14ac:dyDescent="0.25">
      <c r="A179" s="98">
        <v>178</v>
      </c>
      <c r="B179" s="14" t="s">
        <v>2426</v>
      </c>
      <c r="C179" s="15" t="s">
        <v>2427</v>
      </c>
      <c r="D179" s="16">
        <v>1</v>
      </c>
      <c r="E179" s="15" t="s">
        <v>2428</v>
      </c>
      <c r="F179" s="15" t="s">
        <v>679</v>
      </c>
      <c r="G179" s="15" t="s">
        <v>2429</v>
      </c>
      <c r="H179" s="15" t="s">
        <v>2430</v>
      </c>
      <c r="I179" s="15" t="s">
        <v>2431</v>
      </c>
      <c r="J179" s="15" t="s">
        <v>683</v>
      </c>
      <c r="K179" s="15" t="s">
        <v>2432</v>
      </c>
      <c r="L179" s="15" t="s">
        <v>1849</v>
      </c>
      <c r="M179" s="41" t="s">
        <v>2433</v>
      </c>
      <c r="N179" s="17"/>
      <c r="O179" s="18"/>
      <c r="P179" s="18"/>
      <c r="Q179" s="18"/>
      <c r="R179" s="18"/>
      <c r="S179" s="18"/>
      <c r="T179" s="19"/>
      <c r="U179" s="19"/>
      <c r="V179" s="17" t="s">
        <v>891</v>
      </c>
      <c r="W179" s="17" t="s">
        <v>892</v>
      </c>
      <c r="X179" s="17"/>
      <c r="Y179" s="17"/>
      <c r="Z179" s="17"/>
      <c r="AA179" s="17"/>
      <c r="AB179" s="17"/>
      <c r="AC179" s="17" t="s">
        <v>1321</v>
      </c>
      <c r="AD179" s="17" t="s">
        <v>1322</v>
      </c>
      <c r="AE179" s="17"/>
      <c r="AF179" s="17"/>
      <c r="AG179" s="17"/>
      <c r="AH179" s="17"/>
      <c r="AI179" s="17"/>
      <c r="AJ179" s="17" t="s">
        <v>2166</v>
      </c>
      <c r="AK179" s="17" t="s">
        <v>2167</v>
      </c>
      <c r="AL179" s="17"/>
      <c r="AM179" s="17"/>
      <c r="AN179" s="17"/>
      <c r="AO179" s="17"/>
      <c r="AP179" s="17"/>
      <c r="AQ179" s="20" t="str">
        <f>VLOOKUP($B179, '[1]Survey - Internal'!$A:$U,17,FALSE)</f>
        <v>Matt Landry</v>
      </c>
      <c r="AR179" s="20" t="str">
        <f>VLOOKUP(B179, '[1]Survey - Internal'!A:U,21,FALSE)</f>
        <v>Erik Pulsifer</v>
      </c>
    </row>
    <row r="180" spans="1:44" ht="51" x14ac:dyDescent="0.25">
      <c r="A180" s="98">
        <v>179</v>
      </c>
      <c r="B180" s="14" t="s">
        <v>2434</v>
      </c>
      <c r="C180" s="15" t="s">
        <v>2435</v>
      </c>
      <c r="D180" s="16">
        <v>3</v>
      </c>
      <c r="E180" s="15" t="s">
        <v>2436</v>
      </c>
      <c r="F180" s="15" t="s">
        <v>679</v>
      </c>
      <c r="G180" s="15" t="s">
        <v>2437</v>
      </c>
      <c r="H180" s="15" t="s">
        <v>2438</v>
      </c>
      <c r="I180" s="15" t="s">
        <v>2439</v>
      </c>
      <c r="J180" s="15" t="s">
        <v>683</v>
      </c>
      <c r="K180" s="15" t="s">
        <v>2440</v>
      </c>
      <c r="L180" s="15" t="s">
        <v>1480</v>
      </c>
      <c r="M180" s="15" t="s">
        <v>2441</v>
      </c>
      <c r="N180" s="22" t="s">
        <v>2442</v>
      </c>
      <c r="O180" s="23">
        <v>10</v>
      </c>
      <c r="P180" s="23">
        <v>9</v>
      </c>
      <c r="Q180" s="23">
        <v>1</v>
      </c>
      <c r="R180" s="23">
        <v>10</v>
      </c>
      <c r="S180" s="23">
        <v>10</v>
      </c>
      <c r="T180" s="24" t="s">
        <v>2443</v>
      </c>
      <c r="U180" s="25">
        <f t="shared" ref="U180:U184" si="3">AVERAGE(O180:S180)</f>
        <v>8</v>
      </c>
      <c r="V180" s="17" t="s">
        <v>959</v>
      </c>
      <c r="W180" s="17" t="s">
        <v>960</v>
      </c>
      <c r="X180" s="17"/>
      <c r="Y180" s="17"/>
      <c r="Z180" s="17"/>
      <c r="AA180" s="17"/>
      <c r="AB180" s="17"/>
      <c r="AC180" s="17" t="s">
        <v>2444</v>
      </c>
      <c r="AD180" s="17" t="s">
        <v>1748</v>
      </c>
      <c r="AE180" s="17"/>
      <c r="AF180" s="17"/>
      <c r="AG180" s="17"/>
      <c r="AH180" s="17"/>
      <c r="AI180" s="17"/>
      <c r="AJ180" s="17" t="s">
        <v>2255</v>
      </c>
      <c r="AK180" s="17" t="s">
        <v>2256</v>
      </c>
      <c r="AL180" s="17"/>
      <c r="AM180" s="17"/>
      <c r="AN180" s="17"/>
      <c r="AO180" s="17"/>
      <c r="AP180" s="17"/>
      <c r="AQ180" s="20" t="str">
        <f>VLOOKUP($B180, '[1]Survey - Internal'!$A:$U,17,FALSE)</f>
        <v>Crystal Ho</v>
      </c>
      <c r="AR180" s="20" t="str">
        <f>VLOOKUP(B180, '[1]Survey - Internal'!A:U,21,FALSE)</f>
        <v>Erik Pulsifer</v>
      </c>
    </row>
    <row r="181" spans="1:44" x14ac:dyDescent="0.25">
      <c r="A181" s="98">
        <v>180</v>
      </c>
      <c r="B181" s="14" t="s">
        <v>2445</v>
      </c>
      <c r="C181" s="15" t="s">
        <v>2446</v>
      </c>
      <c r="D181" s="16">
        <v>1</v>
      </c>
      <c r="E181" s="15" t="s">
        <v>2447</v>
      </c>
      <c r="F181" s="15" t="s">
        <v>679</v>
      </c>
      <c r="G181" s="15" t="s">
        <v>2448</v>
      </c>
      <c r="H181" s="15" t="s">
        <v>2449</v>
      </c>
      <c r="I181" s="15" t="s">
        <v>2450</v>
      </c>
      <c r="J181" s="15" t="s">
        <v>683</v>
      </c>
      <c r="K181" s="15" t="s">
        <v>712</v>
      </c>
      <c r="L181" s="15" t="s">
        <v>713</v>
      </c>
      <c r="M181" s="15" t="s">
        <v>2451</v>
      </c>
      <c r="N181" s="22" t="s">
        <v>2452</v>
      </c>
      <c r="O181" s="23">
        <v>8</v>
      </c>
      <c r="P181" s="23">
        <v>8</v>
      </c>
      <c r="Q181" s="23">
        <v>7</v>
      </c>
      <c r="R181" s="23">
        <v>7</v>
      </c>
      <c r="S181" s="23">
        <v>8</v>
      </c>
      <c r="T181" s="24" t="s">
        <v>683</v>
      </c>
      <c r="U181" s="25">
        <f t="shared" si="3"/>
        <v>7.6</v>
      </c>
      <c r="V181" s="17" t="s">
        <v>2214</v>
      </c>
      <c r="W181" s="17" t="s">
        <v>2215</v>
      </c>
      <c r="X181" s="17"/>
      <c r="Y181" s="17"/>
      <c r="Z181" s="17"/>
      <c r="AA181" s="17"/>
      <c r="AB181" s="17"/>
      <c r="AC181" s="17" t="s">
        <v>2216</v>
      </c>
      <c r="AD181" s="17" t="s">
        <v>2217</v>
      </c>
      <c r="AE181" s="17"/>
      <c r="AF181" s="17"/>
      <c r="AG181" s="17"/>
      <c r="AH181" s="17"/>
      <c r="AI181" s="17"/>
      <c r="AJ181" s="17" t="s">
        <v>2166</v>
      </c>
      <c r="AK181" s="17" t="s">
        <v>2167</v>
      </c>
      <c r="AL181" s="17"/>
      <c r="AM181" s="17"/>
      <c r="AN181" s="17"/>
      <c r="AO181" s="17"/>
      <c r="AP181" s="17"/>
      <c r="AQ181" s="20" t="str">
        <f>VLOOKUP($B181, '[1]Survey - Internal'!$A:$U,17,FALSE)</f>
        <v>Matt Landry</v>
      </c>
      <c r="AR181" s="20" t="str">
        <f>VLOOKUP(B181, '[1]Survey - Internal'!A:U,21,FALSE)</f>
        <v>Erik Pulsifer</v>
      </c>
    </row>
    <row r="182" spans="1:44" x14ac:dyDescent="0.25">
      <c r="A182" s="98">
        <v>181</v>
      </c>
      <c r="B182" s="14" t="s">
        <v>2453</v>
      </c>
      <c r="C182" s="15" t="s">
        <v>2454</v>
      </c>
      <c r="D182" s="16">
        <v>3</v>
      </c>
      <c r="E182" s="15" t="s">
        <v>2455</v>
      </c>
      <c r="F182" s="15" t="s">
        <v>679</v>
      </c>
      <c r="G182" s="15" t="s">
        <v>2456</v>
      </c>
      <c r="H182" s="15" t="s">
        <v>683</v>
      </c>
      <c r="I182" s="15" t="s">
        <v>2457</v>
      </c>
      <c r="J182" s="15" t="s">
        <v>683</v>
      </c>
      <c r="K182" s="15" t="s">
        <v>2234</v>
      </c>
      <c r="L182" s="15" t="s">
        <v>1780</v>
      </c>
      <c r="M182" s="15" t="s">
        <v>2458</v>
      </c>
      <c r="N182" s="22" t="s">
        <v>2459</v>
      </c>
      <c r="O182" s="23">
        <v>7</v>
      </c>
      <c r="P182" s="23">
        <v>6</v>
      </c>
      <c r="Q182" s="23">
        <v>1</v>
      </c>
      <c r="R182" s="23">
        <v>6</v>
      </c>
      <c r="S182" s="23">
        <v>7</v>
      </c>
      <c r="T182" s="24" t="s">
        <v>683</v>
      </c>
      <c r="U182" s="25">
        <f t="shared" si="3"/>
        <v>5.4</v>
      </c>
      <c r="V182" s="17" t="s">
        <v>2460</v>
      </c>
      <c r="W182" s="17" t="s">
        <v>880</v>
      </c>
      <c r="X182" s="17"/>
      <c r="Y182" s="17"/>
      <c r="Z182" s="17"/>
      <c r="AA182" s="17"/>
      <c r="AB182" s="17"/>
      <c r="AC182" s="17" t="s">
        <v>2461</v>
      </c>
      <c r="AD182" s="17" t="s">
        <v>2237</v>
      </c>
      <c r="AE182" s="17"/>
      <c r="AF182" s="17"/>
      <c r="AG182" s="17"/>
      <c r="AH182" s="17"/>
      <c r="AI182" s="17"/>
      <c r="AJ182" s="17" t="s">
        <v>2255</v>
      </c>
      <c r="AK182" s="17" t="s">
        <v>2256</v>
      </c>
      <c r="AL182" s="17"/>
      <c r="AM182" s="17"/>
      <c r="AN182" s="17"/>
      <c r="AO182" s="17"/>
      <c r="AP182" s="17"/>
      <c r="AQ182" s="20" t="str">
        <f>VLOOKUP($B182, '[1]Survey - Internal'!$A:$U,17,FALSE)</f>
        <v>Crystal Ho</v>
      </c>
      <c r="AR182" s="20" t="str">
        <f>VLOOKUP(B182, '[1]Survey - Internal'!A:U,21,FALSE)</f>
        <v>Erik Pulsifer</v>
      </c>
    </row>
    <row r="183" spans="1:44" x14ac:dyDescent="0.25">
      <c r="A183" s="98">
        <v>182</v>
      </c>
      <c r="B183" s="14" t="s">
        <v>2462</v>
      </c>
      <c r="C183" s="15" t="s">
        <v>2463</v>
      </c>
      <c r="D183" s="16">
        <v>1</v>
      </c>
      <c r="E183" s="15" t="s">
        <v>2464</v>
      </c>
      <c r="F183" s="15" t="s">
        <v>679</v>
      </c>
      <c r="G183" s="15" t="s">
        <v>2465</v>
      </c>
      <c r="H183" s="15" t="s">
        <v>2466</v>
      </c>
      <c r="I183" s="15" t="s">
        <v>2467</v>
      </c>
      <c r="J183" s="15" t="s">
        <v>683</v>
      </c>
      <c r="K183" s="15" t="s">
        <v>1876</v>
      </c>
      <c r="L183" s="15" t="s">
        <v>1849</v>
      </c>
      <c r="M183" s="15" t="s">
        <v>2468</v>
      </c>
      <c r="N183" s="22" t="s">
        <v>2469</v>
      </c>
      <c r="O183" s="23">
        <v>10</v>
      </c>
      <c r="P183" s="23">
        <v>10</v>
      </c>
      <c r="Q183" s="23">
        <v>9</v>
      </c>
      <c r="R183" s="23">
        <v>9</v>
      </c>
      <c r="S183" s="23">
        <v>10</v>
      </c>
      <c r="T183" s="24" t="s">
        <v>683</v>
      </c>
      <c r="U183" s="25">
        <f t="shared" si="3"/>
        <v>9.6</v>
      </c>
      <c r="V183" s="17" t="s">
        <v>2470</v>
      </c>
      <c r="W183" s="17" t="s">
        <v>2471</v>
      </c>
      <c r="X183" s="17"/>
      <c r="Y183" s="17"/>
      <c r="Z183" s="17"/>
      <c r="AA183" s="17"/>
      <c r="AB183" s="17"/>
      <c r="AC183" s="17" t="s">
        <v>2472</v>
      </c>
      <c r="AD183" s="17" t="s">
        <v>2473</v>
      </c>
      <c r="AE183" s="17"/>
      <c r="AF183" s="17"/>
      <c r="AG183" s="17"/>
      <c r="AH183" s="17"/>
      <c r="AI183" s="17"/>
      <c r="AJ183" s="17" t="s">
        <v>2154</v>
      </c>
      <c r="AK183" s="17" t="s">
        <v>2155</v>
      </c>
      <c r="AL183" s="17"/>
      <c r="AM183" s="17"/>
      <c r="AN183" s="17"/>
      <c r="AO183" s="17"/>
      <c r="AP183" s="17"/>
      <c r="AQ183" s="20" t="str">
        <f>VLOOKUP($B183, '[1]Survey - Internal'!$A:$U,17,FALSE)</f>
        <v>Jon Frewald</v>
      </c>
      <c r="AR183" s="20" t="str">
        <f>VLOOKUP(B183, '[1]Survey - Internal'!A:U,21,FALSE)</f>
        <v>Erik Pulsifer</v>
      </c>
    </row>
    <row r="184" spans="1:44" x14ac:dyDescent="0.25">
      <c r="A184" s="98">
        <v>183</v>
      </c>
      <c r="B184" s="14" t="s">
        <v>2474</v>
      </c>
      <c r="C184" s="15" t="s">
        <v>2475</v>
      </c>
      <c r="D184" s="16">
        <v>1</v>
      </c>
      <c r="E184" s="15" t="s">
        <v>2476</v>
      </c>
      <c r="F184" s="15" t="s">
        <v>679</v>
      </c>
      <c r="G184" s="15" t="s">
        <v>2477</v>
      </c>
      <c r="H184" s="15" t="s">
        <v>2478</v>
      </c>
      <c r="I184" s="15" t="s">
        <v>2479</v>
      </c>
      <c r="J184" s="15" t="s">
        <v>683</v>
      </c>
      <c r="K184" s="15" t="s">
        <v>2480</v>
      </c>
      <c r="L184" s="15" t="s">
        <v>2067</v>
      </c>
      <c r="M184" s="15" t="s">
        <v>2481</v>
      </c>
      <c r="N184" s="22" t="s">
        <v>2476</v>
      </c>
      <c r="O184" s="23">
        <v>6</v>
      </c>
      <c r="P184" s="23">
        <v>5</v>
      </c>
      <c r="Q184" s="23">
        <v>4</v>
      </c>
      <c r="R184" s="23">
        <v>5</v>
      </c>
      <c r="S184" s="23">
        <v>5</v>
      </c>
      <c r="T184" s="24" t="s">
        <v>683</v>
      </c>
      <c r="U184" s="25">
        <f t="shared" si="3"/>
        <v>5</v>
      </c>
      <c r="V184" s="17" t="s">
        <v>891</v>
      </c>
      <c r="W184" s="17" t="s">
        <v>892</v>
      </c>
      <c r="X184" s="17"/>
      <c r="Y184" s="17"/>
      <c r="Z184" s="17"/>
      <c r="AA184" s="17"/>
      <c r="AB184" s="17"/>
      <c r="AC184" s="17" t="s">
        <v>2482</v>
      </c>
      <c r="AD184" s="17" t="s">
        <v>2483</v>
      </c>
      <c r="AE184" s="17"/>
      <c r="AF184" s="17"/>
      <c r="AG184" s="17"/>
      <c r="AH184" s="17"/>
      <c r="AI184" s="17"/>
      <c r="AJ184" s="17" t="s">
        <v>2166</v>
      </c>
      <c r="AK184" s="17" t="s">
        <v>2167</v>
      </c>
      <c r="AL184" s="17"/>
      <c r="AM184" s="17"/>
      <c r="AN184" s="17"/>
      <c r="AO184" s="17"/>
      <c r="AP184" s="17"/>
      <c r="AQ184" s="20" t="str">
        <f>VLOOKUP($B184, '[1]Survey - Internal'!$A:$U,17,FALSE)</f>
        <v>Matt Landry</v>
      </c>
      <c r="AR184" s="20" t="str">
        <f>VLOOKUP(B184, '[1]Survey - Internal'!A:U,21,FALSE)</f>
        <v>Erik Pulsifer</v>
      </c>
    </row>
    <row r="185" spans="1:44" x14ac:dyDescent="0.25">
      <c r="A185" s="98">
        <v>184</v>
      </c>
      <c r="B185" s="14" t="s">
        <v>2484</v>
      </c>
      <c r="C185" s="15" t="s">
        <v>2484</v>
      </c>
      <c r="D185" s="16">
        <v>2</v>
      </c>
      <c r="E185" s="15" t="s">
        <v>2485</v>
      </c>
      <c r="F185" s="15" t="s">
        <v>679</v>
      </c>
      <c r="G185" s="15" t="s">
        <v>2486</v>
      </c>
      <c r="H185" s="15" t="s">
        <v>2487</v>
      </c>
      <c r="I185" s="15" t="s">
        <v>2488</v>
      </c>
      <c r="J185" s="15" t="s">
        <v>683</v>
      </c>
      <c r="K185" s="15" t="s">
        <v>2489</v>
      </c>
      <c r="L185" s="15" t="s">
        <v>957</v>
      </c>
      <c r="M185" s="15" t="s">
        <v>2490</v>
      </c>
      <c r="N185" s="17"/>
      <c r="O185" s="18"/>
      <c r="P185" s="18"/>
      <c r="Q185" s="18"/>
      <c r="R185" s="18"/>
      <c r="S185" s="18"/>
      <c r="T185" s="19"/>
      <c r="U185" s="19"/>
      <c r="V185" s="17" t="s">
        <v>2491</v>
      </c>
      <c r="W185" s="17" t="s">
        <v>2492</v>
      </c>
      <c r="X185" s="17"/>
      <c r="Y185" s="17"/>
      <c r="Z185" s="17"/>
      <c r="AA185" s="17"/>
      <c r="AB185" s="17"/>
      <c r="AC185" s="17" t="s">
        <v>2491</v>
      </c>
      <c r="AD185" s="17" t="s">
        <v>2492</v>
      </c>
      <c r="AE185" s="17"/>
      <c r="AF185" s="17"/>
      <c r="AG185" s="17"/>
      <c r="AH185" s="17"/>
      <c r="AI185" s="17"/>
      <c r="AJ185" s="17" t="s">
        <v>2493</v>
      </c>
      <c r="AK185" s="17" t="s">
        <v>2494</v>
      </c>
      <c r="AL185" s="17"/>
      <c r="AM185" s="17"/>
      <c r="AN185" s="17"/>
      <c r="AO185" s="17"/>
      <c r="AP185" s="17"/>
      <c r="AQ185" s="20" t="str">
        <f>VLOOKUP($B185, '[1]Survey - Internal'!$A:$U,17,FALSE)</f>
        <v>Matt Crimmins</v>
      </c>
      <c r="AR185" s="20" t="str">
        <f>VLOOKUP(B185, '[1]Survey - Internal'!A:U,21,FALSE)</f>
        <v>Len Robinson</v>
      </c>
    </row>
    <row r="186" spans="1:44" x14ac:dyDescent="0.25">
      <c r="A186" s="98">
        <v>185</v>
      </c>
      <c r="B186" s="14" t="s">
        <v>2495</v>
      </c>
      <c r="C186" s="15" t="s">
        <v>2496</v>
      </c>
      <c r="D186" s="16">
        <v>3</v>
      </c>
      <c r="E186" s="15" t="s">
        <v>2497</v>
      </c>
      <c r="F186" s="15" t="s">
        <v>679</v>
      </c>
      <c r="G186" s="15" t="s">
        <v>2498</v>
      </c>
      <c r="H186" s="15" t="s">
        <v>683</v>
      </c>
      <c r="I186" s="15" t="s">
        <v>2499</v>
      </c>
      <c r="J186" s="15" t="s">
        <v>683</v>
      </c>
      <c r="K186" s="15" t="s">
        <v>1528</v>
      </c>
      <c r="L186" s="15" t="s">
        <v>743</v>
      </c>
      <c r="M186" s="15" t="s">
        <v>2500</v>
      </c>
      <c r="N186" s="17"/>
      <c r="O186" s="18"/>
      <c r="P186" s="18"/>
      <c r="Q186" s="18"/>
      <c r="R186" s="18"/>
      <c r="S186" s="18"/>
      <c r="T186" s="19"/>
      <c r="U186" s="19"/>
      <c r="V186" s="17" t="s">
        <v>2501</v>
      </c>
      <c r="W186" s="17" t="s">
        <v>2502</v>
      </c>
      <c r="X186" s="17"/>
      <c r="Y186" s="17"/>
      <c r="Z186" s="17"/>
      <c r="AA186" s="17"/>
      <c r="AB186" s="17"/>
      <c r="AC186" s="17" t="s">
        <v>1655</v>
      </c>
      <c r="AD186" s="17" t="s">
        <v>2503</v>
      </c>
      <c r="AE186" s="17"/>
      <c r="AF186" s="17"/>
      <c r="AG186" s="17"/>
      <c r="AH186" s="17"/>
      <c r="AI186" s="17"/>
      <c r="AJ186" s="17" t="s">
        <v>2504</v>
      </c>
      <c r="AK186" s="17" t="s">
        <v>2505</v>
      </c>
      <c r="AL186" s="17"/>
      <c r="AM186" s="17"/>
      <c r="AN186" s="17"/>
      <c r="AO186" s="17"/>
      <c r="AP186" s="17"/>
      <c r="AQ186" s="20" t="str">
        <f>VLOOKUP($B186, '[1]Survey - Internal'!$A:$U,17,FALSE)</f>
        <v>Jen Negoshian</v>
      </c>
      <c r="AR186" s="20" t="str">
        <f>VLOOKUP(B186, '[1]Survey - Internal'!A:U,21,FALSE)</f>
        <v>Len Robinson</v>
      </c>
    </row>
    <row r="187" spans="1:44" x14ac:dyDescent="0.25">
      <c r="A187" s="98">
        <v>186</v>
      </c>
      <c r="B187" s="14" t="s">
        <v>2506</v>
      </c>
      <c r="C187" s="15" t="s">
        <v>2506</v>
      </c>
      <c r="D187" s="16">
        <v>3</v>
      </c>
      <c r="E187" s="15" t="s">
        <v>2507</v>
      </c>
      <c r="F187" s="15" t="s">
        <v>679</v>
      </c>
      <c r="G187" s="15" t="s">
        <v>2508</v>
      </c>
      <c r="H187" s="31" t="s">
        <v>2509</v>
      </c>
      <c r="I187" s="15" t="s">
        <v>2510</v>
      </c>
      <c r="J187" s="15" t="s">
        <v>683</v>
      </c>
      <c r="K187" s="15" t="s">
        <v>2511</v>
      </c>
      <c r="L187" s="15" t="s">
        <v>1561</v>
      </c>
      <c r="M187" s="15" t="s">
        <v>2512</v>
      </c>
      <c r="N187" s="17"/>
      <c r="O187" s="18"/>
      <c r="P187" s="18"/>
      <c r="Q187" s="18"/>
      <c r="R187" s="18"/>
      <c r="S187" s="18"/>
      <c r="T187" s="19"/>
      <c r="U187" s="19"/>
      <c r="V187" s="17" t="s">
        <v>730</v>
      </c>
      <c r="W187" s="17" t="s">
        <v>731</v>
      </c>
      <c r="X187" s="17"/>
      <c r="Y187" s="17"/>
      <c r="Z187" s="17"/>
      <c r="AA187" s="17"/>
      <c r="AB187" s="17"/>
      <c r="AC187" s="17" t="s">
        <v>2513</v>
      </c>
      <c r="AD187" s="17" t="s">
        <v>2514</v>
      </c>
      <c r="AE187" s="17"/>
      <c r="AF187" s="17"/>
      <c r="AG187" s="17"/>
      <c r="AH187" s="17"/>
      <c r="AI187" s="17"/>
      <c r="AJ187" s="17" t="s">
        <v>2515</v>
      </c>
      <c r="AK187" s="17" t="s">
        <v>2516</v>
      </c>
      <c r="AL187" s="17"/>
      <c r="AM187" s="17"/>
      <c r="AN187" s="17"/>
      <c r="AO187" s="17"/>
      <c r="AP187" s="17"/>
      <c r="AQ187" s="20" t="str">
        <f>VLOOKUP($B187, '[1]Survey - Internal'!$A:$U,17,FALSE)</f>
        <v>Miles Cobb</v>
      </c>
      <c r="AR187" s="20" t="str">
        <f>VLOOKUP(B187, '[1]Survey - Internal'!A:U,21,FALSE)</f>
        <v>Len Robinson</v>
      </c>
    </row>
    <row r="188" spans="1:44" x14ac:dyDescent="0.25">
      <c r="A188" s="98">
        <v>187</v>
      </c>
      <c r="B188" s="14" t="s">
        <v>2517</v>
      </c>
      <c r="C188" s="15" t="s">
        <v>2518</v>
      </c>
      <c r="D188" s="16">
        <v>2</v>
      </c>
      <c r="E188" s="15" t="s">
        <v>2519</v>
      </c>
      <c r="F188" s="15" t="s">
        <v>679</v>
      </c>
      <c r="G188" s="15" t="s">
        <v>2520</v>
      </c>
      <c r="H188" s="15" t="s">
        <v>2521</v>
      </c>
      <c r="I188" s="15" t="s">
        <v>2522</v>
      </c>
      <c r="J188" s="15" t="s">
        <v>683</v>
      </c>
      <c r="K188" s="15" t="s">
        <v>853</v>
      </c>
      <c r="L188" s="15" t="s">
        <v>854</v>
      </c>
      <c r="M188" s="15" t="s">
        <v>1867</v>
      </c>
      <c r="N188" s="17"/>
      <c r="O188" s="18"/>
      <c r="P188" s="18"/>
      <c r="Q188" s="18"/>
      <c r="R188" s="18"/>
      <c r="S188" s="18"/>
      <c r="T188" s="19"/>
      <c r="U188" s="19"/>
      <c r="V188" s="17" t="s">
        <v>1169</v>
      </c>
      <c r="W188" s="17" t="s">
        <v>1035</v>
      </c>
      <c r="X188" s="17"/>
      <c r="Y188" s="17"/>
      <c r="Z188" s="17"/>
      <c r="AA188" s="17"/>
      <c r="AB188" s="17"/>
      <c r="AC188" s="17" t="s">
        <v>1169</v>
      </c>
      <c r="AD188" s="17" t="s">
        <v>1035</v>
      </c>
      <c r="AE188" s="17"/>
      <c r="AF188" s="17"/>
      <c r="AG188" s="17"/>
      <c r="AH188" s="17"/>
      <c r="AI188" s="17"/>
      <c r="AJ188" s="17" t="s">
        <v>2515</v>
      </c>
      <c r="AK188" s="17" t="s">
        <v>2516</v>
      </c>
      <c r="AL188" s="17"/>
      <c r="AM188" s="17"/>
      <c r="AN188" s="17"/>
      <c r="AO188" s="17"/>
      <c r="AP188" s="17"/>
      <c r="AQ188" s="20" t="str">
        <f>VLOOKUP($B188, '[1]Survey - Internal'!$A:$U,17,FALSE)</f>
        <v>Miles Cobb</v>
      </c>
      <c r="AR188" s="20" t="str">
        <f>VLOOKUP(B188, '[1]Survey - Internal'!A:U,21,FALSE)</f>
        <v>Len Robinson</v>
      </c>
    </row>
    <row r="189" spans="1:44" x14ac:dyDescent="0.25">
      <c r="A189" s="98">
        <v>188</v>
      </c>
      <c r="B189" s="14" t="s">
        <v>2523</v>
      </c>
      <c r="C189" s="15" t="s">
        <v>2524</v>
      </c>
      <c r="D189" s="16">
        <v>2</v>
      </c>
      <c r="E189" s="15" t="s">
        <v>2525</v>
      </c>
      <c r="F189" s="15" t="s">
        <v>679</v>
      </c>
      <c r="G189" s="15" t="s">
        <v>2526</v>
      </c>
      <c r="H189" s="15" t="s">
        <v>2527</v>
      </c>
      <c r="I189" s="15" t="s">
        <v>2528</v>
      </c>
      <c r="J189" s="15" t="s">
        <v>683</v>
      </c>
      <c r="K189" s="15" t="s">
        <v>712</v>
      </c>
      <c r="L189" s="15" t="s">
        <v>713</v>
      </c>
      <c r="M189" s="15" t="s">
        <v>2529</v>
      </c>
      <c r="N189" s="17"/>
      <c r="O189" s="18"/>
      <c r="P189" s="18"/>
      <c r="Q189" s="18"/>
      <c r="R189" s="18"/>
      <c r="S189" s="18"/>
      <c r="T189" s="19"/>
      <c r="U189" s="19"/>
      <c r="V189" s="17" t="s">
        <v>2071</v>
      </c>
      <c r="W189" s="17" t="s">
        <v>2072</v>
      </c>
      <c r="X189" s="17"/>
      <c r="Y189" s="17"/>
      <c r="Z189" s="17"/>
      <c r="AA189" s="17"/>
      <c r="AB189" s="17"/>
      <c r="AC189" s="17" t="s">
        <v>2322</v>
      </c>
      <c r="AD189" s="17" t="s">
        <v>2530</v>
      </c>
      <c r="AE189" s="17"/>
      <c r="AF189" s="17"/>
      <c r="AG189" s="17"/>
      <c r="AH189" s="17"/>
      <c r="AI189" s="17"/>
      <c r="AJ189" s="17" t="s">
        <v>2515</v>
      </c>
      <c r="AK189" s="17" t="s">
        <v>2516</v>
      </c>
      <c r="AL189" s="17"/>
      <c r="AM189" s="17"/>
      <c r="AN189" s="17"/>
      <c r="AO189" s="17"/>
      <c r="AP189" s="17"/>
      <c r="AQ189" s="20" t="str">
        <f>VLOOKUP($B189, '[1]Survey - Internal'!$A:$U,17,FALSE)</f>
        <v>Miles Cobb</v>
      </c>
      <c r="AR189" s="20" t="str">
        <f>VLOOKUP(B189, '[1]Survey - Internal'!A:U,21,FALSE)</f>
        <v>Len Robinson</v>
      </c>
    </row>
    <row r="190" spans="1:44" x14ac:dyDescent="0.25">
      <c r="A190" s="98">
        <v>189</v>
      </c>
      <c r="B190" s="14" t="s">
        <v>2531</v>
      </c>
      <c r="C190" s="15" t="s">
        <v>2532</v>
      </c>
      <c r="D190" s="16">
        <v>2</v>
      </c>
      <c r="E190" s="15" t="s">
        <v>2533</v>
      </c>
      <c r="F190" s="15" t="s">
        <v>679</v>
      </c>
      <c r="G190" s="15" t="s">
        <v>2534</v>
      </c>
      <c r="H190" s="15"/>
      <c r="I190" s="15" t="s">
        <v>2535</v>
      </c>
      <c r="J190" s="15" t="s">
        <v>683</v>
      </c>
      <c r="K190" s="15" t="s">
        <v>2536</v>
      </c>
      <c r="L190" s="15" t="s">
        <v>1561</v>
      </c>
      <c r="M190" s="15" t="s">
        <v>2537</v>
      </c>
      <c r="N190" s="17"/>
      <c r="O190" s="18"/>
      <c r="P190" s="18"/>
      <c r="Q190" s="18"/>
      <c r="R190" s="18"/>
      <c r="S190" s="18"/>
      <c r="T190" s="19"/>
      <c r="U190" s="19"/>
      <c r="V190" s="17" t="s">
        <v>2214</v>
      </c>
      <c r="W190" s="17" t="s">
        <v>2538</v>
      </c>
      <c r="X190" s="17"/>
      <c r="Y190" s="17"/>
      <c r="Z190" s="17"/>
      <c r="AA190" s="17"/>
      <c r="AB190" s="17"/>
      <c r="AC190" s="17" t="s">
        <v>2539</v>
      </c>
      <c r="AD190" s="17" t="s">
        <v>1322</v>
      </c>
      <c r="AE190" s="17"/>
      <c r="AF190" s="17"/>
      <c r="AG190" s="17"/>
      <c r="AH190" s="17"/>
      <c r="AI190" s="17"/>
      <c r="AJ190" s="17" t="s">
        <v>2540</v>
      </c>
      <c r="AK190" s="17" t="s">
        <v>2505</v>
      </c>
      <c r="AL190" s="17"/>
      <c r="AM190" s="17"/>
      <c r="AN190" s="17"/>
      <c r="AO190" s="17"/>
      <c r="AP190" s="17"/>
      <c r="AQ190" s="20" t="str">
        <f>VLOOKUP($B190, '[1]Survey - Internal'!$A:$U,17,FALSE)</f>
        <v>Jennifer Negoshian</v>
      </c>
      <c r="AR190" s="20" t="str">
        <f>VLOOKUP(B190, '[1]Survey - Internal'!A:U,21,FALSE)</f>
        <v>Len Robinson</v>
      </c>
    </row>
    <row r="191" spans="1:44" x14ac:dyDescent="0.25">
      <c r="A191" s="98">
        <v>190</v>
      </c>
      <c r="B191" s="14" t="s">
        <v>2541</v>
      </c>
      <c r="C191" s="15" t="s">
        <v>2542</v>
      </c>
      <c r="D191" s="16">
        <v>2</v>
      </c>
      <c r="E191" s="15" t="s">
        <v>2543</v>
      </c>
      <c r="F191" s="15" t="s">
        <v>679</v>
      </c>
      <c r="G191" s="15" t="s">
        <v>2544</v>
      </c>
      <c r="H191" s="15" t="s">
        <v>2545</v>
      </c>
      <c r="I191" s="15" t="s">
        <v>2535</v>
      </c>
      <c r="J191" s="15" t="s">
        <v>683</v>
      </c>
      <c r="K191" s="15" t="s">
        <v>2536</v>
      </c>
      <c r="L191" s="15" t="s">
        <v>1561</v>
      </c>
      <c r="M191" s="15" t="s">
        <v>2537</v>
      </c>
      <c r="N191" s="17"/>
      <c r="O191" s="18"/>
      <c r="P191" s="18"/>
      <c r="Q191" s="18"/>
      <c r="R191" s="18"/>
      <c r="S191" s="18"/>
      <c r="T191" s="19"/>
      <c r="U191" s="19"/>
      <c r="V191" s="17" t="s">
        <v>2214</v>
      </c>
      <c r="W191" s="17" t="s">
        <v>2538</v>
      </c>
      <c r="X191" s="17"/>
      <c r="Y191" s="17"/>
      <c r="Z191" s="17"/>
      <c r="AA191" s="17"/>
      <c r="AB191" s="17"/>
      <c r="AC191" s="17" t="s">
        <v>2546</v>
      </c>
      <c r="AD191" s="17" t="s">
        <v>1298</v>
      </c>
      <c r="AE191" s="17"/>
      <c r="AF191" s="17"/>
      <c r="AG191" s="17"/>
      <c r="AH191" s="17"/>
      <c r="AI191" s="17"/>
      <c r="AJ191" s="17" t="s">
        <v>2540</v>
      </c>
      <c r="AK191" s="17" t="s">
        <v>2505</v>
      </c>
      <c r="AL191" s="17"/>
      <c r="AM191" s="17"/>
      <c r="AN191" s="17"/>
      <c r="AO191" s="17"/>
      <c r="AP191" s="17"/>
      <c r="AQ191" s="20" t="str">
        <f>VLOOKUP($B191, '[1]Survey - Internal'!$A:$U,17,FALSE)</f>
        <v>Jennifer Negoshian</v>
      </c>
      <c r="AR191" s="20" t="str">
        <f>VLOOKUP(B191, '[1]Survey - Internal'!A:U,21,FALSE)</f>
        <v>Len Robinson</v>
      </c>
    </row>
    <row r="192" spans="1:44" x14ac:dyDescent="0.25">
      <c r="A192" s="98">
        <v>191</v>
      </c>
      <c r="B192" s="14" t="s">
        <v>2547</v>
      </c>
      <c r="C192" s="15" t="s">
        <v>2548</v>
      </c>
      <c r="D192" s="16">
        <v>2</v>
      </c>
      <c r="E192" s="15" t="s">
        <v>2549</v>
      </c>
      <c r="F192" s="15" t="s">
        <v>679</v>
      </c>
      <c r="G192" s="15" t="s">
        <v>2550</v>
      </c>
      <c r="H192" s="15" t="s">
        <v>2551</v>
      </c>
      <c r="I192" s="15" t="s">
        <v>2552</v>
      </c>
      <c r="J192" s="15" t="s">
        <v>683</v>
      </c>
      <c r="K192" s="15" t="s">
        <v>967</v>
      </c>
      <c r="L192" s="15" t="s">
        <v>968</v>
      </c>
      <c r="M192" s="15" t="s">
        <v>2553</v>
      </c>
      <c r="N192" s="17"/>
      <c r="O192" s="18"/>
      <c r="P192" s="18"/>
      <c r="Q192" s="18"/>
      <c r="R192" s="18"/>
      <c r="S192" s="18"/>
      <c r="T192" s="19"/>
      <c r="U192" s="19"/>
      <c r="V192" s="17" t="s">
        <v>2554</v>
      </c>
      <c r="W192" s="17" t="s">
        <v>2555</v>
      </c>
      <c r="X192" s="17"/>
      <c r="Y192" s="17"/>
      <c r="Z192" s="17"/>
      <c r="AA192" s="17"/>
      <c r="AB192" s="17"/>
      <c r="AC192" s="17" t="s">
        <v>1903</v>
      </c>
      <c r="AD192" s="17" t="s">
        <v>1904</v>
      </c>
      <c r="AE192" s="17"/>
      <c r="AF192" s="17"/>
      <c r="AG192" s="17"/>
      <c r="AH192" s="17"/>
      <c r="AI192" s="17"/>
      <c r="AJ192" s="17" t="s">
        <v>2556</v>
      </c>
      <c r="AK192" s="17" t="s">
        <v>2557</v>
      </c>
      <c r="AL192" s="17"/>
      <c r="AM192" s="17"/>
      <c r="AN192" s="17"/>
      <c r="AO192" s="17"/>
      <c r="AP192" s="17"/>
      <c r="AQ192" s="20" t="str">
        <f>VLOOKUP($B192, '[1]Survey - Internal'!$A:$U,17,FALSE)</f>
        <v>Paul Mackey</v>
      </c>
      <c r="AR192" s="20" t="str">
        <f>VLOOKUP(B192, '[1]Survey - Internal'!A:U,21,FALSE)</f>
        <v>Len Robinson</v>
      </c>
    </row>
    <row r="193" spans="1:44" x14ac:dyDescent="0.25">
      <c r="A193" s="98">
        <v>192</v>
      </c>
      <c r="B193" s="14" t="s">
        <v>2558</v>
      </c>
      <c r="C193" s="15" t="s">
        <v>2559</v>
      </c>
      <c r="D193" s="16">
        <v>3</v>
      </c>
      <c r="E193" s="15" t="s">
        <v>2560</v>
      </c>
      <c r="F193" s="15" t="s">
        <v>679</v>
      </c>
      <c r="G193" s="15" t="s">
        <v>2561</v>
      </c>
      <c r="H193" s="15" t="s">
        <v>2562</v>
      </c>
      <c r="I193" s="15" t="s">
        <v>2563</v>
      </c>
      <c r="J193" s="15" t="s">
        <v>683</v>
      </c>
      <c r="K193" s="15" t="s">
        <v>1528</v>
      </c>
      <c r="L193" s="15" t="s">
        <v>743</v>
      </c>
      <c r="M193" s="15" t="s">
        <v>2500</v>
      </c>
      <c r="N193" s="17"/>
      <c r="O193" s="18"/>
      <c r="P193" s="18"/>
      <c r="Q193" s="18"/>
      <c r="R193" s="18"/>
      <c r="S193" s="18"/>
      <c r="T193" s="19"/>
      <c r="U193" s="19"/>
      <c r="V193" s="17" t="s">
        <v>1257</v>
      </c>
      <c r="W193" s="17" t="s">
        <v>960</v>
      </c>
      <c r="X193" s="17"/>
      <c r="Y193" s="17"/>
      <c r="Z193" s="17"/>
      <c r="AA193" s="17"/>
      <c r="AB193" s="17"/>
      <c r="AC193" s="17" t="s">
        <v>1257</v>
      </c>
      <c r="AD193" s="17" t="s">
        <v>960</v>
      </c>
      <c r="AE193" s="17"/>
      <c r="AF193" s="17"/>
      <c r="AG193" s="17"/>
      <c r="AH193" s="17"/>
      <c r="AI193" s="17"/>
      <c r="AJ193" s="17" t="s">
        <v>2564</v>
      </c>
      <c r="AK193" s="17" t="s">
        <v>2565</v>
      </c>
      <c r="AL193" s="17"/>
      <c r="AM193" s="17"/>
      <c r="AN193" s="17"/>
      <c r="AO193" s="17"/>
      <c r="AP193" s="17"/>
      <c r="AQ193" s="20" t="str">
        <f>VLOOKUP($B193, '[1]Survey - Internal'!$A:$U,17,FALSE)</f>
        <v>Pietro Panza</v>
      </c>
      <c r="AR193" s="20" t="str">
        <f>VLOOKUP(B193, '[1]Survey - Internal'!A:U,21,FALSE)</f>
        <v>Len Robinson</v>
      </c>
    </row>
    <row r="194" spans="1:44" x14ac:dyDescent="0.25">
      <c r="A194" s="98">
        <v>193</v>
      </c>
      <c r="B194" s="14" t="s">
        <v>2566</v>
      </c>
      <c r="C194" s="15" t="s">
        <v>2567</v>
      </c>
      <c r="D194" s="16">
        <v>2</v>
      </c>
      <c r="E194" s="15" t="s">
        <v>2568</v>
      </c>
      <c r="F194" s="15" t="s">
        <v>679</v>
      </c>
      <c r="G194" s="15" t="s">
        <v>2569</v>
      </c>
      <c r="H194" s="15"/>
      <c r="I194" s="15" t="s">
        <v>2570</v>
      </c>
      <c r="J194" s="15" t="s">
        <v>683</v>
      </c>
      <c r="K194" s="15" t="s">
        <v>684</v>
      </c>
      <c r="L194" s="15" t="s">
        <v>685</v>
      </c>
      <c r="M194" s="15" t="s">
        <v>2571</v>
      </c>
      <c r="N194" s="17"/>
      <c r="O194" s="18"/>
      <c r="P194" s="18"/>
      <c r="Q194" s="18"/>
      <c r="R194" s="18"/>
      <c r="S194" s="18"/>
      <c r="T194" s="19"/>
      <c r="U194" s="19"/>
      <c r="V194" s="17" t="s">
        <v>2572</v>
      </c>
      <c r="W194" s="17" t="s">
        <v>2573</v>
      </c>
      <c r="X194" s="17"/>
      <c r="Y194" s="17"/>
      <c r="Z194" s="17"/>
      <c r="AA194" s="17"/>
      <c r="AB194" s="17"/>
      <c r="AC194" s="17" t="s">
        <v>2574</v>
      </c>
      <c r="AD194" s="17" t="s">
        <v>2575</v>
      </c>
      <c r="AE194" s="17"/>
      <c r="AF194" s="17"/>
      <c r="AG194" s="17"/>
      <c r="AH194" s="17"/>
      <c r="AI194" s="17"/>
      <c r="AJ194" s="17" t="s">
        <v>2564</v>
      </c>
      <c r="AK194" s="17" t="s">
        <v>2565</v>
      </c>
      <c r="AL194" s="17"/>
      <c r="AM194" s="17"/>
      <c r="AN194" s="17"/>
      <c r="AO194" s="17"/>
      <c r="AP194" s="17"/>
      <c r="AQ194" s="20" t="str">
        <f>VLOOKUP($B194, '[1]Survey - Internal'!$A:$U,17,FALSE)</f>
        <v>Pietro Panza</v>
      </c>
      <c r="AR194" s="20" t="str">
        <f>VLOOKUP(B194, '[1]Survey - Internal'!A:U,21,FALSE)</f>
        <v>Len Robinson</v>
      </c>
    </row>
    <row r="195" spans="1:44" x14ac:dyDescent="0.25">
      <c r="A195" s="98">
        <v>194</v>
      </c>
      <c r="B195" s="14" t="s">
        <v>2576</v>
      </c>
      <c r="C195" s="15" t="s">
        <v>2577</v>
      </c>
      <c r="D195" s="16">
        <v>2</v>
      </c>
      <c r="E195" s="15" t="s">
        <v>2578</v>
      </c>
      <c r="F195" s="15" t="s">
        <v>679</v>
      </c>
      <c r="G195" s="15" t="s">
        <v>2579</v>
      </c>
      <c r="H195" s="15" t="s">
        <v>2580</v>
      </c>
      <c r="I195" s="15" t="s">
        <v>2581</v>
      </c>
      <c r="J195" s="15" t="s">
        <v>683</v>
      </c>
      <c r="K195" s="15" t="s">
        <v>2582</v>
      </c>
      <c r="L195" s="15" t="s">
        <v>2583</v>
      </c>
      <c r="M195" s="15" t="s">
        <v>2584</v>
      </c>
      <c r="N195" s="17"/>
      <c r="O195" s="18"/>
      <c r="P195" s="18"/>
      <c r="Q195" s="18"/>
      <c r="R195" s="18"/>
      <c r="S195" s="18"/>
      <c r="T195" s="19"/>
      <c r="U195" s="19"/>
      <c r="V195" s="17" t="s">
        <v>2585</v>
      </c>
      <c r="W195" s="17" t="s">
        <v>2586</v>
      </c>
      <c r="X195" s="17"/>
      <c r="Y195" s="17"/>
      <c r="Z195" s="17"/>
      <c r="AA195" s="17"/>
      <c r="AB195" s="17"/>
      <c r="AC195" s="17" t="s">
        <v>2587</v>
      </c>
      <c r="AD195" s="17" t="s">
        <v>2588</v>
      </c>
      <c r="AE195" s="17"/>
      <c r="AF195" s="17"/>
      <c r="AG195" s="17"/>
      <c r="AH195" s="17"/>
      <c r="AI195" s="17"/>
      <c r="AJ195" s="17" t="s">
        <v>2556</v>
      </c>
      <c r="AK195" s="17" t="s">
        <v>2557</v>
      </c>
      <c r="AL195" s="17"/>
      <c r="AM195" s="17"/>
      <c r="AN195" s="17"/>
      <c r="AO195" s="17"/>
      <c r="AP195" s="17"/>
      <c r="AQ195" s="20" t="str">
        <f>VLOOKUP($B195, '[1]Survey - Internal'!$A:$U,17,FALSE)</f>
        <v>Paul Mackey</v>
      </c>
      <c r="AR195" s="20" t="str">
        <f>VLOOKUP(B195, '[1]Survey - Internal'!A:U,21,FALSE)</f>
        <v>Len Robinson</v>
      </c>
    </row>
    <row r="196" spans="1:44" x14ac:dyDescent="0.25">
      <c r="A196" s="98">
        <v>195</v>
      </c>
      <c r="B196" s="14" t="s">
        <v>2589</v>
      </c>
      <c r="C196" s="15" t="s">
        <v>2590</v>
      </c>
      <c r="D196" s="16">
        <v>3</v>
      </c>
      <c r="E196" s="15" t="s">
        <v>2591</v>
      </c>
      <c r="F196" s="15" t="s">
        <v>679</v>
      </c>
      <c r="G196" s="15" t="s">
        <v>2592</v>
      </c>
      <c r="H196" s="15"/>
      <c r="I196" s="15" t="s">
        <v>2593</v>
      </c>
      <c r="J196" s="15" t="s">
        <v>683</v>
      </c>
      <c r="K196" s="15" t="s">
        <v>1985</v>
      </c>
      <c r="L196" s="15" t="s">
        <v>1986</v>
      </c>
      <c r="M196" s="15" t="s">
        <v>2594</v>
      </c>
      <c r="N196" s="17"/>
      <c r="O196" s="18"/>
      <c r="P196" s="18"/>
      <c r="Q196" s="18"/>
      <c r="R196" s="18"/>
      <c r="S196" s="18"/>
      <c r="T196" s="19"/>
      <c r="U196" s="19"/>
      <c r="V196" s="17" t="s">
        <v>2595</v>
      </c>
      <c r="W196" s="17" t="s">
        <v>2596</v>
      </c>
      <c r="X196" s="17"/>
      <c r="Y196" s="17"/>
      <c r="Z196" s="17"/>
      <c r="AA196" s="17"/>
      <c r="AB196" s="17"/>
      <c r="AC196" s="17" t="s">
        <v>2597</v>
      </c>
      <c r="AD196" s="17" t="s">
        <v>2598</v>
      </c>
      <c r="AE196" s="17"/>
      <c r="AF196" s="17"/>
      <c r="AG196" s="17"/>
      <c r="AH196" s="17"/>
      <c r="AI196" s="17"/>
      <c r="AJ196" s="17" t="s">
        <v>2515</v>
      </c>
      <c r="AK196" s="17" t="s">
        <v>2516</v>
      </c>
      <c r="AL196" s="17"/>
      <c r="AM196" s="17"/>
      <c r="AN196" s="17"/>
      <c r="AO196" s="17"/>
      <c r="AP196" s="17"/>
      <c r="AQ196" s="20" t="str">
        <f>VLOOKUP($B196, '[1]Survey - Internal'!$A:$U,17,FALSE)</f>
        <v>Miles Cobb</v>
      </c>
      <c r="AR196" s="20" t="str">
        <f>VLOOKUP(B196, '[1]Survey - Internal'!A:U,21,FALSE)</f>
        <v>Len Robinson</v>
      </c>
    </row>
    <row r="197" spans="1:44" x14ac:dyDescent="0.25">
      <c r="A197" s="98">
        <v>196</v>
      </c>
      <c r="B197" s="14" t="s">
        <v>2589</v>
      </c>
      <c r="C197" s="15" t="s">
        <v>2590</v>
      </c>
      <c r="D197" s="16">
        <v>3</v>
      </c>
      <c r="E197" s="15" t="s">
        <v>2599</v>
      </c>
      <c r="F197" s="15" t="s">
        <v>679</v>
      </c>
      <c r="G197" s="15" t="s">
        <v>2600</v>
      </c>
      <c r="H197" s="15"/>
      <c r="I197" s="15" t="s">
        <v>2593</v>
      </c>
      <c r="J197" s="15" t="s">
        <v>683</v>
      </c>
      <c r="K197" s="15" t="s">
        <v>1985</v>
      </c>
      <c r="L197" s="15" t="s">
        <v>1986</v>
      </c>
      <c r="M197" s="15" t="s">
        <v>2594</v>
      </c>
      <c r="N197" s="17"/>
      <c r="O197" s="18"/>
      <c r="P197" s="18"/>
      <c r="Q197" s="18"/>
      <c r="R197" s="18"/>
      <c r="S197" s="18"/>
      <c r="T197" s="19"/>
      <c r="U197" s="19"/>
      <c r="V197" s="17" t="s">
        <v>2595</v>
      </c>
      <c r="W197" s="17" t="s">
        <v>2596</v>
      </c>
      <c r="X197" s="17"/>
      <c r="Y197" s="17"/>
      <c r="Z197" s="17"/>
      <c r="AA197" s="17"/>
      <c r="AB197" s="17"/>
      <c r="AC197" s="17" t="s">
        <v>2597</v>
      </c>
      <c r="AD197" s="17" t="s">
        <v>2598</v>
      </c>
      <c r="AE197" s="17"/>
      <c r="AF197" s="17"/>
      <c r="AG197" s="17"/>
      <c r="AH197" s="17"/>
      <c r="AI197" s="17"/>
      <c r="AJ197" s="17" t="s">
        <v>2515</v>
      </c>
      <c r="AK197" s="17" t="s">
        <v>2516</v>
      </c>
      <c r="AL197" s="17"/>
      <c r="AM197" s="17"/>
      <c r="AN197" s="17"/>
      <c r="AO197" s="17"/>
      <c r="AP197" s="17"/>
      <c r="AQ197" s="20" t="str">
        <f>VLOOKUP($B197, '[1]Survey - Internal'!$A:$U,17,FALSE)</f>
        <v>Miles Cobb</v>
      </c>
      <c r="AR197" s="20" t="str">
        <f>VLOOKUP(B197, '[1]Survey - Internal'!A:U,21,FALSE)</f>
        <v>Len Robinson</v>
      </c>
    </row>
    <row r="198" spans="1:44" x14ac:dyDescent="0.25">
      <c r="A198" s="98">
        <v>197</v>
      </c>
      <c r="B198" s="14" t="s">
        <v>2601</v>
      </c>
      <c r="C198" s="15" t="s">
        <v>2602</v>
      </c>
      <c r="D198" s="16">
        <v>2</v>
      </c>
      <c r="E198" s="15" t="s">
        <v>2603</v>
      </c>
      <c r="F198" s="15" t="s">
        <v>679</v>
      </c>
      <c r="G198" s="15" t="s">
        <v>2604</v>
      </c>
      <c r="H198" s="15" t="s">
        <v>2605</v>
      </c>
      <c r="I198" s="15" t="s">
        <v>2606</v>
      </c>
      <c r="J198" s="15" t="s">
        <v>683</v>
      </c>
      <c r="K198" s="15" t="s">
        <v>853</v>
      </c>
      <c r="L198" s="15" t="s">
        <v>854</v>
      </c>
      <c r="M198" s="15" t="s">
        <v>946</v>
      </c>
      <c r="N198" s="17"/>
      <c r="O198" s="18"/>
      <c r="P198" s="18"/>
      <c r="Q198" s="18"/>
      <c r="R198" s="18"/>
      <c r="S198" s="18"/>
      <c r="T198" s="19"/>
      <c r="U198" s="19"/>
      <c r="V198" s="17" t="s">
        <v>959</v>
      </c>
      <c r="W198" s="17" t="s">
        <v>960</v>
      </c>
      <c r="X198" s="17"/>
      <c r="Y198" s="17"/>
      <c r="Z198" s="17"/>
      <c r="AA198" s="17"/>
      <c r="AB198" s="17"/>
      <c r="AC198" s="17" t="s">
        <v>2607</v>
      </c>
      <c r="AD198" s="17" t="s">
        <v>2608</v>
      </c>
      <c r="AE198" s="17"/>
      <c r="AF198" s="17"/>
      <c r="AG198" s="17"/>
      <c r="AH198" s="17"/>
      <c r="AI198" s="17"/>
      <c r="AJ198" s="17" t="s">
        <v>2564</v>
      </c>
      <c r="AK198" s="17" t="s">
        <v>2565</v>
      </c>
      <c r="AL198" s="17"/>
      <c r="AM198" s="17"/>
      <c r="AN198" s="17"/>
      <c r="AO198" s="17"/>
      <c r="AP198" s="17"/>
      <c r="AQ198" s="20" t="str">
        <f>VLOOKUP($B198, '[1]Survey - Internal'!$A:$U,17,FALSE)</f>
        <v>Pietro Panza</v>
      </c>
      <c r="AR198" s="20" t="str">
        <f>VLOOKUP(B198, '[1]Survey - Internal'!A:U,21,FALSE)</f>
        <v>Len Robinson</v>
      </c>
    </row>
    <row r="199" spans="1:44" x14ac:dyDescent="0.25">
      <c r="A199" s="98">
        <v>198</v>
      </c>
      <c r="B199" s="14" t="s">
        <v>2609</v>
      </c>
      <c r="C199" s="15" t="s">
        <v>2610</v>
      </c>
      <c r="D199" s="16">
        <v>3</v>
      </c>
      <c r="E199" s="15" t="s">
        <v>2611</v>
      </c>
      <c r="F199" s="15" t="s">
        <v>679</v>
      </c>
      <c r="G199" s="15"/>
      <c r="H199" s="15" t="s">
        <v>2612</v>
      </c>
      <c r="I199" s="15" t="s">
        <v>2613</v>
      </c>
      <c r="J199" s="15" t="s">
        <v>683</v>
      </c>
      <c r="K199" s="15" t="s">
        <v>2614</v>
      </c>
      <c r="L199" s="15" t="s">
        <v>1561</v>
      </c>
      <c r="M199" s="15" t="s">
        <v>2615</v>
      </c>
      <c r="N199" s="17"/>
      <c r="O199" s="18"/>
      <c r="P199" s="18"/>
      <c r="Q199" s="18"/>
      <c r="R199" s="18"/>
      <c r="S199" s="18"/>
      <c r="T199" s="19"/>
      <c r="U199" s="19"/>
      <c r="V199" s="17" t="s">
        <v>1046</v>
      </c>
      <c r="W199" s="17" t="s">
        <v>1047</v>
      </c>
      <c r="X199" s="17"/>
      <c r="Y199" s="17"/>
      <c r="Z199" s="17"/>
      <c r="AA199" s="17"/>
      <c r="AB199" s="17"/>
      <c r="AC199" s="17" t="s">
        <v>1620</v>
      </c>
      <c r="AD199" s="17" t="s">
        <v>1035</v>
      </c>
      <c r="AE199" s="17"/>
      <c r="AF199" s="17"/>
      <c r="AG199" s="17"/>
      <c r="AH199" s="17"/>
      <c r="AI199" s="17"/>
      <c r="AJ199" s="17" t="s">
        <v>2564</v>
      </c>
      <c r="AK199" s="17" t="s">
        <v>2565</v>
      </c>
      <c r="AL199" s="17"/>
      <c r="AM199" s="17"/>
      <c r="AN199" s="17"/>
      <c r="AO199" s="17"/>
      <c r="AP199" s="17"/>
      <c r="AQ199" s="20" t="str">
        <f>VLOOKUP($B199, '[1]Survey - Internal'!$A:$U,17,FALSE)</f>
        <v>Pietro Panza</v>
      </c>
      <c r="AR199" s="20" t="str">
        <f>VLOOKUP(B199, '[1]Survey - Internal'!A:U,21,FALSE)</f>
        <v>Len Robinson</v>
      </c>
    </row>
    <row r="200" spans="1:44" x14ac:dyDescent="0.25">
      <c r="A200" s="98">
        <v>199</v>
      </c>
      <c r="B200" s="14" t="s">
        <v>2616</v>
      </c>
      <c r="C200" s="15" t="s">
        <v>2617</v>
      </c>
      <c r="D200" s="16">
        <v>3</v>
      </c>
      <c r="E200" s="15" t="s">
        <v>2618</v>
      </c>
      <c r="F200" s="15" t="s">
        <v>679</v>
      </c>
      <c r="G200" s="15" t="s">
        <v>2619</v>
      </c>
      <c r="H200" s="15"/>
      <c r="I200" s="15" t="s">
        <v>2620</v>
      </c>
      <c r="J200" s="15" t="s">
        <v>683</v>
      </c>
      <c r="K200" s="15" t="s">
        <v>967</v>
      </c>
      <c r="L200" s="15" t="s">
        <v>968</v>
      </c>
      <c r="M200" s="15" t="s">
        <v>2621</v>
      </c>
      <c r="N200" s="17"/>
      <c r="O200" s="18"/>
      <c r="P200" s="18"/>
      <c r="Q200" s="18"/>
      <c r="R200" s="18"/>
      <c r="S200" s="18"/>
      <c r="T200" s="19"/>
      <c r="U200" s="19"/>
      <c r="V200" s="17" t="s">
        <v>891</v>
      </c>
      <c r="W200" s="17" t="s">
        <v>892</v>
      </c>
      <c r="X200" s="17"/>
      <c r="Y200" s="17"/>
      <c r="Z200" s="17"/>
      <c r="AA200" s="17"/>
      <c r="AB200" s="17"/>
      <c r="AC200" s="17" t="s">
        <v>2622</v>
      </c>
      <c r="AD200" s="17" t="s">
        <v>746</v>
      </c>
      <c r="AE200" s="17"/>
      <c r="AF200" s="17"/>
      <c r="AG200" s="17"/>
      <c r="AH200" s="17"/>
      <c r="AI200" s="17"/>
      <c r="AJ200" s="17" t="s">
        <v>2540</v>
      </c>
      <c r="AK200" s="17" t="s">
        <v>2505</v>
      </c>
      <c r="AL200" s="17"/>
      <c r="AM200" s="17"/>
      <c r="AN200" s="17"/>
      <c r="AO200" s="17"/>
      <c r="AP200" s="17"/>
      <c r="AQ200" s="20" t="str">
        <f>VLOOKUP($B200, '[1]Survey - Internal'!$A:$U,17,FALSE)</f>
        <v>Jennifer Negoshian</v>
      </c>
      <c r="AR200" s="20" t="str">
        <f>VLOOKUP(B200, '[1]Survey - Internal'!A:U,21,FALSE)</f>
        <v>Len Robinson</v>
      </c>
    </row>
    <row r="201" spans="1:44" x14ac:dyDescent="0.25">
      <c r="A201" s="98">
        <v>200</v>
      </c>
      <c r="B201" s="14" t="s">
        <v>2623</v>
      </c>
      <c r="C201" s="15" t="s">
        <v>2624</v>
      </c>
      <c r="D201" s="16">
        <v>3</v>
      </c>
      <c r="E201" s="15" t="s">
        <v>2625</v>
      </c>
      <c r="F201" s="15" t="s">
        <v>679</v>
      </c>
      <c r="G201" s="15" t="s">
        <v>2626</v>
      </c>
      <c r="H201" s="15" t="s">
        <v>683</v>
      </c>
      <c r="I201" s="15" t="s">
        <v>2627</v>
      </c>
      <c r="J201" s="15" t="s">
        <v>683</v>
      </c>
      <c r="K201" s="15" t="s">
        <v>684</v>
      </c>
      <c r="L201" s="15" t="s">
        <v>1721</v>
      </c>
      <c r="M201" s="43">
        <v>10165</v>
      </c>
      <c r="N201" s="17"/>
      <c r="O201" s="18"/>
      <c r="P201" s="18"/>
      <c r="Q201" s="18"/>
      <c r="R201" s="18"/>
      <c r="S201" s="18"/>
      <c r="T201" s="19"/>
      <c r="U201" s="19"/>
      <c r="V201" s="17" t="s">
        <v>700</v>
      </c>
      <c r="W201" s="17" t="s">
        <v>701</v>
      </c>
      <c r="X201" s="17"/>
      <c r="Y201" s="17"/>
      <c r="Z201" s="17"/>
      <c r="AA201" s="17"/>
      <c r="AB201" s="17"/>
      <c r="AC201" s="17" t="s">
        <v>2628</v>
      </c>
      <c r="AD201" s="17" t="s">
        <v>2629</v>
      </c>
      <c r="AE201" s="17"/>
      <c r="AF201" s="17"/>
      <c r="AG201" s="17"/>
      <c r="AH201" s="17"/>
      <c r="AI201" s="17"/>
      <c r="AJ201" s="17" t="s">
        <v>2556</v>
      </c>
      <c r="AK201" s="17" t="s">
        <v>2557</v>
      </c>
      <c r="AL201" s="17"/>
      <c r="AM201" s="17"/>
      <c r="AN201" s="17"/>
      <c r="AO201" s="17"/>
      <c r="AP201" s="17"/>
      <c r="AQ201" s="20" t="str">
        <f>VLOOKUP($B201, '[1]Survey - Internal'!$A:$U,17,FALSE)</f>
        <v>Paul Mackey</v>
      </c>
      <c r="AR201" s="20" t="str">
        <f>VLOOKUP(B201, '[1]Survey - Internal'!A:U,21,FALSE)</f>
        <v>Len Robinson</v>
      </c>
    </row>
    <row r="202" spans="1:44" x14ac:dyDescent="0.25">
      <c r="A202" s="98">
        <v>201</v>
      </c>
      <c r="B202" s="14" t="s">
        <v>2630</v>
      </c>
      <c r="C202" s="15" t="s">
        <v>2631</v>
      </c>
      <c r="D202" s="16">
        <v>3</v>
      </c>
      <c r="E202" s="15" t="s">
        <v>2632</v>
      </c>
      <c r="F202" s="15" t="s">
        <v>679</v>
      </c>
      <c r="G202" s="15" t="s">
        <v>2633</v>
      </c>
      <c r="H202" s="15" t="s">
        <v>2634</v>
      </c>
      <c r="I202" s="15" t="s">
        <v>2635</v>
      </c>
      <c r="J202" s="15" t="s">
        <v>683</v>
      </c>
      <c r="K202" s="15" t="s">
        <v>1985</v>
      </c>
      <c r="L202" s="15" t="s">
        <v>2636</v>
      </c>
      <c r="M202" s="15" t="s">
        <v>2637</v>
      </c>
      <c r="N202" s="17"/>
      <c r="O202" s="18"/>
      <c r="P202" s="18"/>
      <c r="Q202" s="18"/>
      <c r="R202" s="18"/>
      <c r="S202" s="18"/>
      <c r="T202" s="19"/>
      <c r="U202" s="19"/>
      <c r="V202" s="17" t="s">
        <v>970</v>
      </c>
      <c r="W202" s="17" t="s">
        <v>971</v>
      </c>
      <c r="X202" s="17"/>
      <c r="Y202" s="17"/>
      <c r="Z202" s="17"/>
      <c r="AA202" s="17"/>
      <c r="AB202" s="17"/>
      <c r="AC202" s="17" t="s">
        <v>2638</v>
      </c>
      <c r="AD202" s="17" t="s">
        <v>1069</v>
      </c>
      <c r="AE202" s="17"/>
      <c r="AF202" s="17"/>
      <c r="AG202" s="17"/>
      <c r="AH202" s="17"/>
      <c r="AI202" s="17"/>
      <c r="AJ202" s="17" t="s">
        <v>2556</v>
      </c>
      <c r="AK202" s="17" t="s">
        <v>2557</v>
      </c>
      <c r="AL202" s="17"/>
      <c r="AM202" s="17"/>
      <c r="AN202" s="17"/>
      <c r="AO202" s="17"/>
      <c r="AP202" s="17"/>
      <c r="AQ202" s="20" t="str">
        <f>VLOOKUP($B202, '[1]Survey - Internal'!$A:$U,17,FALSE)</f>
        <v>Paul Mackey</v>
      </c>
      <c r="AR202" s="20" t="str">
        <f>VLOOKUP(B202, '[1]Survey - Internal'!A:U,21,FALSE)</f>
        <v>Len Robinson</v>
      </c>
    </row>
    <row r="203" spans="1:44" x14ac:dyDescent="0.25">
      <c r="A203" s="98">
        <v>202</v>
      </c>
      <c r="B203" s="14" t="s">
        <v>2639</v>
      </c>
      <c r="C203" s="15" t="s">
        <v>2640</v>
      </c>
      <c r="D203" s="16">
        <v>3</v>
      </c>
      <c r="E203" s="15" t="s">
        <v>2641</v>
      </c>
      <c r="F203" s="15" t="s">
        <v>679</v>
      </c>
      <c r="G203" s="15" t="s">
        <v>2642</v>
      </c>
      <c r="H203" s="15" t="s">
        <v>2643</v>
      </c>
      <c r="I203" s="15" t="s">
        <v>2644</v>
      </c>
      <c r="J203" s="15"/>
      <c r="K203" s="15" t="s">
        <v>2645</v>
      </c>
      <c r="L203" s="15"/>
      <c r="M203" s="43">
        <v>20006</v>
      </c>
      <c r="N203" s="17"/>
      <c r="O203" s="18"/>
      <c r="P203" s="18"/>
      <c r="Q203" s="18"/>
      <c r="R203" s="18"/>
      <c r="S203" s="18"/>
      <c r="T203" s="19"/>
      <c r="U203" s="19"/>
      <c r="V203" s="17" t="s">
        <v>2321</v>
      </c>
      <c r="W203" s="17" t="s">
        <v>2072</v>
      </c>
      <c r="X203" s="17"/>
      <c r="Y203" s="17"/>
      <c r="Z203" s="17"/>
      <c r="AA203" s="17"/>
      <c r="AB203" s="17"/>
      <c r="AC203" s="17" t="s">
        <v>1955</v>
      </c>
      <c r="AD203" s="17" t="s">
        <v>1956</v>
      </c>
      <c r="AE203" s="17"/>
      <c r="AF203" s="17"/>
      <c r="AG203" s="17"/>
      <c r="AH203" s="17"/>
      <c r="AI203" s="17"/>
      <c r="AJ203" s="17" t="s">
        <v>2556</v>
      </c>
      <c r="AK203" s="17" t="s">
        <v>2557</v>
      </c>
      <c r="AL203" s="17"/>
      <c r="AM203" s="17"/>
      <c r="AN203" s="17"/>
      <c r="AO203" s="17"/>
      <c r="AP203" s="17"/>
      <c r="AQ203" s="20" t="str">
        <f>VLOOKUP($B203, '[1]Survey - Internal'!$A:$U,17,FALSE)</f>
        <v>Paul Mackey</v>
      </c>
      <c r="AR203" s="20" t="str">
        <f>VLOOKUP(B203, '[1]Survey - Internal'!A:U,21,FALSE)</f>
        <v>Len Robinson</v>
      </c>
    </row>
    <row r="204" spans="1:44" x14ac:dyDescent="0.25">
      <c r="A204" s="98">
        <v>203</v>
      </c>
      <c r="B204" s="14" t="s">
        <v>2646</v>
      </c>
      <c r="C204" s="15" t="s">
        <v>2647</v>
      </c>
      <c r="D204" s="16">
        <v>1</v>
      </c>
      <c r="E204" s="15" t="s">
        <v>2648</v>
      </c>
      <c r="F204" s="15" t="s">
        <v>679</v>
      </c>
      <c r="G204" s="15" t="s">
        <v>2649</v>
      </c>
      <c r="H204" s="15"/>
      <c r="I204" s="15" t="s">
        <v>2650</v>
      </c>
      <c r="J204" s="15" t="s">
        <v>683</v>
      </c>
      <c r="K204" s="15" t="s">
        <v>1696</v>
      </c>
      <c r="L204" s="15" t="s">
        <v>1203</v>
      </c>
      <c r="M204" s="15" t="s">
        <v>2651</v>
      </c>
      <c r="N204" s="17"/>
      <c r="O204" s="18"/>
      <c r="P204" s="18"/>
      <c r="Q204" s="18"/>
      <c r="R204" s="18"/>
      <c r="S204" s="18"/>
      <c r="T204" s="19"/>
      <c r="U204" s="19"/>
      <c r="V204" s="17" t="s">
        <v>1136</v>
      </c>
      <c r="W204" s="17" t="s">
        <v>1137</v>
      </c>
      <c r="X204" s="17"/>
      <c r="Y204" s="17"/>
      <c r="Z204" s="17"/>
      <c r="AA204" s="17"/>
      <c r="AB204" s="17"/>
      <c r="AC204" s="17" t="s">
        <v>2652</v>
      </c>
      <c r="AD204" s="17" t="s">
        <v>2653</v>
      </c>
      <c r="AE204" s="17"/>
      <c r="AF204" s="17"/>
      <c r="AG204" s="17"/>
      <c r="AH204" s="17"/>
      <c r="AI204" s="17"/>
      <c r="AJ204" s="17" t="s">
        <v>2515</v>
      </c>
      <c r="AK204" s="17" t="s">
        <v>2516</v>
      </c>
      <c r="AL204" s="17"/>
      <c r="AM204" s="17"/>
      <c r="AN204" s="17"/>
      <c r="AO204" s="17"/>
      <c r="AP204" s="17"/>
      <c r="AQ204" s="20" t="str">
        <f>VLOOKUP($B204, '[1]Survey - Internal'!$A:$U,17,FALSE)</f>
        <v>Miles Cobb</v>
      </c>
      <c r="AR204" s="20" t="str">
        <f>VLOOKUP(B204, '[1]Survey - Internal'!A:U,21,FALSE)</f>
        <v>Len Robinson</v>
      </c>
    </row>
    <row r="205" spans="1:44" x14ac:dyDescent="0.25">
      <c r="A205" s="98">
        <v>204</v>
      </c>
      <c r="B205" s="14" t="s">
        <v>2654</v>
      </c>
      <c r="C205" s="15" t="s">
        <v>2655</v>
      </c>
      <c r="D205" s="16">
        <v>2</v>
      </c>
      <c r="E205" s="15" t="s">
        <v>2656</v>
      </c>
      <c r="F205" s="15" t="s">
        <v>679</v>
      </c>
      <c r="G205" s="15" t="s">
        <v>2657</v>
      </c>
      <c r="H205" s="15" t="s">
        <v>2658</v>
      </c>
      <c r="I205" s="15" t="s">
        <v>2659</v>
      </c>
      <c r="J205" s="15" t="s">
        <v>683</v>
      </c>
      <c r="K205" s="15" t="s">
        <v>2660</v>
      </c>
      <c r="L205" s="15" t="s">
        <v>2661</v>
      </c>
      <c r="M205" s="15" t="s">
        <v>2662</v>
      </c>
      <c r="N205" s="17"/>
      <c r="O205" s="18"/>
      <c r="P205" s="18"/>
      <c r="Q205" s="18"/>
      <c r="R205" s="18"/>
      <c r="S205" s="18"/>
      <c r="T205" s="19"/>
      <c r="U205" s="19"/>
      <c r="V205" s="17" t="s">
        <v>1687</v>
      </c>
      <c r="W205" s="17" t="s">
        <v>1688</v>
      </c>
      <c r="X205" s="17"/>
      <c r="Y205" s="17"/>
      <c r="Z205" s="17"/>
      <c r="AA205" s="17"/>
      <c r="AB205" s="17"/>
      <c r="AC205" s="17" t="s">
        <v>2652</v>
      </c>
      <c r="AD205" s="17" t="s">
        <v>2653</v>
      </c>
      <c r="AE205" s="17"/>
      <c r="AF205" s="17"/>
      <c r="AG205" s="17"/>
      <c r="AH205" s="17"/>
      <c r="AI205" s="17"/>
      <c r="AJ205" s="17" t="s">
        <v>2556</v>
      </c>
      <c r="AK205" s="17" t="s">
        <v>2557</v>
      </c>
      <c r="AL205" s="17"/>
      <c r="AM205" s="17"/>
      <c r="AN205" s="17"/>
      <c r="AO205" s="17"/>
      <c r="AP205" s="17"/>
      <c r="AQ205" s="20" t="str">
        <f>VLOOKUP($B205, '[1]Survey - Internal'!$A:$U,17,FALSE)</f>
        <v>Paul Mackey</v>
      </c>
      <c r="AR205" s="20" t="str">
        <f>VLOOKUP(B205, '[1]Survey - Internal'!A:U,21,FALSE)</f>
        <v>Len Robinson</v>
      </c>
    </row>
    <row r="206" spans="1:44" x14ac:dyDescent="0.25">
      <c r="A206" s="98">
        <v>205</v>
      </c>
      <c r="B206" s="14" t="s">
        <v>2663</v>
      </c>
      <c r="C206" s="15" t="s">
        <v>2664</v>
      </c>
      <c r="D206" s="16">
        <v>1</v>
      </c>
      <c r="E206" s="15" t="s">
        <v>2665</v>
      </c>
      <c r="F206" s="15" t="s">
        <v>679</v>
      </c>
      <c r="G206" s="15" t="s">
        <v>2666</v>
      </c>
      <c r="H206" s="15"/>
      <c r="I206" s="15" t="s">
        <v>2667</v>
      </c>
      <c r="J206" s="15" t="s">
        <v>683</v>
      </c>
      <c r="K206" s="15" t="s">
        <v>684</v>
      </c>
      <c r="L206" s="15" t="s">
        <v>685</v>
      </c>
      <c r="M206" s="15" t="s">
        <v>2668</v>
      </c>
      <c r="N206" s="17"/>
      <c r="O206" s="18"/>
      <c r="P206" s="18"/>
      <c r="Q206" s="18"/>
      <c r="R206" s="18"/>
      <c r="S206" s="18"/>
      <c r="T206" s="19"/>
      <c r="U206" s="19"/>
      <c r="V206" s="17" t="s">
        <v>1136</v>
      </c>
      <c r="W206" s="17" t="s">
        <v>1137</v>
      </c>
      <c r="X206" s="17"/>
      <c r="Y206" s="17"/>
      <c r="Z206" s="17"/>
      <c r="AA206" s="17"/>
      <c r="AB206" s="17"/>
      <c r="AC206" s="17" t="s">
        <v>2669</v>
      </c>
      <c r="AD206" s="17" t="s">
        <v>2670</v>
      </c>
      <c r="AE206" s="17"/>
      <c r="AF206" s="17"/>
      <c r="AG206" s="17"/>
      <c r="AH206" s="17"/>
      <c r="AI206" s="17"/>
      <c r="AJ206" s="17" t="s">
        <v>2564</v>
      </c>
      <c r="AK206" s="17" t="s">
        <v>2565</v>
      </c>
      <c r="AL206" s="17"/>
      <c r="AM206" s="17"/>
      <c r="AN206" s="17"/>
      <c r="AO206" s="17"/>
      <c r="AP206" s="17"/>
      <c r="AQ206" s="20" t="str">
        <f>VLOOKUP($B206, '[1]Survey - Internal'!$A:$U,17,FALSE)</f>
        <v>Pietro Panza</v>
      </c>
      <c r="AR206" s="20" t="str">
        <f>VLOOKUP(B206, '[1]Survey - Internal'!A:U,21,FALSE)</f>
        <v>Len Robinson</v>
      </c>
    </row>
    <row r="207" spans="1:44" x14ac:dyDescent="0.25">
      <c r="A207" s="98">
        <v>206</v>
      </c>
      <c r="B207" s="14" t="s">
        <v>2671</v>
      </c>
      <c r="C207" s="15" t="s">
        <v>2672</v>
      </c>
      <c r="D207" s="16">
        <v>1</v>
      </c>
      <c r="E207" s="15" t="s">
        <v>2673</v>
      </c>
      <c r="F207" s="15" t="s">
        <v>679</v>
      </c>
      <c r="G207" s="15" t="s">
        <v>2674</v>
      </c>
      <c r="H207" s="15" t="s">
        <v>2675</v>
      </c>
      <c r="I207" s="15" t="s">
        <v>2676</v>
      </c>
      <c r="J207" s="15" t="s">
        <v>683</v>
      </c>
      <c r="K207" s="15" t="s">
        <v>684</v>
      </c>
      <c r="L207" s="15" t="s">
        <v>685</v>
      </c>
      <c r="M207" s="15" t="s">
        <v>2668</v>
      </c>
      <c r="N207" s="17"/>
      <c r="O207" s="18"/>
      <c r="P207" s="18"/>
      <c r="Q207" s="18"/>
      <c r="R207" s="18"/>
      <c r="S207" s="18"/>
      <c r="T207" s="19"/>
      <c r="U207" s="19"/>
      <c r="V207" s="17" t="s">
        <v>1136</v>
      </c>
      <c r="W207" s="17" t="s">
        <v>1137</v>
      </c>
      <c r="X207" s="17"/>
      <c r="Y207" s="17"/>
      <c r="Z207" s="17"/>
      <c r="AA207" s="17"/>
      <c r="AB207" s="17"/>
      <c r="AC207" s="17" t="s">
        <v>2669</v>
      </c>
      <c r="AD207" s="17" t="s">
        <v>2670</v>
      </c>
      <c r="AE207" s="17"/>
      <c r="AF207" s="17"/>
      <c r="AG207" s="17"/>
      <c r="AH207" s="17"/>
      <c r="AI207" s="17"/>
      <c r="AJ207" s="17" t="s">
        <v>2564</v>
      </c>
      <c r="AK207" s="17" t="s">
        <v>2565</v>
      </c>
      <c r="AL207" s="17"/>
      <c r="AM207" s="17"/>
      <c r="AN207" s="17"/>
      <c r="AO207" s="17"/>
      <c r="AP207" s="17"/>
      <c r="AQ207" s="20" t="str">
        <f>VLOOKUP($B207, '[1]Survey - Internal'!$A:$U,17,FALSE)</f>
        <v>Pietro Panza</v>
      </c>
      <c r="AR207" s="20" t="str">
        <f>VLOOKUP(B207, '[1]Survey - Internal'!A:U,21,FALSE)</f>
        <v>Len Robinson</v>
      </c>
    </row>
    <row r="208" spans="1:44" x14ac:dyDescent="0.25">
      <c r="A208" s="98">
        <v>207</v>
      </c>
      <c r="B208" s="14" t="s">
        <v>2677</v>
      </c>
      <c r="C208" s="15" t="s">
        <v>2678</v>
      </c>
      <c r="D208" s="16">
        <v>1</v>
      </c>
      <c r="E208" s="15" t="s">
        <v>2679</v>
      </c>
      <c r="F208" s="15" t="s">
        <v>679</v>
      </c>
      <c r="G208" s="15" t="s">
        <v>2680</v>
      </c>
      <c r="H208" s="15" t="s">
        <v>2681</v>
      </c>
      <c r="I208" s="15" t="s">
        <v>2682</v>
      </c>
      <c r="J208" s="15"/>
      <c r="K208" s="15" t="s">
        <v>2683</v>
      </c>
      <c r="L208" s="15" t="s">
        <v>1721</v>
      </c>
      <c r="M208" s="15" t="s">
        <v>2684</v>
      </c>
      <c r="N208" s="17"/>
      <c r="O208" s="18"/>
      <c r="P208" s="18"/>
      <c r="Q208" s="18"/>
      <c r="R208" s="18"/>
      <c r="S208" s="18"/>
      <c r="T208" s="19"/>
      <c r="U208" s="19"/>
      <c r="V208" s="17" t="s">
        <v>1520</v>
      </c>
      <c r="W208" s="17" t="s">
        <v>1521</v>
      </c>
      <c r="X208" s="17"/>
      <c r="Y208" s="17"/>
      <c r="Z208" s="17"/>
      <c r="AA208" s="17"/>
      <c r="AB208" s="17"/>
      <c r="AC208" s="17" t="s">
        <v>2685</v>
      </c>
      <c r="AD208" s="17" t="s">
        <v>2686</v>
      </c>
      <c r="AE208" s="17"/>
      <c r="AF208" s="17"/>
      <c r="AG208" s="17"/>
      <c r="AH208" s="17"/>
      <c r="AI208" s="17"/>
      <c r="AJ208" s="17" t="s">
        <v>2556</v>
      </c>
      <c r="AK208" s="17" t="s">
        <v>2557</v>
      </c>
      <c r="AL208" s="17"/>
      <c r="AM208" s="17"/>
      <c r="AN208" s="17"/>
      <c r="AO208" s="17"/>
      <c r="AP208" s="17"/>
      <c r="AQ208" s="20" t="str">
        <f>VLOOKUP($B208, '[1]Survey - Internal'!$A:$U,17,FALSE)</f>
        <v>Paul Mackey</v>
      </c>
      <c r="AR208" s="20" t="str">
        <f>VLOOKUP(B208, '[1]Survey - Internal'!A:U,21,FALSE)</f>
        <v>Len Robinson</v>
      </c>
    </row>
    <row r="209" spans="1:44" x14ac:dyDescent="0.25">
      <c r="A209" s="98">
        <v>208</v>
      </c>
      <c r="B209" s="14" t="s">
        <v>2687</v>
      </c>
      <c r="C209" s="15" t="s">
        <v>2688</v>
      </c>
      <c r="D209" s="16">
        <v>3</v>
      </c>
      <c r="E209" s="15" t="s">
        <v>2689</v>
      </c>
      <c r="F209" s="15" t="s">
        <v>679</v>
      </c>
      <c r="G209" s="15" t="s">
        <v>2690</v>
      </c>
      <c r="H209" s="15"/>
      <c r="I209" s="15" t="s">
        <v>2691</v>
      </c>
      <c r="J209" s="15" t="s">
        <v>683</v>
      </c>
      <c r="K209" s="15" t="s">
        <v>2692</v>
      </c>
      <c r="L209" s="15" t="s">
        <v>902</v>
      </c>
      <c r="M209" s="15" t="s">
        <v>2693</v>
      </c>
      <c r="N209" s="17"/>
      <c r="O209" s="18"/>
      <c r="P209" s="18"/>
      <c r="Q209" s="18"/>
      <c r="R209" s="18"/>
      <c r="S209" s="18"/>
      <c r="T209" s="19"/>
      <c r="U209" s="19"/>
      <c r="V209" s="17" t="s">
        <v>2572</v>
      </c>
      <c r="W209" s="17" t="s">
        <v>2573</v>
      </c>
      <c r="X209" s="17"/>
      <c r="Y209" s="17"/>
      <c r="Z209" s="17"/>
      <c r="AA209" s="17"/>
      <c r="AB209" s="17"/>
      <c r="AC209" s="17" t="s">
        <v>2574</v>
      </c>
      <c r="AD209" s="17" t="s">
        <v>2575</v>
      </c>
      <c r="AE209" s="17"/>
      <c r="AF209" s="17"/>
      <c r="AG209" s="17"/>
      <c r="AH209" s="17"/>
      <c r="AI209" s="17"/>
      <c r="AJ209" s="17" t="s">
        <v>2564</v>
      </c>
      <c r="AK209" s="17" t="s">
        <v>2565</v>
      </c>
      <c r="AL209" s="17"/>
      <c r="AM209" s="17"/>
      <c r="AN209" s="17"/>
      <c r="AO209" s="17"/>
      <c r="AP209" s="17"/>
      <c r="AQ209" s="20" t="str">
        <f>VLOOKUP($B209, '[1]Survey - Internal'!$A:$U,17,FALSE)</f>
        <v>Pietro Panza</v>
      </c>
      <c r="AR209" s="20" t="str">
        <f>VLOOKUP(B209, '[1]Survey - Internal'!A:U,21,FALSE)</f>
        <v>Len Robinson</v>
      </c>
    </row>
    <row r="210" spans="1:44" x14ac:dyDescent="0.25">
      <c r="A210" s="98">
        <v>209</v>
      </c>
      <c r="B210" s="14" t="s">
        <v>2694</v>
      </c>
      <c r="C210" s="15" t="s">
        <v>2695</v>
      </c>
      <c r="D210" s="16">
        <v>3</v>
      </c>
      <c r="E210" s="15" t="s">
        <v>2696</v>
      </c>
      <c r="F210" s="15" t="s">
        <v>679</v>
      </c>
      <c r="G210" s="15" t="s">
        <v>2697</v>
      </c>
      <c r="H210" s="15" t="s">
        <v>2698</v>
      </c>
      <c r="I210" s="15" t="s">
        <v>2699</v>
      </c>
      <c r="J210" s="15" t="s">
        <v>683</v>
      </c>
      <c r="K210" s="15" t="s">
        <v>2700</v>
      </c>
      <c r="L210" s="15" t="s">
        <v>743</v>
      </c>
      <c r="M210" s="15" t="s">
        <v>744</v>
      </c>
      <c r="N210" s="17"/>
      <c r="O210" s="18"/>
      <c r="P210" s="18"/>
      <c r="Q210" s="18"/>
      <c r="R210" s="18"/>
      <c r="S210" s="18"/>
      <c r="T210" s="19"/>
      <c r="U210" s="19"/>
      <c r="V210" s="17" t="s">
        <v>1257</v>
      </c>
      <c r="W210" s="17" t="s">
        <v>960</v>
      </c>
      <c r="X210" s="17"/>
      <c r="Y210" s="17"/>
      <c r="Z210" s="17"/>
      <c r="AA210" s="17"/>
      <c r="AB210" s="17"/>
      <c r="AC210" s="17" t="s">
        <v>2701</v>
      </c>
      <c r="AD210" s="17" t="s">
        <v>2701</v>
      </c>
      <c r="AE210" s="17"/>
      <c r="AF210" s="17"/>
      <c r="AG210" s="17"/>
      <c r="AH210" s="17"/>
      <c r="AI210" s="17"/>
      <c r="AJ210" s="17" t="s">
        <v>2540</v>
      </c>
      <c r="AK210" s="17" t="s">
        <v>2505</v>
      </c>
      <c r="AL210" s="17"/>
      <c r="AM210" s="17"/>
      <c r="AN210" s="17"/>
      <c r="AO210" s="17"/>
      <c r="AP210" s="17"/>
      <c r="AQ210" s="20" t="str">
        <f>VLOOKUP($B210, '[1]Survey - Internal'!$A:$U,17,FALSE)</f>
        <v>Jennifer Negoshian</v>
      </c>
      <c r="AR210" s="20" t="str">
        <f>VLOOKUP(B210, '[1]Survey - Internal'!A:U,21,FALSE)</f>
        <v>Len Robinson</v>
      </c>
    </row>
    <row r="211" spans="1:44" x14ac:dyDescent="0.25">
      <c r="A211" s="98">
        <v>210</v>
      </c>
      <c r="B211" s="14" t="s">
        <v>2702</v>
      </c>
      <c r="C211" s="15" t="s">
        <v>2703</v>
      </c>
      <c r="D211" s="16">
        <v>1</v>
      </c>
      <c r="E211" s="15" t="s">
        <v>2704</v>
      </c>
      <c r="F211" s="15" t="s">
        <v>679</v>
      </c>
      <c r="G211" s="15" t="s">
        <v>2705</v>
      </c>
      <c r="H211" s="15" t="s">
        <v>2706</v>
      </c>
      <c r="I211" s="15" t="s">
        <v>2707</v>
      </c>
      <c r="J211" s="15" t="s">
        <v>683</v>
      </c>
      <c r="K211" s="15" t="s">
        <v>853</v>
      </c>
      <c r="L211" s="15" t="s">
        <v>854</v>
      </c>
      <c r="M211" s="15" t="s">
        <v>2708</v>
      </c>
      <c r="N211" s="17"/>
      <c r="O211" s="18"/>
      <c r="P211" s="18"/>
      <c r="Q211" s="18"/>
      <c r="R211" s="18"/>
      <c r="S211" s="18"/>
      <c r="T211" s="19"/>
      <c r="U211" s="19"/>
      <c r="V211" s="17" t="s">
        <v>1580</v>
      </c>
      <c r="W211" s="17" t="s">
        <v>1581</v>
      </c>
      <c r="X211" s="17"/>
      <c r="Y211" s="17"/>
      <c r="Z211" s="17"/>
      <c r="AA211" s="17"/>
      <c r="AB211" s="17"/>
      <c r="AC211" s="17" t="s">
        <v>2393</v>
      </c>
      <c r="AD211" s="17" t="s">
        <v>2394</v>
      </c>
      <c r="AE211" s="17"/>
      <c r="AF211" s="17"/>
      <c r="AG211" s="17"/>
      <c r="AH211" s="17"/>
      <c r="AI211" s="17"/>
      <c r="AJ211" s="17" t="s">
        <v>2540</v>
      </c>
      <c r="AK211" s="17" t="s">
        <v>2505</v>
      </c>
      <c r="AL211" s="17"/>
      <c r="AM211" s="17"/>
      <c r="AN211" s="17"/>
      <c r="AO211" s="17"/>
      <c r="AP211" s="17"/>
      <c r="AQ211" s="20" t="str">
        <f>VLOOKUP($B211, '[1]Survey - Internal'!$A:$U,17,FALSE)</f>
        <v>Jennifer Negoshian</v>
      </c>
      <c r="AR211" s="20" t="str">
        <f>VLOOKUP(B211, '[1]Survey - Internal'!A:U,21,FALSE)</f>
        <v>Len Robinson</v>
      </c>
    </row>
    <row r="212" spans="1:44" x14ac:dyDescent="0.25">
      <c r="A212" s="98">
        <v>211</v>
      </c>
      <c r="B212" s="14" t="s">
        <v>2709</v>
      </c>
      <c r="C212" s="15" t="s">
        <v>2710</v>
      </c>
      <c r="D212" s="16">
        <v>2</v>
      </c>
      <c r="E212" s="15" t="s">
        <v>2711</v>
      </c>
      <c r="F212" s="15" t="s">
        <v>679</v>
      </c>
      <c r="G212" s="15" t="s">
        <v>2712</v>
      </c>
      <c r="H212" s="15" t="s">
        <v>2713</v>
      </c>
      <c r="I212" s="15" t="s">
        <v>2714</v>
      </c>
      <c r="J212" s="15" t="s">
        <v>683</v>
      </c>
      <c r="K212" s="15" t="s">
        <v>712</v>
      </c>
      <c r="L212" s="15" t="s">
        <v>713</v>
      </c>
      <c r="M212" s="15" t="s">
        <v>2715</v>
      </c>
      <c r="N212" s="17"/>
      <c r="O212" s="18"/>
      <c r="P212" s="18"/>
      <c r="Q212" s="18"/>
      <c r="R212" s="18"/>
      <c r="S212" s="18"/>
      <c r="T212" s="19"/>
      <c r="U212" s="19"/>
      <c r="V212" s="17" t="s">
        <v>1520</v>
      </c>
      <c r="W212" s="17" t="s">
        <v>1521</v>
      </c>
      <c r="X212" s="17"/>
      <c r="Y212" s="17"/>
      <c r="Z212" s="17"/>
      <c r="AA212" s="17"/>
      <c r="AB212" s="17"/>
      <c r="AC212" s="17" t="s">
        <v>2716</v>
      </c>
      <c r="AD212" s="17" t="s">
        <v>2717</v>
      </c>
      <c r="AE212" s="17"/>
      <c r="AF212" s="17"/>
      <c r="AG212" s="17"/>
      <c r="AH212" s="17"/>
      <c r="AI212" s="17"/>
      <c r="AJ212" s="17" t="s">
        <v>2515</v>
      </c>
      <c r="AK212" s="17" t="s">
        <v>2516</v>
      </c>
      <c r="AL212" s="17"/>
      <c r="AM212" s="17"/>
      <c r="AN212" s="17"/>
      <c r="AO212" s="17"/>
      <c r="AP212" s="17"/>
      <c r="AQ212" s="20" t="str">
        <f>VLOOKUP($B212, '[1]Survey - Internal'!$A:$U,17,FALSE)</f>
        <v>Miles Cobb</v>
      </c>
      <c r="AR212" s="20" t="str">
        <f>VLOOKUP(B212, '[1]Survey - Internal'!A:U,21,FALSE)</f>
        <v>Len Robinson</v>
      </c>
    </row>
    <row r="213" spans="1:44" x14ac:dyDescent="0.25">
      <c r="A213" s="98">
        <v>212</v>
      </c>
      <c r="B213" s="14" t="s">
        <v>2718</v>
      </c>
      <c r="C213" s="15" t="s">
        <v>2719</v>
      </c>
      <c r="D213" s="16">
        <v>3</v>
      </c>
      <c r="E213" s="15" t="s">
        <v>2720</v>
      </c>
      <c r="F213" s="15" t="s">
        <v>679</v>
      </c>
      <c r="G213" s="44" t="s">
        <v>2721</v>
      </c>
      <c r="H213" s="15" t="s">
        <v>2722</v>
      </c>
      <c r="I213" s="15" t="s">
        <v>2723</v>
      </c>
      <c r="J213" s="15" t="s">
        <v>683</v>
      </c>
      <c r="K213" s="15" t="s">
        <v>933</v>
      </c>
      <c r="L213" s="15" t="s">
        <v>1780</v>
      </c>
      <c r="M213" s="15" t="s">
        <v>2724</v>
      </c>
      <c r="N213" s="17"/>
      <c r="O213" s="18"/>
      <c r="P213" s="18"/>
      <c r="Q213" s="18"/>
      <c r="R213" s="18"/>
      <c r="S213" s="18"/>
      <c r="T213" s="19"/>
      <c r="U213" s="19"/>
      <c r="V213" s="17" t="s">
        <v>1111</v>
      </c>
      <c r="W213" s="17" t="s">
        <v>937</v>
      </c>
      <c r="X213" s="17"/>
      <c r="Y213" s="17"/>
      <c r="Z213" s="17"/>
      <c r="AA213" s="17"/>
      <c r="AB213" s="17"/>
      <c r="AC213" s="17" t="s">
        <v>1113</v>
      </c>
      <c r="AD213" s="17" t="s">
        <v>2725</v>
      </c>
      <c r="AE213" s="17"/>
      <c r="AF213" s="17"/>
      <c r="AG213" s="17"/>
      <c r="AH213" s="17"/>
      <c r="AI213" s="17"/>
      <c r="AJ213" s="17" t="s">
        <v>2515</v>
      </c>
      <c r="AK213" s="17" t="s">
        <v>2516</v>
      </c>
      <c r="AL213" s="17"/>
      <c r="AM213" s="17"/>
      <c r="AN213" s="17"/>
      <c r="AO213" s="17"/>
      <c r="AP213" s="17"/>
      <c r="AQ213" s="20" t="str">
        <f>VLOOKUP($B213, '[1]Survey - Internal'!$A:$U,17,FALSE)</f>
        <v>Miles Cobb</v>
      </c>
      <c r="AR213" s="20" t="str">
        <f>VLOOKUP(B213, '[1]Survey - Internal'!A:U,21,FALSE)</f>
        <v>Len Robinson</v>
      </c>
    </row>
    <row r="214" spans="1:44" x14ac:dyDescent="0.25">
      <c r="A214" s="98">
        <v>213</v>
      </c>
      <c r="B214" s="14" t="s">
        <v>2726</v>
      </c>
      <c r="C214" s="15" t="s">
        <v>2726</v>
      </c>
      <c r="D214" s="16">
        <v>3</v>
      </c>
      <c r="E214" s="15" t="s">
        <v>2727</v>
      </c>
      <c r="F214" s="15" t="s">
        <v>679</v>
      </c>
      <c r="G214" s="15" t="s">
        <v>2728</v>
      </c>
      <c r="H214" s="15" t="s">
        <v>2729</v>
      </c>
      <c r="I214" s="15" t="s">
        <v>2730</v>
      </c>
      <c r="J214" s="15" t="s">
        <v>683</v>
      </c>
      <c r="K214" s="15" t="s">
        <v>2731</v>
      </c>
      <c r="L214" s="15" t="s">
        <v>743</v>
      </c>
      <c r="M214" s="15" t="s">
        <v>2732</v>
      </c>
      <c r="N214" s="17"/>
      <c r="O214" s="18"/>
      <c r="P214" s="18"/>
      <c r="Q214" s="18"/>
      <c r="R214" s="18"/>
      <c r="S214" s="18"/>
      <c r="T214" s="19"/>
      <c r="U214" s="19"/>
      <c r="V214" s="17" t="s">
        <v>2733</v>
      </c>
      <c r="W214" s="17" t="s">
        <v>1967</v>
      </c>
      <c r="X214" s="17"/>
      <c r="Y214" s="17"/>
      <c r="Z214" s="17"/>
      <c r="AA214" s="17"/>
      <c r="AB214" s="17"/>
      <c r="AC214" s="17" t="s">
        <v>2734</v>
      </c>
      <c r="AD214" s="17" t="s">
        <v>2735</v>
      </c>
      <c r="AE214" s="17"/>
      <c r="AF214" s="17"/>
      <c r="AG214" s="17"/>
      <c r="AH214" s="17"/>
      <c r="AI214" s="17"/>
      <c r="AJ214" s="17" t="s">
        <v>2540</v>
      </c>
      <c r="AK214" s="17" t="s">
        <v>2505</v>
      </c>
      <c r="AL214" s="17"/>
      <c r="AM214" s="17"/>
      <c r="AN214" s="17"/>
      <c r="AO214" s="17"/>
      <c r="AP214" s="17"/>
      <c r="AQ214" s="20" t="str">
        <f>VLOOKUP($B214, '[1]Survey - Internal'!$A:$U,17,FALSE)</f>
        <v>Jennifer Negoshian</v>
      </c>
      <c r="AR214" s="20" t="str">
        <f>VLOOKUP(B214, '[1]Survey - Internal'!A:U,21,FALSE)</f>
        <v>Len Robinson</v>
      </c>
    </row>
    <row r="215" spans="1:44" x14ac:dyDescent="0.25">
      <c r="A215" s="98">
        <v>214</v>
      </c>
      <c r="B215" s="14" t="s">
        <v>2736</v>
      </c>
      <c r="C215" s="15" t="s">
        <v>2737</v>
      </c>
      <c r="D215" s="16">
        <v>3</v>
      </c>
      <c r="E215" s="15" t="s">
        <v>2738</v>
      </c>
      <c r="F215" s="15" t="s">
        <v>679</v>
      </c>
      <c r="G215" s="15" t="s">
        <v>2739</v>
      </c>
      <c r="H215" s="15" t="s">
        <v>2740</v>
      </c>
      <c r="I215" s="15" t="s">
        <v>2741</v>
      </c>
      <c r="J215" s="15" t="s">
        <v>683</v>
      </c>
      <c r="K215" s="15" t="s">
        <v>853</v>
      </c>
      <c r="L215" s="15" t="s">
        <v>854</v>
      </c>
      <c r="M215" s="15" t="s">
        <v>1867</v>
      </c>
      <c r="N215" s="17"/>
      <c r="O215" s="18"/>
      <c r="P215" s="18"/>
      <c r="Q215" s="18"/>
      <c r="R215" s="18"/>
      <c r="S215" s="18"/>
      <c r="T215" s="19"/>
      <c r="U215" s="19"/>
      <c r="V215" s="17" t="s">
        <v>2742</v>
      </c>
      <c r="W215" s="17" t="s">
        <v>2743</v>
      </c>
      <c r="X215" s="17"/>
      <c r="Y215" s="17"/>
      <c r="Z215" s="17"/>
      <c r="AA215" s="17"/>
      <c r="AB215" s="17"/>
      <c r="AC215" s="17" t="s">
        <v>2744</v>
      </c>
      <c r="AD215" s="17" t="s">
        <v>2745</v>
      </c>
      <c r="AE215" s="17"/>
      <c r="AF215" s="17"/>
      <c r="AG215" s="17"/>
      <c r="AH215" s="17"/>
      <c r="AI215" s="17"/>
      <c r="AJ215" s="17" t="s">
        <v>2540</v>
      </c>
      <c r="AK215" s="17" t="s">
        <v>2505</v>
      </c>
      <c r="AL215" s="17"/>
      <c r="AM215" s="17"/>
      <c r="AN215" s="17"/>
      <c r="AO215" s="17"/>
      <c r="AP215" s="17"/>
      <c r="AQ215" s="20" t="str">
        <f>VLOOKUP($B215, '[1]Survey - Internal'!$A:$U,17,FALSE)</f>
        <v>Jennifer Negoshian</v>
      </c>
      <c r="AR215" s="20" t="str">
        <f>VLOOKUP(B215, '[1]Survey - Internal'!A:U,21,FALSE)</f>
        <v>Len Robinson</v>
      </c>
    </row>
    <row r="216" spans="1:44" x14ac:dyDescent="0.25">
      <c r="A216" s="98">
        <v>215</v>
      </c>
      <c r="B216" s="14" t="s">
        <v>2746</v>
      </c>
      <c r="C216" s="15" t="s">
        <v>2747</v>
      </c>
      <c r="D216" s="16">
        <v>2</v>
      </c>
      <c r="E216" s="15" t="s">
        <v>2748</v>
      </c>
      <c r="F216" s="15" t="s">
        <v>679</v>
      </c>
      <c r="G216" s="15" t="s">
        <v>2749</v>
      </c>
      <c r="H216" s="15" t="s">
        <v>2750</v>
      </c>
      <c r="I216" s="15" t="s">
        <v>2751</v>
      </c>
      <c r="J216" s="15"/>
      <c r="K216" s="15" t="s">
        <v>1166</v>
      </c>
      <c r="L216" s="15" t="s">
        <v>1167</v>
      </c>
      <c r="M216" s="43">
        <v>80202</v>
      </c>
      <c r="N216" s="17"/>
      <c r="O216" s="18"/>
      <c r="P216" s="18"/>
      <c r="Q216" s="18"/>
      <c r="R216" s="18"/>
      <c r="S216" s="18"/>
      <c r="T216" s="19"/>
      <c r="U216" s="19"/>
      <c r="V216" s="17" t="s">
        <v>2585</v>
      </c>
      <c r="W216" s="17" t="s">
        <v>2586</v>
      </c>
      <c r="X216" s="17"/>
      <c r="Y216" s="17"/>
      <c r="Z216" s="17"/>
      <c r="AA216" s="17"/>
      <c r="AB216" s="17"/>
      <c r="AC216" s="17" t="s">
        <v>2752</v>
      </c>
      <c r="AD216" s="17" t="s">
        <v>2753</v>
      </c>
      <c r="AE216" s="17"/>
      <c r="AF216" s="17"/>
      <c r="AG216" s="17"/>
      <c r="AH216" s="17"/>
      <c r="AI216" s="17"/>
      <c r="AJ216" s="17" t="s">
        <v>2556</v>
      </c>
      <c r="AK216" s="17" t="s">
        <v>2557</v>
      </c>
      <c r="AL216" s="17"/>
      <c r="AM216" s="17"/>
      <c r="AN216" s="17"/>
      <c r="AO216" s="17"/>
      <c r="AP216" s="17"/>
      <c r="AQ216" s="20" t="str">
        <f>VLOOKUP($B216, '[1]Survey - Internal'!$A:$U,17,FALSE)</f>
        <v>Paul Mackey</v>
      </c>
      <c r="AR216" s="20" t="str">
        <f>VLOOKUP(B216, '[1]Survey - Internal'!A:U,21,FALSE)</f>
        <v>Len Robinson</v>
      </c>
    </row>
    <row r="217" spans="1:44" x14ac:dyDescent="0.25">
      <c r="A217" s="98">
        <v>216</v>
      </c>
      <c r="B217" s="14" t="s">
        <v>2754</v>
      </c>
      <c r="C217" s="15" t="s">
        <v>2755</v>
      </c>
      <c r="D217" s="16">
        <v>1</v>
      </c>
      <c r="E217" s="15" t="s">
        <v>2756</v>
      </c>
      <c r="F217" s="15" t="s">
        <v>679</v>
      </c>
      <c r="G217" s="15" t="s">
        <v>2757</v>
      </c>
      <c r="H217" s="15" t="s">
        <v>2758</v>
      </c>
      <c r="I217" s="15" t="s">
        <v>2759</v>
      </c>
      <c r="J217" s="15" t="s">
        <v>683</v>
      </c>
      <c r="K217" s="15" t="s">
        <v>2760</v>
      </c>
      <c r="L217" s="15" t="s">
        <v>698</v>
      </c>
      <c r="M217" s="15" t="s">
        <v>2761</v>
      </c>
      <c r="N217" s="17"/>
      <c r="O217" s="18"/>
      <c r="P217" s="18"/>
      <c r="Q217" s="18"/>
      <c r="R217" s="18"/>
      <c r="S217" s="18"/>
      <c r="T217" s="19"/>
      <c r="U217" s="19"/>
      <c r="V217" s="17" t="s">
        <v>1058</v>
      </c>
      <c r="W217" s="17" t="s">
        <v>1059</v>
      </c>
      <c r="X217" s="17"/>
      <c r="Y217" s="17"/>
      <c r="Z217" s="17"/>
      <c r="AA217" s="17"/>
      <c r="AB217" s="17"/>
      <c r="AC217" s="17" t="s">
        <v>809</v>
      </c>
      <c r="AD217" s="17" t="s">
        <v>810</v>
      </c>
      <c r="AE217" s="17"/>
      <c r="AF217" s="17"/>
      <c r="AG217" s="17"/>
      <c r="AH217" s="17"/>
      <c r="AI217" s="17"/>
      <c r="AJ217" s="17" t="s">
        <v>2556</v>
      </c>
      <c r="AK217" s="17" t="s">
        <v>2557</v>
      </c>
      <c r="AL217" s="17"/>
      <c r="AM217" s="17"/>
      <c r="AN217" s="17"/>
      <c r="AO217" s="17"/>
      <c r="AP217" s="17"/>
      <c r="AQ217" s="20" t="str">
        <f>VLOOKUP($B217, '[1]Survey - Internal'!$A:$U,17,FALSE)</f>
        <v>Paul Mackey</v>
      </c>
      <c r="AR217" s="20" t="str">
        <f>VLOOKUP(B217, '[1]Survey - Internal'!A:U,21,FALSE)</f>
        <v>Len Robinson</v>
      </c>
    </row>
    <row r="218" spans="1:44" x14ac:dyDescent="0.25">
      <c r="A218" s="98">
        <v>217</v>
      </c>
      <c r="B218" s="14" t="s">
        <v>2762</v>
      </c>
      <c r="C218" s="15" t="s">
        <v>2763</v>
      </c>
      <c r="D218" s="16">
        <v>2</v>
      </c>
      <c r="E218" s="15" t="s">
        <v>2764</v>
      </c>
      <c r="F218" s="15" t="s">
        <v>679</v>
      </c>
      <c r="G218" s="15" t="s">
        <v>2765</v>
      </c>
      <c r="H218" s="15" t="s">
        <v>2766</v>
      </c>
      <c r="I218" s="15" t="s">
        <v>2767</v>
      </c>
      <c r="J218" s="15" t="s">
        <v>683</v>
      </c>
      <c r="K218" s="15" t="s">
        <v>2768</v>
      </c>
      <c r="L218" s="15" t="s">
        <v>818</v>
      </c>
      <c r="M218" s="15" t="s">
        <v>2769</v>
      </c>
      <c r="N218" s="17"/>
      <c r="O218" s="18"/>
      <c r="P218" s="18"/>
      <c r="Q218" s="18"/>
      <c r="R218" s="18"/>
      <c r="S218" s="18"/>
      <c r="T218" s="19"/>
      <c r="U218" s="19"/>
      <c r="V218" s="17" t="s">
        <v>2770</v>
      </c>
      <c r="W218" s="17" t="s">
        <v>2586</v>
      </c>
      <c r="X218" s="17"/>
      <c r="Y218" s="17"/>
      <c r="Z218" s="17"/>
      <c r="AA218" s="17"/>
      <c r="AB218" s="17"/>
      <c r="AC218" s="17" t="s">
        <v>2771</v>
      </c>
      <c r="AD218" s="17" t="s">
        <v>2772</v>
      </c>
      <c r="AE218" s="17"/>
      <c r="AF218" s="17"/>
      <c r="AG218" s="17"/>
      <c r="AH218" s="17"/>
      <c r="AI218" s="17"/>
      <c r="AJ218" s="17" t="s">
        <v>2515</v>
      </c>
      <c r="AK218" s="17" t="s">
        <v>2516</v>
      </c>
      <c r="AL218" s="17"/>
      <c r="AM218" s="17"/>
      <c r="AN218" s="17"/>
      <c r="AO218" s="17"/>
      <c r="AP218" s="17"/>
      <c r="AQ218" s="20" t="str">
        <f>VLOOKUP($B218, '[1]Survey - Internal'!$A:$U,17,FALSE)</f>
        <v>Miles Cobb</v>
      </c>
      <c r="AR218" s="20" t="str">
        <f>VLOOKUP(B218, '[1]Survey - Internal'!A:U,21,FALSE)</f>
        <v>Len Robinson</v>
      </c>
    </row>
    <row r="219" spans="1:44" x14ac:dyDescent="0.25">
      <c r="A219" s="98">
        <v>218</v>
      </c>
      <c r="B219" s="14" t="s">
        <v>2773</v>
      </c>
      <c r="C219" s="15" t="s">
        <v>2774</v>
      </c>
      <c r="D219" s="16">
        <v>3</v>
      </c>
      <c r="E219" s="15" t="s">
        <v>2775</v>
      </c>
      <c r="F219" s="15" t="s">
        <v>829</v>
      </c>
      <c r="G219" s="15" t="s">
        <v>2776</v>
      </c>
      <c r="H219" s="15"/>
      <c r="I219" s="15" t="s">
        <v>2777</v>
      </c>
      <c r="J219" s="15"/>
      <c r="K219" s="15" t="s">
        <v>2778</v>
      </c>
      <c r="L219" s="15" t="s">
        <v>2779</v>
      </c>
      <c r="M219" s="15" t="s">
        <v>2780</v>
      </c>
      <c r="N219" s="17"/>
      <c r="O219" s="18"/>
      <c r="P219" s="18"/>
      <c r="Q219" s="18"/>
      <c r="R219" s="18"/>
      <c r="S219" s="18"/>
      <c r="T219" s="19"/>
      <c r="U219" s="19"/>
      <c r="V219" s="17" t="s">
        <v>2193</v>
      </c>
      <c r="W219" s="17" t="s">
        <v>2194</v>
      </c>
      <c r="X219" s="17"/>
      <c r="Y219" s="17"/>
      <c r="Z219" s="17"/>
      <c r="AA219" s="17"/>
      <c r="AB219" s="17"/>
      <c r="AC219" s="17" t="s">
        <v>2195</v>
      </c>
      <c r="AD219" s="17" t="s">
        <v>2196</v>
      </c>
      <c r="AE219" s="17"/>
      <c r="AF219" s="17"/>
      <c r="AG219" s="17"/>
      <c r="AH219" s="17"/>
      <c r="AI219" s="17"/>
      <c r="AJ219" s="17" t="s">
        <v>2564</v>
      </c>
      <c r="AK219" s="17" t="s">
        <v>2565</v>
      </c>
      <c r="AL219" s="17"/>
      <c r="AM219" s="17"/>
      <c r="AN219" s="17"/>
      <c r="AO219" s="17"/>
      <c r="AP219" s="17"/>
      <c r="AQ219" s="20" t="str">
        <f>VLOOKUP($B219, '[1]Survey - Internal'!$A:$U,17,FALSE)</f>
        <v>Pietro Panza</v>
      </c>
      <c r="AR219" s="20" t="str">
        <f>VLOOKUP(B219, '[1]Survey - Internal'!A:U,21,FALSE)</f>
        <v>Len Robinson</v>
      </c>
    </row>
    <row r="220" spans="1:44" ht="63.75" x14ac:dyDescent="0.25">
      <c r="A220" s="98">
        <v>219</v>
      </c>
      <c r="B220" s="14" t="s">
        <v>2781</v>
      </c>
      <c r="C220" s="15" t="s">
        <v>2782</v>
      </c>
      <c r="D220" s="16">
        <v>1</v>
      </c>
      <c r="E220" s="15" t="s">
        <v>2783</v>
      </c>
      <c r="F220" s="15" t="s">
        <v>679</v>
      </c>
      <c r="G220" s="15" t="s">
        <v>2784</v>
      </c>
      <c r="H220" s="15" t="s">
        <v>2785</v>
      </c>
      <c r="I220" s="15" t="s">
        <v>2786</v>
      </c>
      <c r="J220" s="15" t="s">
        <v>683</v>
      </c>
      <c r="K220" s="15" t="s">
        <v>2787</v>
      </c>
      <c r="L220" s="15" t="s">
        <v>1561</v>
      </c>
      <c r="M220" s="15" t="s">
        <v>2788</v>
      </c>
      <c r="N220" s="22" t="s">
        <v>2789</v>
      </c>
      <c r="O220" s="23">
        <v>5</v>
      </c>
      <c r="P220" s="23">
        <v>4</v>
      </c>
      <c r="Q220" s="23">
        <v>7</v>
      </c>
      <c r="R220" s="23">
        <v>5</v>
      </c>
      <c r="S220" s="23">
        <v>7</v>
      </c>
      <c r="T220" s="24" t="s">
        <v>2790</v>
      </c>
      <c r="U220" s="25">
        <f t="shared" ref="U220:U224" si="4">AVERAGE(O220:S220)</f>
        <v>5.6</v>
      </c>
      <c r="V220" s="17" t="s">
        <v>2791</v>
      </c>
      <c r="W220" s="17" t="s">
        <v>1137</v>
      </c>
      <c r="X220" s="17"/>
      <c r="Y220" s="17"/>
      <c r="Z220" s="17"/>
      <c r="AA220" s="17"/>
      <c r="AB220" s="17"/>
      <c r="AC220" s="17" t="s">
        <v>2792</v>
      </c>
      <c r="AD220" s="17" t="s">
        <v>2386</v>
      </c>
      <c r="AE220" s="17"/>
      <c r="AF220" s="17"/>
      <c r="AG220" s="17"/>
      <c r="AH220" s="17"/>
      <c r="AI220" s="17"/>
      <c r="AJ220" s="17" t="s">
        <v>2515</v>
      </c>
      <c r="AK220" s="17" t="s">
        <v>2516</v>
      </c>
      <c r="AL220" s="17"/>
      <c r="AM220" s="17"/>
      <c r="AN220" s="17"/>
      <c r="AO220" s="17"/>
      <c r="AP220" s="17"/>
      <c r="AQ220" s="20" t="str">
        <f>VLOOKUP($B220, '[1]Survey - Internal'!$A:$U,17,FALSE)</f>
        <v>Miles Cobb</v>
      </c>
      <c r="AR220" s="20" t="str">
        <f>VLOOKUP(B220, '[1]Survey - Internal'!A:U,21,FALSE)</f>
        <v>Len Robinson</v>
      </c>
    </row>
    <row r="221" spans="1:44" x14ac:dyDescent="0.25">
      <c r="A221" s="98">
        <v>220</v>
      </c>
      <c r="B221" s="14" t="s">
        <v>2793</v>
      </c>
      <c r="C221" s="15" t="s">
        <v>2794</v>
      </c>
      <c r="D221" s="16">
        <v>3</v>
      </c>
      <c r="E221" s="15" t="s">
        <v>2611</v>
      </c>
      <c r="F221" s="15" t="s">
        <v>679</v>
      </c>
      <c r="G221" s="15" t="s">
        <v>2795</v>
      </c>
      <c r="H221" s="15" t="s">
        <v>2612</v>
      </c>
      <c r="I221" s="15" t="s">
        <v>2613</v>
      </c>
      <c r="J221" s="15" t="s">
        <v>683</v>
      </c>
      <c r="K221" s="15" t="s">
        <v>2614</v>
      </c>
      <c r="L221" s="15" t="s">
        <v>1561</v>
      </c>
      <c r="M221" s="15" t="s">
        <v>2615</v>
      </c>
      <c r="N221" s="22" t="s">
        <v>2796</v>
      </c>
      <c r="O221" s="23">
        <v>10</v>
      </c>
      <c r="P221" s="23">
        <v>10</v>
      </c>
      <c r="Q221" s="23">
        <v>10</v>
      </c>
      <c r="R221" s="23">
        <v>10</v>
      </c>
      <c r="S221" s="23">
        <v>10</v>
      </c>
      <c r="T221" s="24" t="s">
        <v>2797</v>
      </c>
      <c r="U221" s="25">
        <f t="shared" si="4"/>
        <v>10</v>
      </c>
      <c r="V221" s="17" t="s">
        <v>1046</v>
      </c>
      <c r="W221" s="17" t="s">
        <v>1047</v>
      </c>
      <c r="X221" s="17"/>
      <c r="Y221" s="17"/>
      <c r="Z221" s="17"/>
      <c r="AA221" s="17"/>
      <c r="AB221" s="17"/>
      <c r="AC221" s="17" t="s">
        <v>1620</v>
      </c>
      <c r="AD221" s="17" t="s">
        <v>1531</v>
      </c>
      <c r="AE221" s="17"/>
      <c r="AF221" s="17"/>
      <c r="AG221" s="17"/>
      <c r="AH221" s="17"/>
      <c r="AI221" s="17"/>
      <c r="AJ221" s="17" t="s">
        <v>2564</v>
      </c>
      <c r="AK221" s="17" t="s">
        <v>2565</v>
      </c>
      <c r="AL221" s="17"/>
      <c r="AM221" s="17"/>
      <c r="AN221" s="17"/>
      <c r="AO221" s="17"/>
      <c r="AP221" s="17"/>
      <c r="AQ221" s="20" t="str">
        <f>VLOOKUP($B221, '[1]Survey - Internal'!$A:$U,17,FALSE)</f>
        <v>Pietro Panza</v>
      </c>
      <c r="AR221" s="20" t="str">
        <f>VLOOKUP(B221, '[1]Survey - Internal'!A:U,21,FALSE)</f>
        <v>Len Robinson</v>
      </c>
    </row>
    <row r="222" spans="1:44" x14ac:dyDescent="0.25">
      <c r="A222" s="98">
        <v>221</v>
      </c>
      <c r="B222" s="14" t="s">
        <v>2798</v>
      </c>
      <c r="C222" s="15" t="s">
        <v>2799</v>
      </c>
      <c r="D222" s="16">
        <v>3</v>
      </c>
      <c r="E222" s="15" t="s">
        <v>2800</v>
      </c>
      <c r="F222" s="15" t="s">
        <v>679</v>
      </c>
      <c r="G222" s="15" t="s">
        <v>2801</v>
      </c>
      <c r="H222" s="15" t="s">
        <v>2802</v>
      </c>
      <c r="I222" s="15" t="s">
        <v>2803</v>
      </c>
      <c r="J222" s="15" t="s">
        <v>683</v>
      </c>
      <c r="K222" s="15" t="s">
        <v>2804</v>
      </c>
      <c r="L222" s="15" t="s">
        <v>2805</v>
      </c>
      <c r="M222" s="15" t="s">
        <v>2806</v>
      </c>
      <c r="N222" s="22" t="s">
        <v>2807</v>
      </c>
      <c r="O222" s="23">
        <v>8</v>
      </c>
      <c r="P222" s="23">
        <v>8</v>
      </c>
      <c r="Q222" s="23">
        <v>4</v>
      </c>
      <c r="R222" s="23">
        <v>8</v>
      </c>
      <c r="S222" s="23">
        <v>8</v>
      </c>
      <c r="T222" s="24" t="s">
        <v>2808</v>
      </c>
      <c r="U222" s="25">
        <f t="shared" si="4"/>
        <v>7.2</v>
      </c>
      <c r="V222" s="17" t="s">
        <v>1169</v>
      </c>
      <c r="W222" s="17" t="s">
        <v>1035</v>
      </c>
      <c r="X222" s="17"/>
      <c r="Y222" s="17"/>
      <c r="Z222" s="17"/>
      <c r="AA222" s="17"/>
      <c r="AB222" s="17"/>
      <c r="AC222" s="17" t="s">
        <v>2809</v>
      </c>
      <c r="AD222" s="17" t="s">
        <v>2810</v>
      </c>
      <c r="AE222" s="17"/>
      <c r="AF222" s="17"/>
      <c r="AG222" s="17"/>
      <c r="AH222" s="17"/>
      <c r="AI222" s="17"/>
      <c r="AJ222" s="17" t="s">
        <v>2556</v>
      </c>
      <c r="AK222" s="17" t="s">
        <v>2557</v>
      </c>
      <c r="AL222" s="17"/>
      <c r="AM222" s="17"/>
      <c r="AN222" s="17"/>
      <c r="AO222" s="17"/>
      <c r="AP222" s="17"/>
      <c r="AQ222" s="20" t="str">
        <f>VLOOKUP($B222, '[1]Survey - Internal'!$A:$U,17,FALSE)</f>
        <v>Paul Mackey</v>
      </c>
      <c r="AR222" s="20" t="str">
        <f>VLOOKUP(B222, '[1]Survey - Internal'!A:U,21,FALSE)</f>
        <v>Len Robinson</v>
      </c>
    </row>
    <row r="223" spans="1:44" x14ac:dyDescent="0.25">
      <c r="A223" s="98">
        <v>222</v>
      </c>
      <c r="B223" s="14" t="s">
        <v>2811</v>
      </c>
      <c r="C223" s="15" t="s">
        <v>2812</v>
      </c>
      <c r="D223" s="16">
        <v>3</v>
      </c>
      <c r="E223" s="15" t="s">
        <v>2813</v>
      </c>
      <c r="F223" s="15" t="s">
        <v>679</v>
      </c>
      <c r="G223" s="15" t="s">
        <v>2814</v>
      </c>
      <c r="H223" s="15" t="s">
        <v>2815</v>
      </c>
      <c r="I223" s="15" t="s">
        <v>2816</v>
      </c>
      <c r="J223" s="15" t="s">
        <v>683</v>
      </c>
      <c r="K223" s="15" t="s">
        <v>967</v>
      </c>
      <c r="L223" s="15" t="s">
        <v>968</v>
      </c>
      <c r="M223" s="15" t="s">
        <v>969</v>
      </c>
      <c r="N223" s="22" t="s">
        <v>2817</v>
      </c>
      <c r="O223" s="23">
        <v>9</v>
      </c>
      <c r="P223" s="23">
        <v>9</v>
      </c>
      <c r="Q223" s="23">
        <v>9</v>
      </c>
      <c r="R223" s="23">
        <v>9</v>
      </c>
      <c r="S223" s="23">
        <v>9</v>
      </c>
      <c r="T223" s="24" t="s">
        <v>2818</v>
      </c>
      <c r="U223" s="25">
        <f t="shared" si="4"/>
        <v>9</v>
      </c>
      <c r="V223" s="17" t="s">
        <v>1066</v>
      </c>
      <c r="W223" s="17" t="s">
        <v>1067</v>
      </c>
      <c r="X223" s="17"/>
      <c r="Y223" s="17"/>
      <c r="Z223" s="17"/>
      <c r="AA223" s="17"/>
      <c r="AB223" s="17"/>
      <c r="AC223" s="17" t="s">
        <v>2819</v>
      </c>
      <c r="AD223" s="17" t="s">
        <v>2820</v>
      </c>
      <c r="AE223" s="17"/>
      <c r="AF223" s="17"/>
      <c r="AG223" s="17"/>
      <c r="AH223" s="17"/>
      <c r="AI223" s="17"/>
      <c r="AJ223" s="17" t="s">
        <v>2540</v>
      </c>
      <c r="AK223" s="17" t="s">
        <v>2505</v>
      </c>
      <c r="AL223" s="17"/>
      <c r="AM223" s="17"/>
      <c r="AN223" s="17"/>
      <c r="AO223" s="17"/>
      <c r="AP223" s="17"/>
      <c r="AQ223" s="20" t="str">
        <f>VLOOKUP($B223, '[1]Survey - Internal'!$A:$U,17,FALSE)</f>
        <v>Jennifer Negoshian</v>
      </c>
      <c r="AR223" s="20" t="str">
        <f>VLOOKUP(B223, '[1]Survey - Internal'!A:U,21,FALSE)</f>
        <v>Len Robinson</v>
      </c>
    </row>
    <row r="224" spans="1:44" x14ac:dyDescent="0.25">
      <c r="A224" s="98">
        <v>223</v>
      </c>
      <c r="B224" s="14" t="s">
        <v>2821</v>
      </c>
      <c r="C224" s="15" t="s">
        <v>2822</v>
      </c>
      <c r="D224" s="16">
        <v>2</v>
      </c>
      <c r="E224" s="15" t="s">
        <v>2823</v>
      </c>
      <c r="F224" s="15" t="s">
        <v>679</v>
      </c>
      <c r="G224" s="15" t="s">
        <v>2824</v>
      </c>
      <c r="H224" s="15" t="s">
        <v>2825</v>
      </c>
      <c r="I224" s="15" t="s">
        <v>2826</v>
      </c>
      <c r="J224" s="15" t="s">
        <v>683</v>
      </c>
      <c r="K224" s="15" t="s">
        <v>2827</v>
      </c>
      <c r="L224" s="15" t="s">
        <v>902</v>
      </c>
      <c r="M224" s="15" t="s">
        <v>2828</v>
      </c>
      <c r="N224" s="22" t="s">
        <v>2829</v>
      </c>
      <c r="O224" s="23">
        <v>9</v>
      </c>
      <c r="P224" s="23">
        <v>9</v>
      </c>
      <c r="Q224" s="23">
        <v>8</v>
      </c>
      <c r="R224" s="23">
        <v>10</v>
      </c>
      <c r="S224" s="23">
        <v>10</v>
      </c>
      <c r="T224" s="24" t="s">
        <v>683</v>
      </c>
      <c r="U224" s="25">
        <f t="shared" si="4"/>
        <v>9.1999999999999993</v>
      </c>
      <c r="V224" s="17" t="s">
        <v>879</v>
      </c>
      <c r="W224" s="17" t="s">
        <v>880</v>
      </c>
      <c r="X224" s="17"/>
      <c r="Y224" s="17"/>
      <c r="Z224" s="17"/>
      <c r="AA224" s="17"/>
      <c r="AB224" s="17"/>
      <c r="AC224" s="17" t="s">
        <v>1698</v>
      </c>
      <c r="AD224" s="17" t="s">
        <v>1699</v>
      </c>
      <c r="AE224" s="17"/>
      <c r="AF224" s="17"/>
      <c r="AG224" s="17"/>
      <c r="AH224" s="17"/>
      <c r="AI224" s="17"/>
      <c r="AJ224" s="17" t="s">
        <v>2515</v>
      </c>
      <c r="AK224" s="17" t="s">
        <v>2516</v>
      </c>
      <c r="AL224" s="17"/>
      <c r="AM224" s="17"/>
      <c r="AN224" s="17"/>
      <c r="AO224" s="17"/>
      <c r="AP224" s="17"/>
      <c r="AQ224" s="20" t="str">
        <f>VLOOKUP($B224, '[1]Survey - Internal'!$A:$U,17,FALSE)</f>
        <v>Miles Cobb</v>
      </c>
      <c r="AR224" s="20" t="str">
        <f>VLOOKUP(B224, '[1]Survey - Internal'!A:U,21,FALSE)</f>
        <v>Len Robinson</v>
      </c>
    </row>
    <row r="225" spans="1:44" x14ac:dyDescent="0.25">
      <c r="A225" s="98">
        <v>224</v>
      </c>
      <c r="B225" s="14" t="s">
        <v>2830</v>
      </c>
      <c r="C225" s="15" t="s">
        <v>2831</v>
      </c>
      <c r="D225" s="16">
        <v>3</v>
      </c>
      <c r="E225" s="15" t="s">
        <v>2832</v>
      </c>
      <c r="F225" s="15" t="s">
        <v>679</v>
      </c>
      <c r="G225" s="15" t="s">
        <v>2833</v>
      </c>
      <c r="H225" s="15"/>
      <c r="I225" s="15" t="s">
        <v>2834</v>
      </c>
      <c r="J225" s="15" t="s">
        <v>683</v>
      </c>
      <c r="K225" s="15" t="s">
        <v>2835</v>
      </c>
      <c r="L225" s="15" t="s">
        <v>2114</v>
      </c>
      <c r="M225" s="15" t="s">
        <v>2836</v>
      </c>
      <c r="N225" s="17"/>
      <c r="O225" s="18"/>
      <c r="P225" s="18"/>
      <c r="Q225" s="18"/>
      <c r="R225" s="18"/>
      <c r="S225" s="18"/>
      <c r="T225" s="19"/>
      <c r="U225" s="19"/>
      <c r="V225" s="17" t="s">
        <v>2837</v>
      </c>
      <c r="W225" s="17" t="s">
        <v>2838</v>
      </c>
      <c r="X225" s="17"/>
      <c r="Y225" s="17"/>
      <c r="Z225" s="17"/>
      <c r="AA225" s="17"/>
      <c r="AB225" s="17"/>
      <c r="AC225" s="17" t="s">
        <v>2839</v>
      </c>
      <c r="AD225" s="17" t="s">
        <v>2840</v>
      </c>
      <c r="AE225" s="17"/>
      <c r="AF225" s="17"/>
      <c r="AG225" s="17"/>
      <c r="AH225" s="17"/>
      <c r="AI225" s="17"/>
      <c r="AJ225" s="17" t="s">
        <v>2841</v>
      </c>
      <c r="AK225" s="17" t="s">
        <v>2842</v>
      </c>
      <c r="AL225" s="17"/>
      <c r="AM225" s="17"/>
      <c r="AN225" s="17"/>
      <c r="AO225" s="17"/>
      <c r="AP225" s="17"/>
      <c r="AQ225" s="20" t="str">
        <f>VLOOKUP($B225, '[1]Survey - Internal'!$A:$U,17,FALSE)</f>
        <v>KYLE COELHO</v>
      </c>
      <c r="AR225" s="20" t="str">
        <f>VLOOKUP(B225, '[1]Survey - Internal'!A:U,21,FALSE)</f>
        <v>MATTHEW SWAN</v>
      </c>
    </row>
    <row r="226" spans="1:44" x14ac:dyDescent="0.25">
      <c r="A226" s="98">
        <v>225</v>
      </c>
      <c r="B226" s="14" t="s">
        <v>2843</v>
      </c>
      <c r="C226" s="15" t="s">
        <v>2844</v>
      </c>
      <c r="D226" s="16">
        <v>2</v>
      </c>
      <c r="E226" s="15" t="s">
        <v>2845</v>
      </c>
      <c r="F226" s="15" t="s">
        <v>679</v>
      </c>
      <c r="G226" s="29" t="s">
        <v>2846</v>
      </c>
      <c r="H226" s="15" t="s">
        <v>2847</v>
      </c>
      <c r="I226" s="15" t="s">
        <v>2848</v>
      </c>
      <c r="J226" s="15" t="s">
        <v>683</v>
      </c>
      <c r="K226" s="15" t="s">
        <v>684</v>
      </c>
      <c r="L226" s="15" t="s">
        <v>685</v>
      </c>
      <c r="M226" s="15" t="s">
        <v>1707</v>
      </c>
      <c r="N226" s="17"/>
      <c r="O226" s="18"/>
      <c r="P226" s="18"/>
      <c r="Q226" s="18"/>
      <c r="R226" s="18"/>
      <c r="S226" s="18"/>
      <c r="T226" s="19"/>
      <c r="U226" s="19"/>
      <c r="V226" s="17" t="s">
        <v>2849</v>
      </c>
      <c r="W226" s="17" t="s">
        <v>2850</v>
      </c>
      <c r="X226" s="17"/>
      <c r="Y226" s="17"/>
      <c r="Z226" s="17"/>
      <c r="AA226" s="17"/>
      <c r="AB226" s="17"/>
      <c r="AC226" s="17" t="s">
        <v>2851</v>
      </c>
      <c r="AD226" s="17" t="s">
        <v>2852</v>
      </c>
      <c r="AE226" s="17"/>
      <c r="AF226" s="17"/>
      <c r="AG226" s="17"/>
      <c r="AH226" s="17"/>
      <c r="AI226" s="17"/>
      <c r="AJ226" s="17" t="s">
        <v>2853</v>
      </c>
      <c r="AK226" s="17" t="s">
        <v>2854</v>
      </c>
      <c r="AL226" s="17"/>
      <c r="AM226" s="17"/>
      <c r="AN226" s="17"/>
      <c r="AO226" s="17"/>
      <c r="AP226" s="17"/>
      <c r="AQ226" s="20" t="str">
        <f>VLOOKUP($B226, '[1]Survey - Internal'!$A:$U,17,FALSE)</f>
        <v>ZICO GONSALVES</v>
      </c>
      <c r="AR226" s="20" t="str">
        <f>VLOOKUP(B226, '[1]Survey - Internal'!A:U,21,FALSE)</f>
        <v>MATTHEW SWAN</v>
      </c>
    </row>
    <row r="227" spans="1:44" x14ac:dyDescent="0.25">
      <c r="A227" s="98">
        <v>226</v>
      </c>
      <c r="B227" s="14" t="s">
        <v>2855</v>
      </c>
      <c r="C227" s="15" t="s">
        <v>2856</v>
      </c>
      <c r="D227" s="16">
        <v>3</v>
      </c>
      <c r="E227" s="15" t="s">
        <v>2857</v>
      </c>
      <c r="F227" s="15" t="s">
        <v>679</v>
      </c>
      <c r="G227" s="15" t="s">
        <v>2858</v>
      </c>
      <c r="H227" s="15"/>
      <c r="I227" s="15" t="s">
        <v>2859</v>
      </c>
      <c r="J227" s="15" t="s">
        <v>683</v>
      </c>
      <c r="K227" s="15" t="s">
        <v>2860</v>
      </c>
      <c r="L227" s="15" t="s">
        <v>743</v>
      </c>
      <c r="M227" s="15" t="s">
        <v>2861</v>
      </c>
      <c r="N227" s="17"/>
      <c r="O227" s="18"/>
      <c r="P227" s="18"/>
      <c r="Q227" s="18"/>
      <c r="R227" s="18"/>
      <c r="S227" s="18"/>
      <c r="T227" s="19"/>
      <c r="U227" s="19"/>
      <c r="V227" s="17" t="s">
        <v>2837</v>
      </c>
      <c r="W227" s="17" t="s">
        <v>2862</v>
      </c>
      <c r="X227" s="17"/>
      <c r="Y227" s="17"/>
      <c r="Z227" s="17"/>
      <c r="AA227" s="17"/>
      <c r="AB227" s="17"/>
      <c r="AC227" s="17" t="s">
        <v>1006</v>
      </c>
      <c r="AD227" s="17" t="s">
        <v>2863</v>
      </c>
      <c r="AE227" s="17"/>
      <c r="AF227" s="17"/>
      <c r="AG227" s="17"/>
      <c r="AH227" s="17"/>
      <c r="AI227" s="17"/>
      <c r="AJ227" s="17" t="s">
        <v>2841</v>
      </c>
      <c r="AK227" s="17" t="s">
        <v>2842</v>
      </c>
      <c r="AL227" s="17"/>
      <c r="AM227" s="17"/>
      <c r="AN227" s="17"/>
      <c r="AO227" s="17"/>
      <c r="AP227" s="17"/>
      <c r="AQ227" s="20" t="str">
        <f>VLOOKUP($B227, '[1]Survey - Internal'!$A:$U,17,FALSE)</f>
        <v>KYLE COELHO</v>
      </c>
      <c r="AR227" s="20" t="str">
        <f>VLOOKUP(B227, '[1]Survey - Internal'!A:U,21,FALSE)</f>
        <v>MATTHEW SWAN</v>
      </c>
    </row>
    <row r="228" spans="1:44" x14ac:dyDescent="0.25">
      <c r="A228" s="98">
        <v>227</v>
      </c>
      <c r="B228" s="14" t="s">
        <v>2864</v>
      </c>
      <c r="C228" s="15" t="s">
        <v>2865</v>
      </c>
      <c r="D228" s="16">
        <v>1</v>
      </c>
      <c r="E228" s="15" t="s">
        <v>2866</v>
      </c>
      <c r="F228" s="15" t="s">
        <v>679</v>
      </c>
      <c r="G228" s="15" t="s">
        <v>2867</v>
      </c>
      <c r="H228" s="15" t="s">
        <v>2868</v>
      </c>
      <c r="I228" s="15" t="s">
        <v>2869</v>
      </c>
      <c r="J228" s="15" t="s">
        <v>683</v>
      </c>
      <c r="K228" s="15" t="s">
        <v>2870</v>
      </c>
      <c r="L228" s="15" t="s">
        <v>743</v>
      </c>
      <c r="M228" s="15" t="s">
        <v>2871</v>
      </c>
      <c r="N228" s="17"/>
      <c r="O228" s="18"/>
      <c r="P228" s="18"/>
      <c r="Q228" s="18"/>
      <c r="R228" s="18"/>
      <c r="S228" s="18"/>
      <c r="T228" s="19"/>
      <c r="U228" s="19"/>
      <c r="V228" s="17" t="s">
        <v>891</v>
      </c>
      <c r="W228" s="17" t="s">
        <v>892</v>
      </c>
      <c r="X228" s="17"/>
      <c r="Y228" s="17"/>
      <c r="Z228" s="17"/>
      <c r="AA228" s="17"/>
      <c r="AB228" s="17"/>
      <c r="AC228" s="17" t="s">
        <v>983</v>
      </c>
      <c r="AD228" s="17" t="s">
        <v>984</v>
      </c>
      <c r="AE228" s="17"/>
      <c r="AF228" s="17"/>
      <c r="AG228" s="17"/>
      <c r="AH228" s="17"/>
      <c r="AI228" s="17"/>
      <c r="AJ228" s="17" t="s">
        <v>2872</v>
      </c>
      <c r="AK228" s="17" t="s">
        <v>2873</v>
      </c>
      <c r="AL228" s="17"/>
      <c r="AM228" s="17"/>
      <c r="AN228" s="17"/>
      <c r="AO228" s="17"/>
      <c r="AP228" s="17"/>
      <c r="AQ228" s="20" t="str">
        <f>VLOOKUP($B228, '[1]Survey - Internal'!$A:$U,17,FALSE)</f>
        <v>Asad Khan</v>
      </c>
      <c r="AR228" s="20" t="str">
        <f>VLOOKUP(B228, '[1]Survey - Internal'!A:U,21,FALSE)</f>
        <v>MATTHEW SWAN</v>
      </c>
    </row>
    <row r="229" spans="1:44" x14ac:dyDescent="0.25">
      <c r="A229" s="98">
        <v>228</v>
      </c>
      <c r="B229" s="14" t="s">
        <v>2874</v>
      </c>
      <c r="C229" s="15" t="s">
        <v>2875</v>
      </c>
      <c r="D229" s="16">
        <v>2</v>
      </c>
      <c r="E229" s="15" t="s">
        <v>2876</v>
      </c>
      <c r="F229" s="15" t="s">
        <v>679</v>
      </c>
      <c r="G229" s="15" t="s">
        <v>2877</v>
      </c>
      <c r="H229" s="15" t="s">
        <v>2878</v>
      </c>
      <c r="I229" s="15" t="s">
        <v>2879</v>
      </c>
      <c r="J229" s="15" t="s">
        <v>683</v>
      </c>
      <c r="K229" s="15" t="s">
        <v>2880</v>
      </c>
      <c r="L229" s="15" t="s">
        <v>1561</v>
      </c>
      <c r="M229" s="15" t="s">
        <v>2881</v>
      </c>
      <c r="N229" s="17"/>
      <c r="O229" s="18"/>
      <c r="P229" s="18"/>
      <c r="Q229" s="18"/>
      <c r="R229" s="18"/>
      <c r="S229" s="18"/>
      <c r="T229" s="19"/>
      <c r="U229" s="19"/>
      <c r="V229" s="17" t="s">
        <v>1687</v>
      </c>
      <c r="W229" s="17" t="s">
        <v>1688</v>
      </c>
      <c r="X229" s="17"/>
      <c r="Y229" s="17"/>
      <c r="Z229" s="17"/>
      <c r="AA229" s="17"/>
      <c r="AB229" s="17"/>
      <c r="AC229" s="17" t="s">
        <v>1311</v>
      </c>
      <c r="AD229" s="17" t="s">
        <v>1312</v>
      </c>
      <c r="AE229" s="17"/>
      <c r="AF229" s="17"/>
      <c r="AG229" s="17"/>
      <c r="AH229" s="17"/>
      <c r="AI229" s="17"/>
      <c r="AJ229" s="17" t="s">
        <v>2872</v>
      </c>
      <c r="AK229" s="17" t="s">
        <v>2873</v>
      </c>
      <c r="AL229" s="17"/>
      <c r="AM229" s="17"/>
      <c r="AN229" s="17"/>
      <c r="AO229" s="17"/>
      <c r="AP229" s="17"/>
      <c r="AQ229" s="20" t="str">
        <f>VLOOKUP($B229, '[1]Survey - Internal'!$A:$U,17,FALSE)</f>
        <v>Asad Khan</v>
      </c>
      <c r="AR229" s="20" t="str">
        <f>VLOOKUP(B229, '[1]Survey - Internal'!A:U,21,FALSE)</f>
        <v>MATTHEW SWAN</v>
      </c>
    </row>
    <row r="230" spans="1:44" x14ac:dyDescent="0.25">
      <c r="A230" s="98">
        <v>229</v>
      </c>
      <c r="B230" s="14" t="s">
        <v>2882</v>
      </c>
      <c r="C230" s="15" t="s">
        <v>2883</v>
      </c>
      <c r="D230" s="16">
        <v>3</v>
      </c>
      <c r="E230" s="15" t="s">
        <v>2884</v>
      </c>
      <c r="F230" s="15" t="s">
        <v>679</v>
      </c>
      <c r="G230" s="15" t="s">
        <v>2885</v>
      </c>
      <c r="H230" s="15" t="s">
        <v>2886</v>
      </c>
      <c r="I230" s="15" t="s">
        <v>2887</v>
      </c>
      <c r="J230" s="15" t="s">
        <v>683</v>
      </c>
      <c r="K230" s="15" t="s">
        <v>2888</v>
      </c>
      <c r="L230" s="15" t="s">
        <v>2889</v>
      </c>
      <c r="M230" s="15" t="s">
        <v>2890</v>
      </c>
      <c r="N230" s="17"/>
      <c r="O230" s="18"/>
      <c r="P230" s="18"/>
      <c r="Q230" s="18"/>
      <c r="R230" s="18"/>
      <c r="S230" s="18"/>
      <c r="T230" s="19"/>
      <c r="U230" s="19"/>
      <c r="V230" s="17" t="s">
        <v>1227</v>
      </c>
      <c r="W230" s="17" t="s">
        <v>1228</v>
      </c>
      <c r="X230" s="17"/>
      <c r="Y230" s="17"/>
      <c r="Z230" s="17"/>
      <c r="AA230" s="17"/>
      <c r="AB230" s="17"/>
      <c r="AC230" s="17" t="s">
        <v>1227</v>
      </c>
      <c r="AD230" s="17" t="s">
        <v>1228</v>
      </c>
      <c r="AE230" s="17"/>
      <c r="AF230" s="17"/>
      <c r="AG230" s="17"/>
      <c r="AH230" s="17"/>
      <c r="AI230" s="17"/>
      <c r="AJ230" s="17" t="s">
        <v>2891</v>
      </c>
      <c r="AK230" s="17" t="s">
        <v>2892</v>
      </c>
      <c r="AL230" s="17"/>
      <c r="AM230" s="17"/>
      <c r="AN230" s="17"/>
      <c r="AO230" s="17"/>
      <c r="AP230" s="17"/>
      <c r="AQ230" s="20" t="str">
        <f>VLOOKUP($B230, '[1]Survey - Internal'!$A:$U,17,FALSE)</f>
        <v>URVASHI JOSHI</v>
      </c>
      <c r="AR230" s="20" t="str">
        <f>VLOOKUP(B230, '[1]Survey - Internal'!A:U,21,FALSE)</f>
        <v>MATTHEW SWAN</v>
      </c>
    </row>
    <row r="231" spans="1:44" ht="15" x14ac:dyDescent="0.25">
      <c r="A231" s="98">
        <v>230</v>
      </c>
      <c r="B231" s="14" t="s">
        <v>2893</v>
      </c>
      <c r="C231" s="15" t="s">
        <v>2894</v>
      </c>
      <c r="D231" s="16">
        <v>1</v>
      </c>
      <c r="E231" s="15" t="s">
        <v>2895</v>
      </c>
      <c r="F231" s="15" t="s">
        <v>679</v>
      </c>
      <c r="G231" s="45" t="s">
        <v>2896</v>
      </c>
      <c r="H231" s="15" t="s">
        <v>2897</v>
      </c>
      <c r="I231" s="15" t="s">
        <v>2898</v>
      </c>
      <c r="J231" s="15" t="s">
        <v>683</v>
      </c>
      <c r="K231" s="15" t="s">
        <v>2899</v>
      </c>
      <c r="L231" s="15" t="s">
        <v>728</v>
      </c>
      <c r="M231" s="15" t="s">
        <v>2900</v>
      </c>
      <c r="N231" s="17"/>
      <c r="O231" s="18"/>
      <c r="P231" s="18"/>
      <c r="Q231" s="18"/>
      <c r="R231" s="18"/>
      <c r="S231" s="18"/>
      <c r="T231" s="19"/>
      <c r="U231" s="19"/>
      <c r="V231" s="17" t="s">
        <v>2901</v>
      </c>
      <c r="W231" s="17" t="s">
        <v>2555</v>
      </c>
      <c r="X231" s="17"/>
      <c r="Y231" s="17"/>
      <c r="Z231" s="17"/>
      <c r="AA231" s="17"/>
      <c r="AB231" s="17"/>
      <c r="AC231" s="17" t="s">
        <v>2902</v>
      </c>
      <c r="AD231" s="17" t="s">
        <v>993</v>
      </c>
      <c r="AE231" s="17"/>
      <c r="AF231" s="17"/>
      <c r="AG231" s="17"/>
      <c r="AH231" s="17"/>
      <c r="AI231" s="17"/>
      <c r="AJ231" s="17" t="s">
        <v>2903</v>
      </c>
      <c r="AK231" s="17" t="s">
        <v>2904</v>
      </c>
      <c r="AL231" s="17"/>
      <c r="AM231" s="17"/>
      <c r="AN231" s="17"/>
      <c r="AO231" s="17"/>
      <c r="AP231" s="17"/>
      <c r="AQ231" s="20" t="str">
        <f>VLOOKUP($B231, '[1]Survey - Internal'!$A:$U,17,FALSE)</f>
        <v>SIMRAN SANDHU</v>
      </c>
      <c r="AR231" s="20" t="str">
        <f>VLOOKUP(B231, '[1]Survey - Internal'!A:U,21,FALSE)</f>
        <v>MATTHEW SWAN</v>
      </c>
    </row>
    <row r="232" spans="1:44" ht="15" x14ac:dyDescent="0.25">
      <c r="A232" s="98">
        <v>231</v>
      </c>
      <c r="B232" s="14" t="s">
        <v>2905</v>
      </c>
      <c r="C232" s="15" t="s">
        <v>2906</v>
      </c>
      <c r="D232" s="16">
        <v>1</v>
      </c>
      <c r="E232" s="15" t="s">
        <v>2907</v>
      </c>
      <c r="F232" s="15" t="s">
        <v>679</v>
      </c>
      <c r="G232" s="45" t="s">
        <v>2908</v>
      </c>
      <c r="H232" s="15" t="s">
        <v>2909</v>
      </c>
      <c r="I232" s="15" t="s">
        <v>2910</v>
      </c>
      <c r="J232" s="15" t="s">
        <v>683</v>
      </c>
      <c r="K232" s="15" t="s">
        <v>2911</v>
      </c>
      <c r="L232" s="15" t="s">
        <v>2636</v>
      </c>
      <c r="M232" s="15" t="s">
        <v>2912</v>
      </c>
      <c r="N232" s="17"/>
      <c r="O232" s="18"/>
      <c r="P232" s="18"/>
      <c r="Q232" s="18"/>
      <c r="R232" s="18"/>
      <c r="S232" s="18"/>
      <c r="T232" s="19"/>
      <c r="U232" s="19"/>
      <c r="V232" s="17" t="s">
        <v>2913</v>
      </c>
      <c r="W232" s="17" t="s">
        <v>2914</v>
      </c>
      <c r="X232" s="17"/>
      <c r="Y232" s="17"/>
      <c r="Z232" s="17"/>
      <c r="AA232" s="17"/>
      <c r="AB232" s="17"/>
      <c r="AC232" s="17" t="s">
        <v>1006</v>
      </c>
      <c r="AD232" s="17" t="s">
        <v>1007</v>
      </c>
      <c r="AE232" s="17"/>
      <c r="AF232" s="17"/>
      <c r="AG232" s="17"/>
      <c r="AH232" s="17"/>
      <c r="AI232" s="17"/>
      <c r="AJ232" s="17" t="s">
        <v>2915</v>
      </c>
      <c r="AK232" s="17" t="s">
        <v>2892</v>
      </c>
      <c r="AL232" s="17"/>
      <c r="AM232" s="17"/>
      <c r="AN232" s="17"/>
      <c r="AO232" s="17"/>
      <c r="AP232" s="17"/>
      <c r="AQ232" s="20" t="str">
        <f>VLOOKUP($B232, '[1]Survey - Internal'!$A:$U,17,FALSE)</f>
        <v>URAVSHI JOSHI</v>
      </c>
      <c r="AR232" s="20" t="str">
        <f>VLOOKUP(B232, '[1]Survey - Internal'!A:U,21,FALSE)</f>
        <v>MATTHEW SWAN</v>
      </c>
    </row>
    <row r="233" spans="1:44" x14ac:dyDescent="0.25">
      <c r="A233" s="98">
        <v>232</v>
      </c>
      <c r="B233" s="14" t="s">
        <v>2916</v>
      </c>
      <c r="C233" s="15" t="s">
        <v>2917</v>
      </c>
      <c r="D233" s="16">
        <v>3</v>
      </c>
      <c r="E233" s="15" t="s">
        <v>2918</v>
      </c>
      <c r="F233" s="15" t="s">
        <v>679</v>
      </c>
      <c r="G233" s="15" t="s">
        <v>2919</v>
      </c>
      <c r="H233" s="15" t="s">
        <v>2920</v>
      </c>
      <c r="I233" s="15" t="s">
        <v>2921</v>
      </c>
      <c r="J233" s="15"/>
      <c r="K233" s="15" t="s">
        <v>2922</v>
      </c>
      <c r="L233" s="15"/>
      <c r="M233" s="15" t="s">
        <v>2923</v>
      </c>
      <c r="N233" s="17"/>
      <c r="O233" s="18"/>
      <c r="P233" s="18"/>
      <c r="Q233" s="18"/>
      <c r="R233" s="18"/>
      <c r="S233" s="18"/>
      <c r="T233" s="19"/>
      <c r="U233" s="19"/>
      <c r="V233" s="17" t="s">
        <v>2924</v>
      </c>
      <c r="W233" s="17" t="s">
        <v>2925</v>
      </c>
      <c r="X233" s="17"/>
      <c r="Y233" s="17"/>
      <c r="Z233" s="17"/>
      <c r="AA233" s="17"/>
      <c r="AB233" s="17"/>
      <c r="AC233" s="17" t="s">
        <v>2701</v>
      </c>
      <c r="AD233" s="17" t="s">
        <v>2701</v>
      </c>
      <c r="AE233" s="17"/>
      <c r="AF233" s="17"/>
      <c r="AG233" s="17"/>
      <c r="AH233" s="17"/>
      <c r="AI233" s="17"/>
      <c r="AJ233" s="17" t="s">
        <v>2872</v>
      </c>
      <c r="AK233" s="17" t="s">
        <v>2873</v>
      </c>
      <c r="AL233" s="17"/>
      <c r="AM233" s="17"/>
      <c r="AN233" s="17"/>
      <c r="AO233" s="17"/>
      <c r="AP233" s="17"/>
      <c r="AQ233" s="20" t="str">
        <f>VLOOKUP($B233, '[1]Survey - Internal'!$A:$U,17,FALSE)</f>
        <v>Asad Khan</v>
      </c>
      <c r="AR233" s="20" t="str">
        <f>VLOOKUP(B233, '[1]Survey - Internal'!A:U,21,FALSE)</f>
        <v>MATTHEW SWAN</v>
      </c>
    </row>
    <row r="234" spans="1:44" x14ac:dyDescent="0.25">
      <c r="A234" s="98">
        <v>233</v>
      </c>
      <c r="B234" s="14" t="s">
        <v>2926</v>
      </c>
      <c r="C234" s="15" t="s">
        <v>2927</v>
      </c>
      <c r="D234" s="16">
        <v>2</v>
      </c>
      <c r="E234" s="15" t="s">
        <v>2928</v>
      </c>
      <c r="F234" s="15" t="s">
        <v>679</v>
      </c>
      <c r="G234" s="15" t="s">
        <v>2929</v>
      </c>
      <c r="H234" s="15" t="s">
        <v>2930</v>
      </c>
      <c r="I234" s="15" t="s">
        <v>2931</v>
      </c>
      <c r="J234" s="15" t="s">
        <v>2932</v>
      </c>
      <c r="K234" s="15" t="s">
        <v>1176</v>
      </c>
      <c r="L234" s="15" t="s">
        <v>818</v>
      </c>
      <c r="M234" s="15" t="s">
        <v>1177</v>
      </c>
      <c r="N234" s="17"/>
      <c r="O234" s="18"/>
      <c r="P234" s="18"/>
      <c r="Q234" s="18"/>
      <c r="R234" s="18"/>
      <c r="S234" s="18"/>
      <c r="T234" s="19"/>
      <c r="U234" s="19"/>
      <c r="V234" s="17" t="s">
        <v>2933</v>
      </c>
      <c r="W234" s="17" t="s">
        <v>1189</v>
      </c>
      <c r="X234" s="17"/>
      <c r="Y234" s="17"/>
      <c r="Z234" s="17"/>
      <c r="AA234" s="17"/>
      <c r="AB234" s="17"/>
      <c r="AC234" s="17" t="s">
        <v>1397</v>
      </c>
      <c r="AD234" s="17" t="s">
        <v>1398</v>
      </c>
      <c r="AE234" s="17"/>
      <c r="AF234" s="17"/>
      <c r="AG234" s="17"/>
      <c r="AH234" s="17"/>
      <c r="AI234" s="17"/>
      <c r="AJ234" s="17" t="s">
        <v>2853</v>
      </c>
      <c r="AK234" s="17" t="s">
        <v>2854</v>
      </c>
      <c r="AL234" s="17"/>
      <c r="AM234" s="17"/>
      <c r="AN234" s="17"/>
      <c r="AO234" s="17"/>
      <c r="AP234" s="17"/>
      <c r="AQ234" s="20" t="str">
        <f>VLOOKUP($B234, '[1]Survey - Internal'!$A:$U,17,FALSE)</f>
        <v>ZICO GONSALVES</v>
      </c>
      <c r="AR234" s="20" t="str">
        <f>VLOOKUP(B234, '[1]Survey - Internal'!A:U,21,FALSE)</f>
        <v>MATTHEW SWAN</v>
      </c>
    </row>
    <row r="235" spans="1:44" x14ac:dyDescent="0.25">
      <c r="A235" s="98">
        <v>234</v>
      </c>
      <c r="B235" s="14" t="s">
        <v>2934</v>
      </c>
      <c r="C235" s="15" t="s">
        <v>2935</v>
      </c>
      <c r="D235" s="16">
        <v>3</v>
      </c>
      <c r="E235" s="15" t="s">
        <v>2936</v>
      </c>
      <c r="F235" s="15" t="s">
        <v>679</v>
      </c>
      <c r="G235" s="15" t="s">
        <v>2937</v>
      </c>
      <c r="H235" s="15" t="s">
        <v>2938</v>
      </c>
      <c r="I235" s="15" t="s">
        <v>2939</v>
      </c>
      <c r="J235" s="15" t="s">
        <v>683</v>
      </c>
      <c r="K235" s="15" t="s">
        <v>1985</v>
      </c>
      <c r="L235" s="15" t="s">
        <v>1986</v>
      </c>
      <c r="M235" s="15" t="s">
        <v>2940</v>
      </c>
      <c r="N235" s="17"/>
      <c r="O235" s="18"/>
      <c r="P235" s="18"/>
      <c r="Q235" s="18"/>
      <c r="R235" s="18"/>
      <c r="S235" s="18"/>
      <c r="T235" s="19"/>
      <c r="U235" s="19"/>
      <c r="V235" s="17" t="s">
        <v>2913</v>
      </c>
      <c r="W235" s="17" t="s">
        <v>2914</v>
      </c>
      <c r="X235" s="17"/>
      <c r="Y235" s="17"/>
      <c r="Z235" s="17"/>
      <c r="AA235" s="17"/>
      <c r="AB235" s="17"/>
      <c r="AC235" s="17" t="s">
        <v>2941</v>
      </c>
      <c r="AD235" s="17" t="s">
        <v>2942</v>
      </c>
      <c r="AE235" s="17"/>
      <c r="AF235" s="17"/>
      <c r="AG235" s="17"/>
      <c r="AH235" s="17"/>
      <c r="AI235" s="17"/>
      <c r="AJ235" s="17" t="s">
        <v>2903</v>
      </c>
      <c r="AK235" s="17" t="s">
        <v>2904</v>
      </c>
      <c r="AL235" s="17"/>
      <c r="AM235" s="17"/>
      <c r="AN235" s="17"/>
      <c r="AO235" s="17"/>
      <c r="AP235" s="17"/>
      <c r="AQ235" s="20" t="str">
        <f>VLOOKUP($B235, '[1]Survey - Internal'!$A:$U,17,FALSE)</f>
        <v>SIMRAN SANDHU</v>
      </c>
      <c r="AR235" s="20" t="str">
        <f>VLOOKUP(B235, '[1]Survey - Internal'!A:U,21,FALSE)</f>
        <v>MATTHEW SWAN</v>
      </c>
    </row>
    <row r="236" spans="1:44" x14ac:dyDescent="0.25">
      <c r="A236" s="98">
        <v>235</v>
      </c>
      <c r="B236" s="14" t="s">
        <v>2943</v>
      </c>
      <c r="C236" s="15" t="s">
        <v>2944</v>
      </c>
      <c r="D236" s="16">
        <v>2</v>
      </c>
      <c r="E236" s="15" t="s">
        <v>2945</v>
      </c>
      <c r="F236" s="15" t="s">
        <v>679</v>
      </c>
      <c r="G236" s="15" t="s">
        <v>2946</v>
      </c>
      <c r="H236" s="15" t="s">
        <v>2947</v>
      </c>
      <c r="I236" s="15" t="s">
        <v>2948</v>
      </c>
      <c r="J236" s="15"/>
      <c r="K236" s="15" t="s">
        <v>1528</v>
      </c>
      <c r="L236" s="15" t="s">
        <v>2</v>
      </c>
      <c r="M236" s="15" t="s">
        <v>2949</v>
      </c>
      <c r="N236" s="46"/>
      <c r="O236" s="47"/>
      <c r="P236" s="47"/>
      <c r="Q236" s="47"/>
      <c r="R236" s="47"/>
      <c r="S236" s="47"/>
      <c r="T236" s="48"/>
      <c r="U236" s="48"/>
      <c r="V236" s="17" t="s">
        <v>2950</v>
      </c>
      <c r="W236" s="17" t="s">
        <v>1945</v>
      </c>
      <c r="X236" s="17"/>
      <c r="Y236" s="17"/>
      <c r="Z236" s="17"/>
      <c r="AA236" s="17"/>
      <c r="AB236" s="17"/>
      <c r="AC236" s="17" t="s">
        <v>2951</v>
      </c>
      <c r="AD236" s="17" t="s">
        <v>2952</v>
      </c>
      <c r="AE236" s="17"/>
      <c r="AF236" s="17"/>
      <c r="AG236" s="17"/>
      <c r="AH236" s="17"/>
      <c r="AI236" s="17"/>
      <c r="AJ236" s="17" t="s">
        <v>2903</v>
      </c>
      <c r="AK236" s="17" t="s">
        <v>2904</v>
      </c>
      <c r="AL236" s="17"/>
      <c r="AM236" s="17"/>
      <c r="AN236" s="17"/>
      <c r="AO236" s="17"/>
      <c r="AP236" s="17"/>
      <c r="AQ236" s="20" t="str">
        <f>VLOOKUP($B236, '[1]Survey - Internal'!$A:$U,17,FALSE)</f>
        <v>SIMRAN SANDHU</v>
      </c>
      <c r="AR236" s="20" t="str">
        <f>VLOOKUP(B236, '[1]Survey - Internal'!A:U,21,FALSE)</f>
        <v>MATTHEW SWAN</v>
      </c>
    </row>
    <row r="237" spans="1:44" x14ac:dyDescent="0.25">
      <c r="A237" s="98">
        <v>236</v>
      </c>
      <c r="B237" s="14" t="s">
        <v>2953</v>
      </c>
      <c r="C237" s="15" t="s">
        <v>2954</v>
      </c>
      <c r="D237" s="16">
        <v>1</v>
      </c>
      <c r="E237" s="15" t="s">
        <v>2955</v>
      </c>
      <c r="F237" s="15" t="s">
        <v>679</v>
      </c>
      <c r="G237" s="15" t="s">
        <v>2956</v>
      </c>
      <c r="H237" s="15" t="s">
        <v>2957</v>
      </c>
      <c r="I237" s="15" t="s">
        <v>2958</v>
      </c>
      <c r="J237" s="15" t="s">
        <v>683</v>
      </c>
      <c r="K237" s="15" t="s">
        <v>2959</v>
      </c>
      <c r="L237" s="15" t="s">
        <v>1986</v>
      </c>
      <c r="M237" s="15" t="s">
        <v>2960</v>
      </c>
      <c r="N237" s="17"/>
      <c r="O237" s="18"/>
      <c r="P237" s="18"/>
      <c r="Q237" s="18"/>
      <c r="R237" s="18"/>
      <c r="S237" s="18"/>
      <c r="T237" s="19"/>
      <c r="U237" s="19"/>
      <c r="V237" s="17" t="s">
        <v>1859</v>
      </c>
      <c r="W237" s="17" t="s">
        <v>1860</v>
      </c>
      <c r="X237" s="17"/>
      <c r="Y237" s="17"/>
      <c r="Z237" s="17"/>
      <c r="AA237" s="17"/>
      <c r="AB237" s="17"/>
      <c r="AC237" s="17" t="s">
        <v>348</v>
      </c>
      <c r="AD237" s="17" t="s">
        <v>1216</v>
      </c>
      <c r="AE237" s="17"/>
      <c r="AF237" s="17"/>
      <c r="AG237" s="17"/>
      <c r="AH237" s="17"/>
      <c r="AI237" s="17"/>
      <c r="AJ237" s="17" t="s">
        <v>2903</v>
      </c>
      <c r="AK237" s="17" t="s">
        <v>2904</v>
      </c>
      <c r="AL237" s="17"/>
      <c r="AM237" s="17"/>
      <c r="AN237" s="17"/>
      <c r="AO237" s="17"/>
      <c r="AP237" s="17"/>
      <c r="AQ237" s="20" t="str">
        <f>VLOOKUP($B237, '[1]Survey - Internal'!$A:$U,17,FALSE)</f>
        <v>SIMRAN SANDHU</v>
      </c>
      <c r="AR237" s="20" t="str">
        <f>VLOOKUP(B237, '[1]Survey - Internal'!A:U,21,FALSE)</f>
        <v>MATTHEW SWAN</v>
      </c>
    </row>
    <row r="238" spans="1:44" x14ac:dyDescent="0.25">
      <c r="A238" s="98">
        <v>237</v>
      </c>
      <c r="B238" s="14" t="s">
        <v>2961</v>
      </c>
      <c r="C238" s="15" t="s">
        <v>2962</v>
      </c>
      <c r="D238" s="16">
        <v>1</v>
      </c>
      <c r="E238" s="30" t="s">
        <v>2963</v>
      </c>
      <c r="F238" s="15" t="s">
        <v>679</v>
      </c>
      <c r="G238" s="30" t="s">
        <v>2964</v>
      </c>
      <c r="H238" s="30" t="s">
        <v>2965</v>
      </c>
      <c r="I238" s="15" t="s">
        <v>2966</v>
      </c>
      <c r="J238" s="15" t="s">
        <v>683</v>
      </c>
      <c r="K238" s="15" t="s">
        <v>1985</v>
      </c>
      <c r="L238" s="15" t="s">
        <v>1986</v>
      </c>
      <c r="M238" s="15" t="s">
        <v>2967</v>
      </c>
      <c r="N238" s="17"/>
      <c r="O238" s="18"/>
      <c r="P238" s="18"/>
      <c r="Q238" s="18"/>
      <c r="R238" s="18"/>
      <c r="S238" s="18"/>
      <c r="T238" s="19"/>
      <c r="U238" s="19"/>
      <c r="V238" s="17" t="s">
        <v>2913</v>
      </c>
      <c r="W238" s="17" t="s">
        <v>2914</v>
      </c>
      <c r="X238" s="17"/>
      <c r="Y238" s="17"/>
      <c r="Z238" s="17"/>
      <c r="AA238" s="17"/>
      <c r="AB238" s="17"/>
      <c r="AC238" s="17" t="s">
        <v>348</v>
      </c>
      <c r="AD238" s="17" t="s">
        <v>1216</v>
      </c>
      <c r="AE238" s="17"/>
      <c r="AF238" s="17"/>
      <c r="AG238" s="17"/>
      <c r="AH238" s="17"/>
      <c r="AI238" s="17"/>
      <c r="AJ238" s="17" t="s">
        <v>2872</v>
      </c>
      <c r="AK238" s="17" t="s">
        <v>2873</v>
      </c>
      <c r="AL238" s="17"/>
      <c r="AM238" s="17"/>
      <c r="AN238" s="17"/>
      <c r="AO238" s="17"/>
      <c r="AP238" s="17"/>
      <c r="AQ238" s="20" t="str">
        <f>VLOOKUP($B238, '[1]Survey - Internal'!$A:$U,17,FALSE)</f>
        <v>Asad Khan</v>
      </c>
      <c r="AR238" s="20" t="str">
        <f>VLOOKUP(B238, '[1]Survey - Internal'!A:U,21,FALSE)</f>
        <v>MATTHEW SWAN</v>
      </c>
    </row>
    <row r="239" spans="1:44" x14ac:dyDescent="0.25">
      <c r="A239" s="98">
        <v>238</v>
      </c>
      <c r="B239" s="14" t="s">
        <v>2968</v>
      </c>
      <c r="C239" s="15" t="s">
        <v>2969</v>
      </c>
      <c r="D239" s="16">
        <v>3</v>
      </c>
      <c r="E239" s="15" t="s">
        <v>2970</v>
      </c>
      <c r="F239" s="15" t="s">
        <v>679</v>
      </c>
      <c r="G239" s="15" t="s">
        <v>2971</v>
      </c>
      <c r="H239" s="15" t="s">
        <v>2972</v>
      </c>
      <c r="I239" s="15" t="s">
        <v>2973</v>
      </c>
      <c r="J239" s="15" t="s">
        <v>683</v>
      </c>
      <c r="K239" s="15" t="s">
        <v>1985</v>
      </c>
      <c r="L239" s="15" t="s">
        <v>1986</v>
      </c>
      <c r="M239" s="15" t="s">
        <v>2974</v>
      </c>
      <c r="N239" s="17"/>
      <c r="O239" s="18"/>
      <c r="P239" s="18"/>
      <c r="Q239" s="18"/>
      <c r="R239" s="18"/>
      <c r="S239" s="18"/>
      <c r="T239" s="19"/>
      <c r="U239" s="19"/>
      <c r="V239" s="17" t="s">
        <v>1859</v>
      </c>
      <c r="W239" s="17" t="s">
        <v>1860</v>
      </c>
      <c r="X239" s="17"/>
      <c r="Y239" s="17"/>
      <c r="Z239" s="17"/>
      <c r="AA239" s="17"/>
      <c r="AB239" s="17"/>
      <c r="AC239" s="17" t="s">
        <v>348</v>
      </c>
      <c r="AD239" s="17" t="s">
        <v>1216</v>
      </c>
      <c r="AE239" s="17"/>
      <c r="AF239" s="17"/>
      <c r="AG239" s="17"/>
      <c r="AH239" s="17"/>
      <c r="AI239" s="17"/>
      <c r="AJ239" s="17" t="s">
        <v>2903</v>
      </c>
      <c r="AK239" s="17" t="s">
        <v>2904</v>
      </c>
      <c r="AL239" s="17"/>
      <c r="AM239" s="17"/>
      <c r="AN239" s="17"/>
      <c r="AO239" s="17"/>
      <c r="AP239" s="17"/>
      <c r="AQ239" s="20" t="str">
        <f>VLOOKUP($B239, '[1]Survey - Internal'!$A:$U,17,FALSE)</f>
        <v>SIMRAN SANDHU</v>
      </c>
      <c r="AR239" s="20" t="str">
        <f>VLOOKUP(B239, '[1]Survey - Internal'!A:U,21,FALSE)</f>
        <v>MATTHEW SWAN</v>
      </c>
    </row>
    <row r="240" spans="1:44" x14ac:dyDescent="0.25">
      <c r="A240" s="98">
        <v>239</v>
      </c>
      <c r="B240" s="14" t="s">
        <v>2975</v>
      </c>
      <c r="C240" s="15" t="s">
        <v>2976</v>
      </c>
      <c r="D240" s="16">
        <v>2</v>
      </c>
      <c r="E240" s="15" t="s">
        <v>2977</v>
      </c>
      <c r="F240" s="15" t="s">
        <v>679</v>
      </c>
      <c r="G240" s="15" t="s">
        <v>2978</v>
      </c>
      <c r="H240" s="15" t="s">
        <v>2979</v>
      </c>
      <c r="I240" s="15" t="s">
        <v>2980</v>
      </c>
      <c r="J240" s="15"/>
      <c r="K240" s="15" t="s">
        <v>2981</v>
      </c>
      <c r="L240" s="15" t="s">
        <v>2982</v>
      </c>
      <c r="M240" s="15" t="s">
        <v>2983</v>
      </c>
      <c r="N240" s="22" t="s">
        <v>2984</v>
      </c>
      <c r="O240" s="23">
        <v>9</v>
      </c>
      <c r="P240" s="23">
        <v>9</v>
      </c>
      <c r="Q240" s="23">
        <v>7</v>
      </c>
      <c r="R240" s="23">
        <v>8</v>
      </c>
      <c r="S240" s="23">
        <v>8</v>
      </c>
      <c r="T240" s="49" t="str">
        <f>VLOOKUP($G240,[2]Q6!$D:$E,2,FALSE)</f>
        <v/>
      </c>
      <c r="U240" s="25">
        <f t="shared" ref="U240:U244" si="5">AVERAGE(O240:S240)</f>
        <v>8.1999999999999993</v>
      </c>
      <c r="V240" s="17" t="s">
        <v>2554</v>
      </c>
      <c r="W240" s="17" t="s">
        <v>2555</v>
      </c>
      <c r="X240" s="17"/>
      <c r="Y240" s="17"/>
      <c r="Z240" s="17"/>
      <c r="AA240" s="17"/>
      <c r="AB240" s="17"/>
      <c r="AC240" s="17" t="s">
        <v>1277</v>
      </c>
      <c r="AD240" s="17" t="s">
        <v>1278</v>
      </c>
      <c r="AE240" s="17"/>
      <c r="AF240" s="17"/>
      <c r="AG240" s="17"/>
      <c r="AH240" s="17"/>
      <c r="AI240" s="17"/>
      <c r="AJ240" s="17" t="s">
        <v>2853</v>
      </c>
      <c r="AK240" s="17" t="s">
        <v>2854</v>
      </c>
      <c r="AL240" s="17"/>
      <c r="AM240" s="17"/>
      <c r="AN240" s="17"/>
      <c r="AO240" s="17"/>
      <c r="AP240" s="17"/>
      <c r="AQ240" s="20" t="str">
        <f>VLOOKUP($B240, '[1]Survey - Internal'!$A:$U,17,FALSE)</f>
        <v>ZICO GONSALVES</v>
      </c>
      <c r="AR240" s="20" t="str">
        <f>VLOOKUP(B240, '[1]Survey - Internal'!A:U,21,FALSE)</f>
        <v>MATTHEW SWAN</v>
      </c>
    </row>
    <row r="241" spans="1:44" x14ac:dyDescent="0.25">
      <c r="A241" s="98">
        <v>240</v>
      </c>
      <c r="B241" s="14" t="s">
        <v>2985</v>
      </c>
      <c r="C241" s="15" t="s">
        <v>2986</v>
      </c>
      <c r="D241" s="16">
        <v>2</v>
      </c>
      <c r="E241" s="15" t="s">
        <v>2987</v>
      </c>
      <c r="F241" s="15" t="s">
        <v>679</v>
      </c>
      <c r="G241" s="15" t="s">
        <v>2988</v>
      </c>
      <c r="H241" s="15" t="s">
        <v>2989</v>
      </c>
      <c r="I241" s="15" t="s">
        <v>2990</v>
      </c>
      <c r="J241" s="15" t="s">
        <v>683</v>
      </c>
      <c r="K241" s="15" t="s">
        <v>2991</v>
      </c>
      <c r="L241" s="15" t="s">
        <v>957</v>
      </c>
      <c r="M241" s="15" t="s">
        <v>2992</v>
      </c>
      <c r="N241" s="22" t="s">
        <v>2993</v>
      </c>
      <c r="O241" s="23">
        <v>7</v>
      </c>
      <c r="P241" s="23">
        <v>7</v>
      </c>
      <c r="Q241" s="23">
        <v>6</v>
      </c>
      <c r="R241" s="23">
        <v>7</v>
      </c>
      <c r="S241" s="23">
        <v>8</v>
      </c>
      <c r="T241" s="49" t="str">
        <f>VLOOKUP($G241,[2]Q6!$D:$E,2,FALSE)</f>
        <v>Some responses seem to take longer than I would expect. Perhaps not longer than reasonable, but expectations may not always match reasonable of acceptable timeframes. Performance reporting also seems to be taking longer than in the past.The daily balances reported for some managers are often highly unreliable and quite far removed from reality.</v>
      </c>
      <c r="U241" s="25">
        <f t="shared" si="5"/>
        <v>7</v>
      </c>
      <c r="V241" s="17" t="s">
        <v>715</v>
      </c>
      <c r="W241" s="17" t="s">
        <v>716</v>
      </c>
      <c r="X241" s="17"/>
      <c r="Y241" s="17"/>
      <c r="Z241" s="17"/>
      <c r="AA241" s="17"/>
      <c r="AB241" s="17"/>
      <c r="AC241" s="17" t="s">
        <v>717</v>
      </c>
      <c r="AD241" s="17" t="s">
        <v>718</v>
      </c>
      <c r="AE241" s="17"/>
      <c r="AF241" s="17"/>
      <c r="AG241" s="17"/>
      <c r="AH241" s="17"/>
      <c r="AI241" s="17"/>
      <c r="AJ241" s="17" t="s">
        <v>2841</v>
      </c>
      <c r="AK241" s="17" t="s">
        <v>2842</v>
      </c>
      <c r="AL241" s="17"/>
      <c r="AM241" s="17"/>
      <c r="AN241" s="17"/>
      <c r="AO241" s="17"/>
      <c r="AP241" s="17"/>
      <c r="AQ241" s="20" t="str">
        <f>VLOOKUP($B241, '[1]Survey - Internal'!$A:$U,17,FALSE)</f>
        <v>KYLE COELHO</v>
      </c>
      <c r="AR241" s="20" t="str">
        <f>VLOOKUP(B241, '[1]Survey - Internal'!A:U,21,FALSE)</f>
        <v>MATTHEW SWAN</v>
      </c>
    </row>
    <row r="242" spans="1:44" x14ac:dyDescent="0.25">
      <c r="A242" s="98">
        <v>241</v>
      </c>
      <c r="B242" s="14" t="s">
        <v>2994</v>
      </c>
      <c r="C242" s="15" t="s">
        <v>2995</v>
      </c>
      <c r="D242" s="16">
        <v>3</v>
      </c>
      <c r="E242" s="15" t="s">
        <v>2996</v>
      </c>
      <c r="F242" s="15" t="s">
        <v>679</v>
      </c>
      <c r="G242" s="15" t="s">
        <v>2997</v>
      </c>
      <c r="H242" s="15" t="s">
        <v>2998</v>
      </c>
      <c r="I242" s="15" t="s">
        <v>2999</v>
      </c>
      <c r="J242" s="15" t="s">
        <v>683</v>
      </c>
      <c r="K242" s="15" t="s">
        <v>2835</v>
      </c>
      <c r="L242" s="15" t="s">
        <v>3000</v>
      </c>
      <c r="M242" s="15" t="s">
        <v>3001</v>
      </c>
      <c r="N242" s="22" t="s">
        <v>3002</v>
      </c>
      <c r="O242" s="23">
        <v>9</v>
      </c>
      <c r="P242" s="23">
        <v>7</v>
      </c>
      <c r="Q242" s="23">
        <v>8</v>
      </c>
      <c r="R242" s="23">
        <v>6</v>
      </c>
      <c r="S242" s="23">
        <v>9</v>
      </c>
      <c r="T242" s="49" t="str">
        <f>VLOOKUP($G242,[2]Q6!$D:$E,2,FALSE)</f>
        <v/>
      </c>
      <c r="U242" s="25">
        <f t="shared" si="5"/>
        <v>7.8</v>
      </c>
      <c r="V242" s="17" t="s">
        <v>33</v>
      </c>
      <c r="W242" s="17" t="s">
        <v>1005</v>
      </c>
      <c r="X242" s="17"/>
      <c r="Y242" s="17"/>
      <c r="Z242" s="17"/>
      <c r="AA242" s="17"/>
      <c r="AB242" s="17"/>
      <c r="AC242" s="17" t="s">
        <v>1227</v>
      </c>
      <c r="AD242" s="17" t="s">
        <v>1228</v>
      </c>
      <c r="AE242" s="17"/>
      <c r="AF242" s="17"/>
      <c r="AG242" s="17"/>
      <c r="AH242" s="17"/>
      <c r="AI242" s="17"/>
      <c r="AJ242" s="17" t="s">
        <v>2841</v>
      </c>
      <c r="AK242" s="17" t="s">
        <v>2842</v>
      </c>
      <c r="AL242" s="17"/>
      <c r="AM242" s="17"/>
      <c r="AN242" s="17"/>
      <c r="AO242" s="17"/>
      <c r="AP242" s="17"/>
      <c r="AQ242" s="20" t="str">
        <f>VLOOKUP($B242, '[1]Survey - Internal'!$A:$U,17,FALSE)</f>
        <v>KYLE COELHO</v>
      </c>
      <c r="AR242" s="20" t="str">
        <f>VLOOKUP(B242, '[1]Survey - Internal'!A:U,21,FALSE)</f>
        <v>MATTHEW SWAN</v>
      </c>
    </row>
    <row r="243" spans="1:44" x14ac:dyDescent="0.25">
      <c r="A243" s="98">
        <v>242</v>
      </c>
      <c r="B243" s="14" t="s">
        <v>3003</v>
      </c>
      <c r="C243" s="15" t="s">
        <v>3004</v>
      </c>
      <c r="D243" s="16">
        <v>2</v>
      </c>
      <c r="E243" s="15" t="s">
        <v>3005</v>
      </c>
      <c r="F243" s="15" t="s">
        <v>679</v>
      </c>
      <c r="G243" s="15" t="s">
        <v>3006</v>
      </c>
      <c r="H243" s="15" t="s">
        <v>3007</v>
      </c>
      <c r="I243" s="15" t="s">
        <v>3008</v>
      </c>
      <c r="J243" s="15" t="s">
        <v>683</v>
      </c>
      <c r="K243" s="15" t="s">
        <v>3009</v>
      </c>
      <c r="L243" s="15" t="s">
        <v>3010</v>
      </c>
      <c r="M243" s="15" t="s">
        <v>3011</v>
      </c>
      <c r="N243" s="22" t="s">
        <v>3012</v>
      </c>
      <c r="O243" s="23">
        <v>10</v>
      </c>
      <c r="P243" s="23">
        <v>9</v>
      </c>
      <c r="Q243" s="23">
        <v>7</v>
      </c>
      <c r="R243" s="23">
        <v>9</v>
      </c>
      <c r="S243" s="23">
        <v>9</v>
      </c>
      <c r="T243" s="49" t="str">
        <f>VLOOKUP($G243,[2]Q6!$D:$E,2,FALSE)</f>
        <v/>
      </c>
      <c r="U243" s="25">
        <f t="shared" si="5"/>
        <v>8.8000000000000007</v>
      </c>
      <c r="V243" s="17" t="s">
        <v>2913</v>
      </c>
      <c r="W243" s="17" t="s">
        <v>2914</v>
      </c>
      <c r="X243" s="17"/>
      <c r="Y243" s="17"/>
      <c r="Z243" s="17"/>
      <c r="AA243" s="17"/>
      <c r="AB243" s="17"/>
      <c r="AC243" s="17" t="s">
        <v>348</v>
      </c>
      <c r="AD243" s="17" t="s">
        <v>1216</v>
      </c>
      <c r="AE243" s="17"/>
      <c r="AF243" s="17"/>
      <c r="AG243" s="17"/>
      <c r="AH243" s="17"/>
      <c r="AI243" s="17"/>
      <c r="AJ243" s="17" t="s">
        <v>2853</v>
      </c>
      <c r="AK243" s="17" t="s">
        <v>2854</v>
      </c>
      <c r="AL243" s="17"/>
      <c r="AM243" s="17"/>
      <c r="AN243" s="17"/>
      <c r="AO243" s="17"/>
      <c r="AP243" s="17"/>
      <c r="AQ243" s="20" t="str">
        <f>VLOOKUP($B243, '[1]Survey - Internal'!$A:$U,17,FALSE)</f>
        <v>ZICO GONSALVES</v>
      </c>
      <c r="AR243" s="20" t="str">
        <f>VLOOKUP(B243, '[1]Survey - Internal'!A:U,21,FALSE)</f>
        <v>MATTHEW SWAN</v>
      </c>
    </row>
    <row r="244" spans="1:44" ht="15" x14ac:dyDescent="0.25">
      <c r="A244" s="98">
        <v>243</v>
      </c>
      <c r="B244" s="14" t="s">
        <v>3013</v>
      </c>
      <c r="C244" s="15" t="s">
        <v>3014</v>
      </c>
      <c r="D244" s="16">
        <v>1</v>
      </c>
      <c r="E244" s="15" t="s">
        <v>3015</v>
      </c>
      <c r="F244" s="15" t="s">
        <v>679</v>
      </c>
      <c r="G244" s="45" t="s">
        <v>3016</v>
      </c>
      <c r="H244" s="15" t="s">
        <v>3017</v>
      </c>
      <c r="I244" s="15" t="s">
        <v>3018</v>
      </c>
      <c r="J244" s="15" t="s">
        <v>683</v>
      </c>
      <c r="K244" s="15" t="s">
        <v>1985</v>
      </c>
      <c r="L244" s="15" t="s">
        <v>1986</v>
      </c>
      <c r="M244" s="15" t="s">
        <v>3019</v>
      </c>
      <c r="N244" s="22" t="s">
        <v>3015</v>
      </c>
      <c r="O244" s="23">
        <v>9</v>
      </c>
      <c r="P244" s="23">
        <v>8</v>
      </c>
      <c r="Q244" s="23">
        <v>8</v>
      </c>
      <c r="R244" s="23">
        <v>8</v>
      </c>
      <c r="S244" s="23">
        <v>8</v>
      </c>
      <c r="T244" s="49" t="str">
        <f>VLOOKUP($G244,[2]Q6!$D:$E,2,FALSE)</f>
        <v>Job well done. Appreciated it. Keep up good work.</v>
      </c>
      <c r="U244" s="25">
        <f t="shared" si="5"/>
        <v>8.1999999999999993</v>
      </c>
      <c r="V244" s="17" t="s">
        <v>33</v>
      </c>
      <c r="W244" s="17" t="s">
        <v>1005</v>
      </c>
      <c r="X244" s="17"/>
      <c r="Y244" s="17"/>
      <c r="Z244" s="17"/>
      <c r="AA244" s="17"/>
      <c r="AB244" s="17"/>
      <c r="AC244" s="17" t="s">
        <v>1006</v>
      </c>
      <c r="AD244" s="17" t="s">
        <v>1007</v>
      </c>
      <c r="AE244" s="17"/>
      <c r="AF244" s="17"/>
      <c r="AG244" s="17"/>
      <c r="AH244" s="17"/>
      <c r="AI244" s="17"/>
      <c r="AJ244" s="17" t="s">
        <v>2891</v>
      </c>
      <c r="AK244" s="17" t="s">
        <v>2892</v>
      </c>
      <c r="AL244" s="17"/>
      <c r="AM244" s="17"/>
      <c r="AN244" s="17"/>
      <c r="AO244" s="17"/>
      <c r="AP244" s="17"/>
      <c r="AQ244" s="20" t="str">
        <f>VLOOKUP($B244, '[1]Survey - Internal'!$A:$U,17,FALSE)</f>
        <v>URVASHI JOSHI</v>
      </c>
      <c r="AR244" s="20" t="str">
        <f>VLOOKUP(B244, '[1]Survey - Internal'!A:U,21,FALSE)</f>
        <v>MATTHEW SWAN</v>
      </c>
    </row>
    <row r="245" spans="1:44" x14ac:dyDescent="0.25">
      <c r="B245" s="14"/>
      <c r="C245" s="50"/>
      <c r="D245" s="50"/>
      <c r="E245" s="50"/>
      <c r="F245" s="50"/>
      <c r="G245" s="50"/>
      <c r="H245" s="15"/>
      <c r="I245" s="15"/>
      <c r="J245" s="15"/>
      <c r="K245" s="15"/>
      <c r="L245" s="15"/>
      <c r="M245" s="15"/>
      <c r="N245" s="51"/>
      <c r="O245" s="18"/>
      <c r="P245" s="18"/>
      <c r="Q245" s="18"/>
      <c r="R245" s="18"/>
      <c r="S245" s="18"/>
      <c r="T245" s="52"/>
      <c r="U245" s="52"/>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20"/>
    </row>
    <row r="246" spans="1:44" x14ac:dyDescent="0.25">
      <c r="D246" s="35"/>
      <c r="O246" s="54"/>
      <c r="P246" s="54"/>
      <c r="Q246" s="54"/>
      <c r="R246" s="54"/>
      <c r="S246" s="54"/>
      <c r="T246" s="55"/>
      <c r="U246" s="55"/>
    </row>
    <row r="247" spans="1:44" x14ac:dyDescent="0.25">
      <c r="O247" s="54"/>
      <c r="P247" s="54"/>
      <c r="Q247" s="54"/>
      <c r="R247" s="54"/>
      <c r="S247" s="54"/>
      <c r="T247" s="55"/>
      <c r="U247" s="55"/>
    </row>
    <row r="248" spans="1:44" x14ac:dyDescent="0.25">
      <c r="O248" s="54"/>
      <c r="P248" s="54"/>
      <c r="Q248" s="54"/>
      <c r="R248" s="54"/>
      <c r="S248" s="54"/>
      <c r="T248" s="55"/>
      <c r="U248" s="55"/>
    </row>
    <row r="249" spans="1:44" x14ac:dyDescent="0.25">
      <c r="O249" s="54"/>
      <c r="P249" s="54"/>
      <c r="Q249" s="54"/>
      <c r="R249" s="54"/>
      <c r="S249" s="54"/>
      <c r="T249" s="55"/>
      <c r="U249" s="55"/>
    </row>
    <row r="250" spans="1:44" x14ac:dyDescent="0.25">
      <c r="O250" s="54"/>
      <c r="P250" s="54"/>
      <c r="Q250" s="54"/>
      <c r="R250" s="54"/>
      <c r="S250" s="54"/>
      <c r="T250" s="55"/>
      <c r="U250" s="55"/>
    </row>
    <row r="251" spans="1:44" x14ac:dyDescent="0.25">
      <c r="O251" s="54"/>
      <c r="P251" s="54"/>
      <c r="Q251" s="54"/>
      <c r="R251" s="54"/>
      <c r="S251" s="54"/>
      <c r="T251" s="55"/>
      <c r="U251" s="55"/>
    </row>
    <row r="252" spans="1:44" x14ac:dyDescent="0.25">
      <c r="T252" s="55"/>
      <c r="U252" s="55"/>
    </row>
    <row r="253" spans="1:44" x14ac:dyDescent="0.25">
      <c r="G253" s="15"/>
      <c r="T253" s="55"/>
      <c r="U253" s="55"/>
    </row>
    <row r="254" spans="1:44" x14ac:dyDescent="0.25">
      <c r="G254" s="15"/>
      <c r="T254" s="55"/>
      <c r="U254" s="55"/>
    </row>
    <row r="255" spans="1:44" x14ac:dyDescent="0.25">
      <c r="G255" s="15"/>
      <c r="T255" s="55"/>
      <c r="U255" s="55"/>
    </row>
    <row r="256" spans="1:44" x14ac:dyDescent="0.25">
      <c r="G256" s="15"/>
      <c r="T256" s="55"/>
      <c r="U256" s="55"/>
    </row>
    <row r="257" spans="7:43" x14ac:dyDescent="0.25">
      <c r="G257" s="15"/>
      <c r="N257" s="21"/>
      <c r="O257" s="21"/>
      <c r="P257" s="21"/>
      <c r="Q257" s="21"/>
      <c r="R257" s="21"/>
      <c r="S257" s="21"/>
      <c r="T257" s="56"/>
      <c r="U257" s="56"/>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row>
    <row r="258" spans="7:43" x14ac:dyDescent="0.25">
      <c r="G258" s="15"/>
      <c r="N258" s="21"/>
      <c r="O258" s="21"/>
      <c r="P258" s="21"/>
      <c r="Q258" s="21"/>
      <c r="R258" s="21"/>
      <c r="S258" s="21"/>
      <c r="T258" s="56"/>
      <c r="U258" s="56"/>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row>
    <row r="259" spans="7:43" x14ac:dyDescent="0.25">
      <c r="G259" s="15"/>
      <c r="N259" s="21"/>
      <c r="O259" s="21"/>
      <c r="P259" s="21"/>
      <c r="Q259" s="21"/>
      <c r="R259" s="21"/>
      <c r="S259" s="21"/>
      <c r="T259" s="56"/>
      <c r="U259" s="56"/>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row>
    <row r="260" spans="7:43" x14ac:dyDescent="0.25">
      <c r="G260" s="15"/>
      <c r="N260" s="21"/>
      <c r="O260" s="21"/>
      <c r="P260" s="21"/>
      <c r="Q260" s="21"/>
      <c r="R260" s="21"/>
      <c r="S260" s="21"/>
      <c r="T260" s="56"/>
      <c r="U260" s="56"/>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row>
    <row r="261" spans="7:43" x14ac:dyDescent="0.25">
      <c r="G261" s="15"/>
      <c r="N261" s="21"/>
      <c r="O261" s="21"/>
      <c r="P261" s="21"/>
      <c r="Q261" s="21"/>
      <c r="R261" s="21"/>
      <c r="S261" s="21"/>
      <c r="T261" s="56"/>
      <c r="U261" s="56"/>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row>
    <row r="262" spans="7:43" x14ac:dyDescent="0.25">
      <c r="G262" s="15"/>
      <c r="N262" s="21"/>
      <c r="O262" s="21"/>
      <c r="P262" s="21"/>
      <c r="Q262" s="21"/>
      <c r="R262" s="21"/>
      <c r="S262" s="21"/>
      <c r="T262" s="56"/>
      <c r="U262" s="56"/>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row>
    <row r="263" spans="7:43" x14ac:dyDescent="0.25">
      <c r="G263" s="30"/>
      <c r="N263" s="21"/>
      <c r="O263" s="21"/>
      <c r="P263" s="21"/>
      <c r="Q263" s="21"/>
      <c r="R263" s="21"/>
      <c r="S263" s="21"/>
      <c r="T263" s="56"/>
      <c r="U263" s="56"/>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row>
    <row r="264" spans="7:43" x14ac:dyDescent="0.25">
      <c r="G264" s="15"/>
      <c r="N264" s="21"/>
      <c r="O264" s="21"/>
      <c r="P264" s="21"/>
      <c r="Q264" s="21"/>
      <c r="R264" s="21"/>
      <c r="S264" s="21"/>
      <c r="T264" s="56"/>
      <c r="U264" s="56"/>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row>
    <row r="265" spans="7:43" x14ac:dyDescent="0.25">
      <c r="G265" s="15"/>
      <c r="N265" s="21"/>
      <c r="O265" s="21"/>
      <c r="P265" s="21"/>
      <c r="Q265" s="21"/>
      <c r="R265" s="21"/>
      <c r="S265" s="21"/>
      <c r="T265" s="56"/>
      <c r="U265" s="56"/>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row>
    <row r="266" spans="7:43" x14ac:dyDescent="0.25">
      <c r="G266" s="15"/>
      <c r="N266" s="21"/>
      <c r="O266" s="21"/>
      <c r="P266" s="21"/>
      <c r="Q266" s="21"/>
      <c r="R266" s="21"/>
      <c r="S266" s="21"/>
      <c r="T266" s="56"/>
      <c r="U266" s="56"/>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row>
    <row r="267" spans="7:43" x14ac:dyDescent="0.25">
      <c r="G267" s="15"/>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row>
    <row r="268" spans="7:43" x14ac:dyDescent="0.25">
      <c r="G268" s="15"/>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row>
    <row r="269" spans="7:43" x14ac:dyDescent="0.25">
      <c r="G269" s="15"/>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row>
  </sheetData>
  <autoFilter ref="B1:AR244"/>
  <pageMargins left="0.7" right="0.7" top="0.75" bottom="0.75" header="0.3" footer="0.3"/>
  <pageSetup orientation="portrait" r:id="rId1"/>
  <headerFooter differentOddEven="1">
    <oddFooter>&amp;L&amp;"Arial,Regular"&amp;9Information Classification: Confidential</oddFooter>
    <evenFooter>&amp;L&amp;"Arial,Regular"&amp;9Information Classification: Confidential</even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Q342"/>
  <sheetViews>
    <sheetView zoomScale="80" zoomScaleNormal="80" workbookViewId="0">
      <pane xSplit="4" ySplit="1" topLeftCell="E2" activePane="bottomRight" state="frozen"/>
      <selection pane="topRight" activeCell="D1" sqref="D1"/>
      <selection pane="bottomLeft" activeCell="A9" sqref="A9"/>
      <selection pane="bottomRight" activeCell="A2" sqref="A2:A296"/>
    </sheetView>
  </sheetViews>
  <sheetFormatPr defaultRowHeight="15" x14ac:dyDescent="0.25"/>
  <cols>
    <col min="2" max="2" width="15.28515625" style="62" bestFit="1" customWidth="1"/>
    <col min="3" max="3" width="18.5703125" style="63" customWidth="1"/>
    <col min="4" max="4" width="59.140625" style="62" bestFit="1" customWidth="1"/>
    <col min="5" max="5" width="11.5703125" style="62" bestFit="1" customWidth="1"/>
    <col min="6" max="6" width="24.5703125" style="62" bestFit="1" customWidth="1"/>
    <col min="7" max="8" width="23.5703125" style="62" bestFit="1" customWidth="1"/>
    <col min="9" max="9" width="7.7109375" style="62" customWidth="1"/>
    <col min="10" max="10" width="13.5703125" style="64" bestFit="1" customWidth="1"/>
    <col min="11" max="11" width="34.7109375" style="65" customWidth="1"/>
    <col min="12" max="12" width="19.42578125" style="66" customWidth="1"/>
    <col min="13" max="13" width="20.140625" style="67" customWidth="1"/>
    <col min="14" max="14" width="14.5703125" style="67" customWidth="1"/>
    <col min="15" max="15" width="17" style="67" customWidth="1"/>
    <col min="16" max="16" width="26" style="67" customWidth="1"/>
  </cols>
  <sheetData>
    <row r="1" spans="1:17" ht="30" x14ac:dyDescent="0.25">
      <c r="A1" t="s">
        <v>7755</v>
      </c>
      <c r="B1" s="71" t="s">
        <v>636</v>
      </c>
      <c r="C1" s="72" t="s">
        <v>3020</v>
      </c>
      <c r="D1" s="71" t="s">
        <v>637</v>
      </c>
      <c r="E1" s="71" t="s">
        <v>3021</v>
      </c>
      <c r="F1" s="71" t="s">
        <v>3</v>
      </c>
      <c r="G1" s="71" t="s">
        <v>3022</v>
      </c>
      <c r="H1" s="71" t="s">
        <v>3023</v>
      </c>
      <c r="I1" s="71" t="s">
        <v>8</v>
      </c>
      <c r="J1" s="73" t="s">
        <v>3024</v>
      </c>
      <c r="K1" s="74" t="s">
        <v>3025</v>
      </c>
      <c r="L1" s="75" t="s">
        <v>3026</v>
      </c>
      <c r="M1" s="76" t="s">
        <v>3027</v>
      </c>
      <c r="N1" s="76" t="s">
        <v>3028</v>
      </c>
      <c r="O1" s="76" t="s">
        <v>3029</v>
      </c>
      <c r="P1" s="76" t="s">
        <v>3030</v>
      </c>
      <c r="Q1" s="76" t="s">
        <v>3458</v>
      </c>
    </row>
    <row r="2" spans="1:17" x14ac:dyDescent="0.25">
      <c r="A2">
        <v>1</v>
      </c>
      <c r="B2" s="62" t="s">
        <v>861</v>
      </c>
      <c r="C2" s="63" t="s">
        <v>3031</v>
      </c>
      <c r="D2" s="62" t="s">
        <v>862</v>
      </c>
      <c r="E2" s="62" t="s">
        <v>4</v>
      </c>
      <c r="F2" s="62" t="str">
        <f>VLOOKUP(B2,[3]Sheet1!$A:$E,5,FALSE)</f>
        <v>Corporate</v>
      </c>
      <c r="G2" s="62" t="str">
        <f>VLOOKUP($B2,'[4]MIS Extract'!$A:$J,4,FALSE)</f>
        <v>Bob Pratt</v>
      </c>
      <c r="H2" s="62" t="str">
        <f>VLOOKUP($B2,'[4]MIS Extract'!$A:$J,5,FALSE)</f>
        <v>Rob Moles</v>
      </c>
      <c r="I2" s="62">
        <v>1</v>
      </c>
      <c r="J2" s="64" t="s">
        <v>3032</v>
      </c>
      <c r="K2" s="77" t="s">
        <v>3033</v>
      </c>
      <c r="L2" s="78">
        <v>43039</v>
      </c>
      <c r="M2" s="79">
        <v>1237389076.0799997</v>
      </c>
      <c r="N2" s="79">
        <v>62500</v>
      </c>
      <c r="O2" s="79">
        <v>62500</v>
      </c>
      <c r="P2" s="79">
        <v>0</v>
      </c>
    </row>
    <row r="3" spans="1:17" x14ac:dyDescent="0.25">
      <c r="A3">
        <v>2</v>
      </c>
      <c r="B3" s="62" t="s">
        <v>951</v>
      </c>
      <c r="C3" s="63" t="s">
        <v>3034</v>
      </c>
      <c r="D3" s="62" t="s">
        <v>3035</v>
      </c>
      <c r="E3" s="62" t="s">
        <v>4</v>
      </c>
      <c r="F3" s="62" t="str">
        <f>VLOOKUP(B3,[3]Sheet1!$A:$E,5,FALSE)</f>
        <v>Corporate</v>
      </c>
      <c r="G3" s="62" t="str">
        <f>VLOOKUP($B3,'[4]MIS Extract'!$A:$J,4,FALSE)</f>
        <v>Bob Pratt</v>
      </c>
      <c r="H3" s="62" t="str">
        <f>VLOOKUP($B3,'[4]MIS Extract'!$A:$J,5,FALSE)</f>
        <v>Rob Moles</v>
      </c>
      <c r="I3" s="62">
        <v>1</v>
      </c>
      <c r="J3" s="64" t="s">
        <v>3032</v>
      </c>
      <c r="K3" s="77" t="s">
        <v>3036</v>
      </c>
      <c r="L3" s="78">
        <v>43039</v>
      </c>
      <c r="M3" s="79">
        <v>7133089147</v>
      </c>
      <c r="N3" s="79">
        <v>324375</v>
      </c>
      <c r="O3" s="79">
        <v>292875</v>
      </c>
      <c r="P3" s="79">
        <v>31500</v>
      </c>
    </row>
    <row r="4" spans="1:17" x14ac:dyDescent="0.25">
      <c r="A4">
        <v>3</v>
      </c>
      <c r="B4" s="62" t="s">
        <v>1050</v>
      </c>
      <c r="C4" s="63" t="s">
        <v>3037</v>
      </c>
      <c r="D4" s="62" t="s">
        <v>1051</v>
      </c>
      <c r="E4" s="62" t="s">
        <v>4</v>
      </c>
      <c r="F4" s="62" t="str">
        <f>VLOOKUP(B4,[3]Sheet1!$A:$E,5,FALSE)</f>
        <v>Endowment/Foundation</v>
      </c>
      <c r="G4" s="62" t="str">
        <f>VLOOKUP($B4,'[4]MIS Extract'!$A:$J,4,FALSE)</f>
        <v>Bob Pratt</v>
      </c>
      <c r="H4" s="62" t="str">
        <f>VLOOKUP($B4,'[4]MIS Extract'!$A:$J,5,FALSE)</f>
        <v>Rob Moles</v>
      </c>
      <c r="I4" s="62">
        <v>1</v>
      </c>
      <c r="J4" s="64" t="s">
        <v>3032</v>
      </c>
      <c r="K4" s="77" t="s">
        <v>824</v>
      </c>
      <c r="L4" s="78">
        <v>43040</v>
      </c>
      <c r="M4" s="79">
        <v>21348711042.221169</v>
      </c>
      <c r="N4" s="79">
        <v>219000</v>
      </c>
      <c r="O4" s="79">
        <v>217000</v>
      </c>
      <c r="P4" s="79">
        <v>2000</v>
      </c>
    </row>
    <row r="5" spans="1:17" x14ac:dyDescent="0.25">
      <c r="A5">
        <v>4</v>
      </c>
      <c r="B5" s="62" t="s">
        <v>3038</v>
      </c>
      <c r="D5" s="62" t="s">
        <v>3039</v>
      </c>
      <c r="E5" s="62" t="s">
        <v>4</v>
      </c>
      <c r="F5" s="62" t="str">
        <f>VLOOKUP(B5,[3]Sheet1!$A:$E,5,FALSE)</f>
        <v>Asset Manager</v>
      </c>
      <c r="G5" s="62" t="str">
        <f>VLOOKUP($B5,'[4]MIS Extract'!$A:$J,4,FALSE)</f>
        <v>Bob Pratt</v>
      </c>
      <c r="H5" s="62" t="str">
        <f>VLOOKUP($B5,'[4]MIS Extract'!$A:$J,5,FALSE)</f>
        <v>Maggie Phan-Truong</v>
      </c>
      <c r="I5" s="62">
        <v>3</v>
      </c>
      <c r="J5" s="64" t="s">
        <v>3032</v>
      </c>
      <c r="K5" s="80" t="s">
        <v>859</v>
      </c>
      <c r="L5" s="78">
        <v>42998</v>
      </c>
      <c r="M5" s="79">
        <f>2101715+3759503</f>
        <v>5861218</v>
      </c>
      <c r="N5" s="79">
        <v>3500</v>
      </c>
      <c r="O5" s="79">
        <v>3500</v>
      </c>
      <c r="P5" s="79">
        <v>0</v>
      </c>
    </row>
    <row r="6" spans="1:17" x14ac:dyDescent="0.25">
      <c r="A6">
        <v>5</v>
      </c>
      <c r="B6" s="62" t="s">
        <v>1060</v>
      </c>
      <c r="C6" s="63" t="s">
        <v>3040</v>
      </c>
      <c r="D6" s="81" t="s">
        <v>1060</v>
      </c>
      <c r="E6" s="62" t="s">
        <v>3041</v>
      </c>
      <c r="F6" s="62" t="str">
        <f>VLOOKUP(B6,[3]Sheet1!$A:$E,5,FALSE)</f>
        <v>Asset Manager</v>
      </c>
      <c r="G6" s="62" t="str">
        <f>VLOOKUP($B6,'[4]MIS Extract'!$A:$J,4,FALSE)</f>
        <v>Bob Pratt</v>
      </c>
      <c r="H6" s="62" t="str">
        <f>VLOOKUP($B6,'[4]MIS Extract'!$A:$J,5,FALSE)</f>
        <v>Rob Moles</v>
      </c>
      <c r="I6" s="62">
        <v>3</v>
      </c>
      <c r="J6" s="64" t="s">
        <v>3032</v>
      </c>
      <c r="K6" s="80" t="s">
        <v>689</v>
      </c>
      <c r="L6" s="78">
        <v>43004</v>
      </c>
      <c r="M6" s="79">
        <v>63365835</v>
      </c>
      <c r="N6" s="79">
        <v>14250</v>
      </c>
      <c r="O6" s="79">
        <v>14250</v>
      </c>
      <c r="P6" s="79">
        <v>0</v>
      </c>
    </row>
    <row r="7" spans="1:17" x14ac:dyDescent="0.25">
      <c r="A7">
        <v>6</v>
      </c>
      <c r="B7" s="62" t="s">
        <v>1229</v>
      </c>
      <c r="C7" s="63" t="s">
        <v>3042</v>
      </c>
      <c r="D7" s="62" t="s">
        <v>1230</v>
      </c>
      <c r="E7" s="62" t="s">
        <v>4</v>
      </c>
      <c r="F7" s="62" t="str">
        <f>VLOOKUP(B7,[3]Sheet1!$A:$E,5,FALSE)</f>
        <v>Corporate</v>
      </c>
      <c r="G7" s="62" t="str">
        <f>VLOOKUP($B7,'[4]MIS Extract'!$A:$J,4,FALSE)</f>
        <v>Bob Pratt</v>
      </c>
      <c r="H7" s="62" t="str">
        <f>VLOOKUP($B7,'[4]MIS Extract'!$A:$J,5,FALSE)</f>
        <v>Maggie Phan-Truong</v>
      </c>
      <c r="I7" s="62">
        <v>3</v>
      </c>
      <c r="J7" s="64" t="s">
        <v>3032</v>
      </c>
      <c r="K7" s="80" t="s">
        <v>788</v>
      </c>
      <c r="L7" s="78">
        <v>43039</v>
      </c>
      <c r="M7" s="79">
        <v>101943721</v>
      </c>
      <c r="N7" s="79">
        <v>17700</v>
      </c>
      <c r="O7" s="79">
        <v>16950</v>
      </c>
      <c r="P7" s="79">
        <v>750</v>
      </c>
    </row>
    <row r="8" spans="1:17" x14ac:dyDescent="0.25">
      <c r="A8">
        <v>7</v>
      </c>
      <c r="B8" s="62" t="s">
        <v>908</v>
      </c>
      <c r="C8" s="63" t="s">
        <v>3043</v>
      </c>
      <c r="D8" s="62" t="s">
        <v>909</v>
      </c>
      <c r="E8" s="62" t="s">
        <v>4</v>
      </c>
      <c r="F8" s="62" t="str">
        <f>VLOOKUP(B8,[3]Sheet1!$A:$E,5,FALSE)</f>
        <v>Corporate</v>
      </c>
      <c r="G8" s="62" t="str">
        <f>VLOOKUP($B8,'[4]MIS Extract'!$A:$J,4,FALSE)</f>
        <v>Bob Pratt</v>
      </c>
      <c r="H8" s="62" t="str">
        <f>VLOOKUP($B8,'[4]MIS Extract'!$A:$J,5,FALSE)</f>
        <v>Rob Moles</v>
      </c>
      <c r="I8" s="62">
        <v>3</v>
      </c>
      <c r="J8" s="64" t="s">
        <v>3032</v>
      </c>
      <c r="K8" s="80" t="s">
        <v>734</v>
      </c>
      <c r="L8" s="78">
        <v>42996</v>
      </c>
      <c r="M8" s="79">
        <v>244172952</v>
      </c>
      <c r="N8" s="79">
        <v>6250</v>
      </c>
      <c r="O8" s="79">
        <v>5500</v>
      </c>
      <c r="P8" s="79">
        <v>750</v>
      </c>
    </row>
    <row r="9" spans="1:17" x14ac:dyDescent="0.25">
      <c r="A9">
        <v>8</v>
      </c>
      <c r="B9" s="62" t="s">
        <v>677</v>
      </c>
      <c r="C9" s="63" t="s">
        <v>3044</v>
      </c>
      <c r="D9" s="81" t="s">
        <v>677</v>
      </c>
      <c r="E9" s="62" t="s">
        <v>4</v>
      </c>
      <c r="F9" s="62" t="str">
        <f>VLOOKUP(B9,[3]Sheet1!$A:$E,5,FALSE)</f>
        <v>Corporate</v>
      </c>
      <c r="G9" s="62" t="str">
        <f>VLOOKUP($B9,'[4]MIS Extract'!$A:$J,4,FALSE)</f>
        <v>Bob Pratt</v>
      </c>
      <c r="H9" s="62" t="str">
        <f>VLOOKUP($B9,'[4]MIS Extract'!$A:$J,5,FALSE)</f>
        <v>Rob Moles</v>
      </c>
      <c r="I9" s="62">
        <v>3</v>
      </c>
      <c r="J9" s="64" t="s">
        <v>3032</v>
      </c>
      <c r="K9" s="80" t="s">
        <v>689</v>
      </c>
      <c r="L9" s="78">
        <v>42996</v>
      </c>
      <c r="M9" s="79">
        <v>846755353</v>
      </c>
      <c r="N9" s="79">
        <v>24250</v>
      </c>
      <c r="O9" s="79">
        <v>0</v>
      </c>
      <c r="P9" s="79">
        <v>24250</v>
      </c>
    </row>
    <row r="10" spans="1:17" x14ac:dyDescent="0.25">
      <c r="A10">
        <v>9</v>
      </c>
      <c r="B10" s="62" t="s">
        <v>691</v>
      </c>
      <c r="C10" s="63" t="s">
        <v>3045</v>
      </c>
      <c r="D10" s="62" t="s">
        <v>692</v>
      </c>
      <c r="E10" s="62" t="s">
        <v>4</v>
      </c>
      <c r="F10" s="62" t="str">
        <f>VLOOKUP(B10,[3]Sheet1!$A:$E,5,FALSE)</f>
        <v>Corporate</v>
      </c>
      <c r="G10" s="62" t="str">
        <f>VLOOKUP($B10,'[4]MIS Extract'!$A:$J,4,FALSE)</f>
        <v>Bob Pratt</v>
      </c>
      <c r="H10" s="62" t="str">
        <f>VLOOKUP($B10,'[4]MIS Extract'!$A:$J,5,FALSE)</f>
        <v>Rob Moles</v>
      </c>
      <c r="I10" s="62">
        <v>3</v>
      </c>
      <c r="J10" s="64" t="s">
        <v>3032</v>
      </c>
      <c r="K10" s="80" t="s">
        <v>704</v>
      </c>
      <c r="L10" s="78">
        <v>42997</v>
      </c>
      <c r="M10" s="79">
        <v>133040610.62</v>
      </c>
      <c r="N10" s="79">
        <v>21000</v>
      </c>
      <c r="O10" s="79">
        <v>12875</v>
      </c>
      <c r="P10" s="79">
        <v>8125</v>
      </c>
    </row>
    <row r="11" spans="1:17" x14ac:dyDescent="0.25">
      <c r="A11">
        <v>10</v>
      </c>
      <c r="B11" s="62" t="s">
        <v>706</v>
      </c>
      <c r="C11" s="63" t="s">
        <v>3046</v>
      </c>
      <c r="D11" s="62" t="s">
        <v>707</v>
      </c>
      <c r="E11" s="62" t="s">
        <v>4</v>
      </c>
      <c r="F11" s="62" t="str">
        <f>VLOOKUP(B11,[3]Sheet1!$A:$E,5,FALSE)</f>
        <v>Endowment/Foundation</v>
      </c>
      <c r="G11" s="62" t="str">
        <f>VLOOKUP($B11,'[4]MIS Extract'!$A:$J,4,FALSE)</f>
        <v>Bob Pratt</v>
      </c>
      <c r="H11" s="62" t="str">
        <f>VLOOKUP($B11,'[4]MIS Extract'!$A:$J,5,FALSE)</f>
        <v>Rob Moles</v>
      </c>
      <c r="I11" s="62">
        <v>3</v>
      </c>
      <c r="J11" s="64" t="s">
        <v>3032</v>
      </c>
      <c r="K11" s="80" t="s">
        <v>719</v>
      </c>
      <c r="L11" s="78">
        <v>42997</v>
      </c>
      <c r="M11" s="79">
        <v>975568353</v>
      </c>
      <c r="N11" s="79">
        <v>68250</v>
      </c>
      <c r="O11" s="79">
        <v>67250</v>
      </c>
      <c r="P11" s="79">
        <v>1000</v>
      </c>
    </row>
    <row r="12" spans="1:17" x14ac:dyDescent="0.25">
      <c r="A12">
        <v>11</v>
      </c>
      <c r="B12" s="62" t="s">
        <v>736</v>
      </c>
      <c r="C12" s="63" t="s">
        <v>3047</v>
      </c>
      <c r="D12" s="62" t="s">
        <v>737</v>
      </c>
      <c r="E12" s="62" t="s">
        <v>4</v>
      </c>
      <c r="F12" s="62" t="str">
        <f>VLOOKUP(B12,[3]Sheet1!$A:$E,5,FALSE)</f>
        <v>Corporate</v>
      </c>
      <c r="G12" s="62" t="str">
        <f>VLOOKUP($B12,'[4]MIS Extract'!$A:$J,4,FALSE)</f>
        <v>Bob Pratt</v>
      </c>
      <c r="H12" s="62" t="str">
        <f>VLOOKUP($B12,'[4]MIS Extract'!$A:$J,5,FALSE)</f>
        <v>Rob Moles</v>
      </c>
      <c r="I12" s="62">
        <v>3</v>
      </c>
      <c r="J12" s="64" t="s">
        <v>3032</v>
      </c>
      <c r="K12" s="80" t="s">
        <v>734</v>
      </c>
      <c r="L12" s="78">
        <v>42996</v>
      </c>
      <c r="M12" s="79">
        <v>12146783865</v>
      </c>
      <c r="N12" s="79">
        <v>27500</v>
      </c>
      <c r="O12" s="79">
        <v>25500</v>
      </c>
      <c r="P12" s="79">
        <v>2000</v>
      </c>
    </row>
    <row r="13" spans="1:17" x14ac:dyDescent="0.25">
      <c r="A13">
        <v>12</v>
      </c>
      <c r="B13" s="62" t="s">
        <v>721</v>
      </c>
      <c r="C13" s="63" t="s">
        <v>3048</v>
      </c>
      <c r="D13" s="62" t="s">
        <v>722</v>
      </c>
      <c r="E13" s="62" t="s">
        <v>3041</v>
      </c>
      <c r="F13" s="62" t="str">
        <f>VLOOKUP(B13,[3]Sheet1!$A:$E,5,FALSE)</f>
        <v>Corporate</v>
      </c>
      <c r="G13" s="62" t="str">
        <f>VLOOKUP($B13,'[4]MIS Extract'!$A:$J,4,FALSE)</f>
        <v>Bob Pratt</v>
      </c>
      <c r="H13" s="62" t="str">
        <f>VLOOKUP($B13,'[4]MIS Extract'!$A:$J,5,FALSE)</f>
        <v>Rob Moles</v>
      </c>
      <c r="I13" s="62">
        <v>3</v>
      </c>
      <c r="J13" s="64" t="s">
        <v>3032</v>
      </c>
      <c r="K13" s="80" t="s">
        <v>734</v>
      </c>
      <c r="L13" s="78">
        <v>42996</v>
      </c>
      <c r="M13" s="79">
        <v>494812209</v>
      </c>
      <c r="N13" s="79">
        <v>9500</v>
      </c>
      <c r="O13" s="79">
        <v>9500</v>
      </c>
      <c r="P13" s="79">
        <v>0</v>
      </c>
    </row>
    <row r="14" spans="1:17" x14ac:dyDescent="0.25">
      <c r="A14">
        <v>13</v>
      </c>
      <c r="B14" s="62" t="s">
        <v>768</v>
      </c>
      <c r="C14" s="63" t="s">
        <v>3047</v>
      </c>
      <c r="D14" s="62" t="s">
        <v>769</v>
      </c>
      <c r="E14" s="62" t="s">
        <v>3049</v>
      </c>
      <c r="F14" s="62" t="str">
        <f>VLOOKUP(B14,[3]Sheet1!$A:$E,5,FALSE)</f>
        <v>Asset Manager</v>
      </c>
      <c r="G14" s="62" t="str">
        <f>VLOOKUP($B14,'[4]MIS Extract'!$A:$J,4,FALSE)</f>
        <v>Bob Pratt</v>
      </c>
      <c r="H14" s="62" t="str">
        <f>VLOOKUP($B14,'[4]MIS Extract'!$A:$J,5,FALSE)</f>
        <v>Rob Moles</v>
      </c>
      <c r="I14" s="62">
        <v>3</v>
      </c>
      <c r="J14" s="64" t="s">
        <v>3032</v>
      </c>
      <c r="K14" s="80" t="s">
        <v>776</v>
      </c>
      <c r="L14" s="78">
        <v>42996</v>
      </c>
      <c r="M14" s="79">
        <v>539564758</v>
      </c>
      <c r="N14" s="79">
        <v>7500</v>
      </c>
      <c r="O14" s="79">
        <v>7500</v>
      </c>
      <c r="P14" s="79"/>
    </row>
    <row r="15" spans="1:17" x14ac:dyDescent="0.25">
      <c r="A15">
        <v>14</v>
      </c>
      <c r="B15" s="62" t="s">
        <v>749</v>
      </c>
      <c r="C15" s="63" t="s">
        <v>3050</v>
      </c>
      <c r="D15" s="62" t="s">
        <v>750</v>
      </c>
      <c r="E15" s="62" t="s">
        <v>4</v>
      </c>
      <c r="F15" s="62" t="str">
        <f>VLOOKUP(B15,[3]Sheet1!$A:$E,5,FALSE)</f>
        <v>Public Funds</v>
      </c>
      <c r="G15" s="62" t="str">
        <f>VLOOKUP($B15,'[4]MIS Extract'!$A:$J,4,FALSE)</f>
        <v>Bob Pratt</v>
      </c>
      <c r="H15" s="62" t="str">
        <f>VLOOKUP($B15,'[4]MIS Extract'!$A:$J,5,FALSE)</f>
        <v>Rob Moles</v>
      </c>
      <c r="I15" s="62">
        <v>3</v>
      </c>
      <c r="J15" s="64" t="s">
        <v>3032</v>
      </c>
      <c r="K15" s="80" t="s">
        <v>689</v>
      </c>
      <c r="L15" s="78">
        <v>42996</v>
      </c>
      <c r="M15" s="79">
        <v>3778572228</v>
      </c>
      <c r="N15" s="79">
        <v>17250</v>
      </c>
      <c r="O15" s="79">
        <v>14000</v>
      </c>
      <c r="P15" s="79">
        <v>3250</v>
      </c>
    </row>
    <row r="16" spans="1:17" x14ac:dyDescent="0.25">
      <c r="A16">
        <v>15</v>
      </c>
      <c r="B16" s="62" t="s">
        <v>778</v>
      </c>
      <c r="C16" s="63" t="s">
        <v>3051</v>
      </c>
      <c r="D16" s="62" t="s">
        <v>779</v>
      </c>
      <c r="E16" s="62" t="s">
        <v>4</v>
      </c>
      <c r="F16" s="62" t="str">
        <f>VLOOKUP(B16,[3]Sheet1!$A:$E,5,FALSE)</f>
        <v>Endowment/Foundation</v>
      </c>
      <c r="G16" s="62" t="str">
        <f>VLOOKUP($B16,'[4]MIS Extract'!$A:$J,4,FALSE)</f>
        <v>Bob Pratt</v>
      </c>
      <c r="H16" s="62" t="str">
        <f>VLOOKUP($B16,'[4]MIS Extract'!$A:$J,5,FALSE)</f>
        <v>Maggie Phan-Truong</v>
      </c>
      <c r="I16" s="62">
        <v>3</v>
      </c>
      <c r="J16" s="64" t="s">
        <v>3032</v>
      </c>
      <c r="K16" s="80" t="s">
        <v>788</v>
      </c>
      <c r="L16" s="78">
        <v>42998</v>
      </c>
      <c r="M16" s="79">
        <v>184536049</v>
      </c>
      <c r="N16" s="79">
        <v>64500</v>
      </c>
      <c r="O16" s="79">
        <v>10000</v>
      </c>
      <c r="P16" s="79">
        <v>54500</v>
      </c>
    </row>
    <row r="17" spans="1:16" x14ac:dyDescent="0.25">
      <c r="A17">
        <v>16</v>
      </c>
      <c r="B17" s="62" t="s">
        <v>790</v>
      </c>
      <c r="C17" s="63" t="s">
        <v>3052</v>
      </c>
      <c r="D17" s="62" t="s">
        <v>791</v>
      </c>
      <c r="E17" s="62" t="s">
        <v>3053</v>
      </c>
      <c r="F17" s="62" t="str">
        <f>VLOOKUP(B17,[3]Sheet1!$A:$E,5,FALSE)</f>
        <v>Asset Manager</v>
      </c>
      <c r="G17" s="62" t="str">
        <f>VLOOKUP($B17,'[4]MIS Extract'!$A:$J,4,FALSE)</f>
        <v>Bob Pratt</v>
      </c>
      <c r="H17" s="62" t="str">
        <f>VLOOKUP($B17,'[4]MIS Extract'!$A:$J,5,FALSE)</f>
        <v>Maggie Phan-Truong</v>
      </c>
      <c r="I17" s="62">
        <v>3</v>
      </c>
      <c r="J17" s="64" t="s">
        <v>3032</v>
      </c>
      <c r="K17" s="80" t="s">
        <v>788</v>
      </c>
      <c r="L17" s="78">
        <v>42998</v>
      </c>
      <c r="M17" s="79">
        <v>420671069.62</v>
      </c>
      <c r="N17" s="79">
        <v>10000</v>
      </c>
      <c r="O17" s="79">
        <v>10000</v>
      </c>
      <c r="P17" s="79">
        <v>0</v>
      </c>
    </row>
    <row r="18" spans="1:16" x14ac:dyDescent="0.25">
      <c r="A18">
        <v>17</v>
      </c>
      <c r="B18" s="62" t="s">
        <v>1160</v>
      </c>
      <c r="C18" s="63" t="s">
        <v>3054</v>
      </c>
      <c r="D18" s="62" t="s">
        <v>1161</v>
      </c>
      <c r="E18" s="62" t="s">
        <v>4</v>
      </c>
      <c r="F18" s="62" t="str">
        <f>VLOOKUP(B18,[3]Sheet1!$A:$E,5,FALSE)</f>
        <v>Endowment/Foundation</v>
      </c>
      <c r="G18" s="62" t="str">
        <f>VLOOKUP($B18,'[4]MIS Extract'!$A:$J,4,FALSE)</f>
        <v>Bob Pratt</v>
      </c>
      <c r="H18" s="62" t="str">
        <f>VLOOKUP($B18,'[4]MIS Extract'!$A:$J,5,FALSE)</f>
        <v>Maggie Phan-Truong</v>
      </c>
      <c r="I18" s="62">
        <v>3</v>
      </c>
      <c r="J18" s="64" t="s">
        <v>3032</v>
      </c>
      <c r="K18" s="80" t="s">
        <v>859</v>
      </c>
      <c r="L18" s="78">
        <v>42998</v>
      </c>
      <c r="M18" s="79">
        <v>2491955456</v>
      </c>
      <c r="N18" s="79">
        <v>55875</v>
      </c>
      <c r="O18" s="79">
        <v>55875</v>
      </c>
      <c r="P18" s="79">
        <v>0</v>
      </c>
    </row>
    <row r="19" spans="1:16" x14ac:dyDescent="0.25">
      <c r="A19">
        <v>18</v>
      </c>
      <c r="B19" s="62" t="s">
        <v>811</v>
      </c>
      <c r="C19" s="63" t="s">
        <v>3055</v>
      </c>
      <c r="D19" s="62" t="s">
        <v>812</v>
      </c>
      <c r="E19" s="62" t="s">
        <v>4</v>
      </c>
      <c r="F19" s="62" t="str">
        <f>VLOOKUP(B19,[3]Sheet1!$A:$E,5,FALSE)</f>
        <v>Corporate</v>
      </c>
      <c r="G19" s="62" t="str">
        <f>VLOOKUP($B19,'[4]MIS Extract'!$A:$J,4,FALSE)</f>
        <v>Bob Pratt</v>
      </c>
      <c r="H19" s="62" t="str">
        <f>VLOOKUP($B19,'[4]MIS Extract'!$A:$J,5,FALSE)</f>
        <v>Rob Moles</v>
      </c>
      <c r="I19" s="62">
        <v>3</v>
      </c>
      <c r="J19" s="64" t="s">
        <v>3032</v>
      </c>
      <c r="K19" s="80" t="s">
        <v>824</v>
      </c>
      <c r="L19" s="78">
        <v>42998</v>
      </c>
      <c r="M19" s="79">
        <v>1347258982.4100001</v>
      </c>
      <c r="N19" s="79">
        <v>1500</v>
      </c>
      <c r="O19" s="79">
        <v>0</v>
      </c>
      <c r="P19" s="79">
        <v>1500</v>
      </c>
    </row>
    <row r="20" spans="1:16" x14ac:dyDescent="0.25">
      <c r="A20">
        <v>19</v>
      </c>
      <c r="B20" s="62" t="s">
        <v>801</v>
      </c>
      <c r="C20" s="63" t="s">
        <v>3056</v>
      </c>
      <c r="D20" s="62" t="s">
        <v>3057</v>
      </c>
      <c r="E20" s="62" t="s">
        <v>4</v>
      </c>
      <c r="F20" s="62" t="str">
        <f>VLOOKUP(B20,[3]Sheet1!$A:$E,5,FALSE)</f>
        <v>Corporate</v>
      </c>
      <c r="G20" s="62" t="str">
        <f>VLOOKUP($B20,'[4]MIS Extract'!$A:$J,4,FALSE)</f>
        <v>Bob Pratt</v>
      </c>
      <c r="H20" s="62" t="str">
        <f>VLOOKUP($B20,'[4]MIS Extract'!$A:$J,5,FALSE)</f>
        <v>Rob Moles</v>
      </c>
      <c r="I20" s="62">
        <v>2</v>
      </c>
      <c r="J20" s="64" t="s">
        <v>3032</v>
      </c>
      <c r="K20" s="80" t="s">
        <v>689</v>
      </c>
      <c r="L20" s="78">
        <v>42996</v>
      </c>
      <c r="M20" s="79">
        <v>14666190847</v>
      </c>
      <c r="N20" s="79">
        <v>168750</v>
      </c>
      <c r="O20" s="79">
        <v>129975</v>
      </c>
      <c r="P20" s="79">
        <v>38775</v>
      </c>
    </row>
    <row r="21" spans="1:16" x14ac:dyDescent="0.25">
      <c r="A21">
        <v>20</v>
      </c>
      <c r="B21" s="62" t="s">
        <v>826</v>
      </c>
      <c r="C21" s="63" t="s">
        <v>3058</v>
      </c>
      <c r="D21" s="62" t="s">
        <v>827</v>
      </c>
      <c r="E21" s="62" t="s">
        <v>4</v>
      </c>
      <c r="F21" s="62" t="str">
        <f>VLOOKUP(B21,[3]Sheet1!$A:$E,5,FALSE)</f>
        <v>Corporate</v>
      </c>
      <c r="G21" s="62" t="str">
        <f>VLOOKUP($B21,'[4]MIS Extract'!$A:$J,4,FALSE)</f>
        <v>Bob Pratt</v>
      </c>
      <c r="H21" s="62" t="str">
        <f>VLOOKUP($B21,'[4]MIS Extract'!$A:$J,5,FALSE)</f>
        <v>Rob Moles</v>
      </c>
      <c r="I21" s="62">
        <v>3</v>
      </c>
      <c r="J21" s="64" t="s">
        <v>3032</v>
      </c>
      <c r="K21" s="80" t="s">
        <v>824</v>
      </c>
      <c r="L21" s="78">
        <v>42999</v>
      </c>
      <c r="M21" s="79">
        <v>996274324.45000005</v>
      </c>
      <c r="N21" s="79">
        <v>50375</v>
      </c>
      <c r="O21" s="79">
        <v>46625</v>
      </c>
      <c r="P21" s="79">
        <v>3750</v>
      </c>
    </row>
    <row r="22" spans="1:16" x14ac:dyDescent="0.25">
      <c r="A22">
        <v>21</v>
      </c>
      <c r="B22" s="62" t="s">
        <v>837</v>
      </c>
      <c r="C22" s="63" t="s">
        <v>3059</v>
      </c>
      <c r="D22" s="62" t="s">
        <v>837</v>
      </c>
      <c r="E22" s="62" t="s">
        <v>4</v>
      </c>
      <c r="F22" s="62" t="str">
        <f>VLOOKUP(B22,[3]Sheet1!$A:$E,5,FALSE)</f>
        <v>Corporate</v>
      </c>
      <c r="G22" s="62" t="str">
        <f>VLOOKUP($B22,'[4]MIS Extract'!$A:$J,4,FALSE)</f>
        <v>Bob Pratt</v>
      </c>
      <c r="H22" s="62" t="str">
        <f>VLOOKUP($B22,'[4]MIS Extract'!$A:$J,5,FALSE)</f>
        <v>Maggie Phan-Truong</v>
      </c>
      <c r="I22" s="62">
        <v>3</v>
      </c>
      <c r="J22" s="64" t="s">
        <v>3032</v>
      </c>
      <c r="K22" s="80" t="s">
        <v>788</v>
      </c>
      <c r="L22" s="78">
        <v>42998</v>
      </c>
      <c r="M22" s="79">
        <v>163762437</v>
      </c>
      <c r="N22" s="79">
        <v>17750</v>
      </c>
      <c r="O22" s="79">
        <v>16750</v>
      </c>
      <c r="P22" s="79">
        <v>1000</v>
      </c>
    </row>
    <row r="23" spans="1:16" x14ac:dyDescent="0.25">
      <c r="A23">
        <v>22</v>
      </c>
      <c r="B23" s="62" t="s">
        <v>847</v>
      </c>
      <c r="C23" s="63" t="s">
        <v>3060</v>
      </c>
      <c r="D23" s="62" t="s">
        <v>848</v>
      </c>
      <c r="E23" s="62" t="s">
        <v>3041</v>
      </c>
      <c r="F23" s="62" t="str">
        <f>VLOOKUP(B23,[3]Sheet1!$A:$E,5,FALSE)</f>
        <v>Insurance</v>
      </c>
      <c r="G23" s="62" t="str">
        <f>VLOOKUP($B23,'[4]MIS Extract'!$A:$J,4,FALSE)</f>
        <v>Bob Pratt</v>
      </c>
      <c r="H23" s="62" t="str">
        <f>VLOOKUP($B23,'[4]MIS Extract'!$A:$J,5,FALSE)</f>
        <v>Maggie Phan-Truong</v>
      </c>
      <c r="I23" s="62">
        <v>3</v>
      </c>
      <c r="J23" s="64" t="s">
        <v>3032</v>
      </c>
      <c r="K23" s="80" t="s">
        <v>859</v>
      </c>
      <c r="L23" s="78">
        <v>42998</v>
      </c>
      <c r="M23" s="79">
        <v>396539907</v>
      </c>
      <c r="N23" s="79">
        <v>21125</v>
      </c>
      <c r="O23" s="79">
        <v>11750</v>
      </c>
      <c r="P23" s="79">
        <v>9375</v>
      </c>
    </row>
    <row r="24" spans="1:16" x14ac:dyDescent="0.25">
      <c r="A24">
        <v>23</v>
      </c>
      <c r="B24" s="62" t="s">
        <v>1070</v>
      </c>
      <c r="C24" s="63" t="s">
        <v>3061</v>
      </c>
      <c r="D24" s="62" t="s">
        <v>1071</v>
      </c>
      <c r="E24" s="62" t="s">
        <v>4</v>
      </c>
      <c r="F24" s="62" t="str">
        <f>VLOOKUP(B24,[3]Sheet1!$A:$E,5,FALSE)</f>
        <v>Public Funds</v>
      </c>
      <c r="G24" s="62" t="str">
        <f>VLOOKUP($B24,'[4]MIS Extract'!$A:$J,4,FALSE)</f>
        <v>Bob Pratt</v>
      </c>
      <c r="H24" s="62" t="str">
        <f>VLOOKUP($B24,'[4]MIS Extract'!$A:$J,5,FALSE)</f>
        <v>Rob Moles</v>
      </c>
      <c r="I24" s="62">
        <v>3</v>
      </c>
      <c r="J24" s="64" t="s">
        <v>3032</v>
      </c>
      <c r="K24" s="80" t="s">
        <v>824</v>
      </c>
      <c r="L24" s="78">
        <v>42998</v>
      </c>
      <c r="M24" s="79">
        <v>1061219724.38</v>
      </c>
      <c r="N24" s="79">
        <v>15250</v>
      </c>
      <c r="O24" s="79">
        <v>8500</v>
      </c>
      <c r="P24" s="79">
        <v>6750</v>
      </c>
    </row>
    <row r="25" spans="1:16" x14ac:dyDescent="0.25">
      <c r="A25">
        <v>24</v>
      </c>
      <c r="B25" s="62" t="s">
        <v>895</v>
      </c>
      <c r="C25" s="63" t="s">
        <v>3062</v>
      </c>
      <c r="D25" s="62" t="s">
        <v>896</v>
      </c>
      <c r="E25" s="62" t="s">
        <v>4</v>
      </c>
      <c r="F25" s="62" t="str">
        <f>VLOOKUP(B25,[3]Sheet1!$A:$E,5,FALSE)</f>
        <v>Public Funds</v>
      </c>
      <c r="G25" s="62" t="str">
        <f>VLOOKUP($B25,'[4]MIS Extract'!$A:$J,4,FALSE)</f>
        <v>Bob Pratt</v>
      </c>
      <c r="H25" s="62" t="str">
        <f>VLOOKUP($B25,'[4]MIS Extract'!$A:$J,5,FALSE)</f>
        <v>Rob Moles</v>
      </c>
      <c r="I25" s="62">
        <v>2</v>
      </c>
      <c r="J25" s="64" t="s">
        <v>3032</v>
      </c>
      <c r="K25" s="80" t="s">
        <v>719</v>
      </c>
      <c r="L25" s="78">
        <v>42996</v>
      </c>
      <c r="M25" s="79">
        <v>24055722190</v>
      </c>
      <c r="N25" s="79">
        <v>65750</v>
      </c>
      <c r="O25" s="79">
        <v>65750</v>
      </c>
      <c r="P25" s="79">
        <v>0</v>
      </c>
    </row>
    <row r="26" spans="1:16" x14ac:dyDescent="0.25">
      <c r="A26">
        <v>25</v>
      </c>
      <c r="B26" s="62" t="s">
        <v>883</v>
      </c>
      <c r="C26" s="63" t="s">
        <v>3063</v>
      </c>
      <c r="D26" s="62" t="s">
        <v>883</v>
      </c>
      <c r="E26" s="62" t="s">
        <v>4</v>
      </c>
      <c r="F26" s="62" t="str">
        <f>VLOOKUP(B26,[3]Sheet1!$A:$E,5,FALSE)</f>
        <v>Corporate</v>
      </c>
      <c r="G26" s="62" t="str">
        <f>VLOOKUP($B26,'[4]MIS Extract'!$A:$J,4,FALSE)</f>
        <v>Bob Pratt</v>
      </c>
      <c r="H26" s="62" t="str">
        <f>VLOOKUP($B26,'[4]MIS Extract'!$A:$J,5,FALSE)</f>
        <v>Rob Moles</v>
      </c>
      <c r="I26" s="62">
        <v>1</v>
      </c>
      <c r="J26" s="64" t="s">
        <v>3032</v>
      </c>
      <c r="K26" s="80" t="s">
        <v>689</v>
      </c>
      <c r="L26" s="78">
        <v>42996</v>
      </c>
      <c r="M26" s="79">
        <v>25621029107</v>
      </c>
      <c r="N26" s="79">
        <v>211875</v>
      </c>
      <c r="O26" s="79">
        <v>62000</v>
      </c>
      <c r="P26" s="79">
        <v>149875</v>
      </c>
    </row>
    <row r="27" spans="1:16" x14ac:dyDescent="0.25">
      <c r="A27">
        <v>26</v>
      </c>
      <c r="B27" s="62" t="s">
        <v>1250</v>
      </c>
      <c r="C27" s="63" t="s">
        <v>3064</v>
      </c>
      <c r="D27" s="62" t="s">
        <v>1251</v>
      </c>
      <c r="E27" s="62" t="s">
        <v>4</v>
      </c>
      <c r="F27" s="62" t="str">
        <f>VLOOKUP(B27,[3]Sheet1!$A:$E,5,FALSE)</f>
        <v>Corporate</v>
      </c>
      <c r="G27" s="62" t="str">
        <f>VLOOKUP($B27,'[4]MIS Extract'!$A:$J,4,FALSE)</f>
        <v>Bob Pratt</v>
      </c>
      <c r="H27" s="62" t="str">
        <f>VLOOKUP($B27,'[4]MIS Extract'!$A:$J,5,FALSE)</f>
        <v>Rob Moles</v>
      </c>
      <c r="I27" s="62">
        <v>3</v>
      </c>
      <c r="J27" s="64" t="s">
        <v>3032</v>
      </c>
      <c r="K27" s="80" t="s">
        <v>719</v>
      </c>
      <c r="L27" s="78">
        <v>42996</v>
      </c>
      <c r="M27" s="79">
        <v>3232669445</v>
      </c>
      <c r="N27" s="79">
        <v>11250</v>
      </c>
      <c r="O27" s="79">
        <v>10750</v>
      </c>
      <c r="P27" s="79">
        <v>500</v>
      </c>
    </row>
    <row r="28" spans="1:16" x14ac:dyDescent="0.25">
      <c r="A28">
        <v>27</v>
      </c>
      <c r="B28" s="62" t="s">
        <v>940</v>
      </c>
      <c r="C28" s="63" t="s">
        <v>3065</v>
      </c>
      <c r="D28" s="62" t="s">
        <v>941</v>
      </c>
      <c r="E28" s="62" t="s">
        <v>3041</v>
      </c>
      <c r="F28" s="62" t="str">
        <f>VLOOKUP(B28,[3]Sheet1!$A:$E,5,FALSE)</f>
        <v>Endowment/Foundation</v>
      </c>
      <c r="G28" s="62" t="str">
        <f>VLOOKUP($B28,'[4]MIS Extract'!$A:$J,4,FALSE)</f>
        <v>Bob Pratt</v>
      </c>
      <c r="H28" s="62" t="str">
        <f>VLOOKUP($B28,'[4]MIS Extract'!$A:$J,5,FALSE)</f>
        <v>Rob Moles</v>
      </c>
      <c r="I28" s="62">
        <v>3</v>
      </c>
      <c r="J28" s="64" t="s">
        <v>3032</v>
      </c>
      <c r="K28" s="80" t="s">
        <v>776</v>
      </c>
      <c r="L28" s="78">
        <v>42996</v>
      </c>
      <c r="M28" s="79">
        <v>0</v>
      </c>
      <c r="N28" s="79">
        <v>2500</v>
      </c>
      <c r="O28" s="79"/>
      <c r="P28" s="79">
        <v>2500</v>
      </c>
    </row>
    <row r="29" spans="1:16" x14ac:dyDescent="0.25">
      <c r="A29">
        <v>28</v>
      </c>
      <c r="B29" s="62" t="s">
        <v>762</v>
      </c>
      <c r="C29" s="63" t="s">
        <v>3066</v>
      </c>
      <c r="D29" s="62" t="s">
        <v>763</v>
      </c>
      <c r="E29" s="62" t="s">
        <v>4</v>
      </c>
      <c r="F29" s="62" t="str">
        <f>VLOOKUP(B29,[3]Sheet1!$A:$E,5,FALSE)</f>
        <v>Public Funds</v>
      </c>
      <c r="G29" s="62" t="str">
        <f>VLOOKUP($B29,'[4]MIS Extract'!$A:$J,4,FALSE)</f>
        <v>Bob Pratt</v>
      </c>
      <c r="H29" s="62" t="str">
        <f>VLOOKUP($B29,'[4]MIS Extract'!$A:$J,5,FALSE)</f>
        <v>Rob Moles</v>
      </c>
      <c r="I29" s="62">
        <v>3</v>
      </c>
      <c r="J29" s="64" t="s">
        <v>3032</v>
      </c>
      <c r="K29" s="80" t="s">
        <v>689</v>
      </c>
      <c r="L29" s="78">
        <v>42996</v>
      </c>
      <c r="M29" s="79">
        <v>5731159514</v>
      </c>
      <c r="N29" s="79">
        <v>22000</v>
      </c>
      <c r="O29" s="79">
        <v>22000</v>
      </c>
      <c r="P29" s="79">
        <v>0</v>
      </c>
    </row>
    <row r="30" spans="1:16" x14ac:dyDescent="0.25">
      <c r="A30">
        <v>29</v>
      </c>
      <c r="B30" s="62" t="s">
        <v>1239</v>
      </c>
      <c r="C30" s="63" t="s">
        <v>3067</v>
      </c>
      <c r="D30" s="62" t="s">
        <v>1240</v>
      </c>
      <c r="E30" s="62" t="s">
        <v>4</v>
      </c>
      <c r="F30" s="62" t="str">
        <f>VLOOKUP(B30,[3]Sheet1!$A:$E,5,FALSE)</f>
        <v>Corporate</v>
      </c>
      <c r="G30" s="62" t="str">
        <f>VLOOKUP($B30,'[4]MIS Extract'!$A:$J,4,FALSE)</f>
        <v>Bob Pratt</v>
      </c>
      <c r="H30" s="62" t="str">
        <f>VLOOKUP($B30,'[4]MIS Extract'!$A:$J,5,FALSE)</f>
        <v>Rob Moles</v>
      </c>
      <c r="I30" s="62">
        <v>1</v>
      </c>
      <c r="J30" s="64" t="s">
        <v>3032</v>
      </c>
      <c r="K30" s="80" t="s">
        <v>689</v>
      </c>
      <c r="L30" s="78">
        <v>42996</v>
      </c>
      <c r="M30" s="79">
        <v>53767153634</v>
      </c>
      <c r="N30" s="79">
        <v>385750</v>
      </c>
      <c r="O30" s="79">
        <v>221000</v>
      </c>
      <c r="P30" s="79">
        <v>164750</v>
      </c>
    </row>
    <row r="31" spans="1:16" x14ac:dyDescent="0.25">
      <c r="A31">
        <v>30</v>
      </c>
      <c r="B31" s="62" t="s">
        <v>3068</v>
      </c>
      <c r="C31" s="63" t="s">
        <v>3069</v>
      </c>
      <c r="D31" s="62" t="s">
        <v>3070</v>
      </c>
      <c r="E31" s="62" t="s">
        <v>4</v>
      </c>
      <c r="F31" s="62" t="str">
        <f>VLOOKUP(B31,[3]Sheet1!$A:$E,5,FALSE)</f>
        <v>Public Funds</v>
      </c>
      <c r="G31" s="62" t="str">
        <f>VLOOKUP($B31,'[4]MIS Extract'!$A:$J,4,FALSE)</f>
        <v>Bob Pratt</v>
      </c>
      <c r="H31" s="62" t="str">
        <f>VLOOKUP($B31,'[4]MIS Extract'!$A:$J,5,FALSE)</f>
        <v>Rob Moles</v>
      </c>
      <c r="I31" s="62">
        <v>3</v>
      </c>
      <c r="J31" s="64" t="s">
        <v>3032</v>
      </c>
      <c r="K31" s="80" t="s">
        <v>719</v>
      </c>
      <c r="L31" s="78">
        <v>42996</v>
      </c>
      <c r="M31" s="79">
        <v>5551817000</v>
      </c>
      <c r="N31" s="79">
        <v>30250</v>
      </c>
      <c r="O31" s="79">
        <v>0</v>
      </c>
      <c r="P31" s="79">
        <v>30250</v>
      </c>
    </row>
    <row r="32" spans="1:16" x14ac:dyDescent="0.25">
      <c r="A32">
        <v>31</v>
      </c>
      <c r="B32" s="62" t="s">
        <v>963</v>
      </c>
      <c r="C32" s="63" t="s">
        <v>3071</v>
      </c>
      <c r="D32" s="62" t="s">
        <v>963</v>
      </c>
      <c r="E32" s="62" t="s">
        <v>3041</v>
      </c>
      <c r="F32" s="62" t="str">
        <f>VLOOKUP(B32,[3]Sheet1!$A:$E,5,FALSE)</f>
        <v>Asset Manager</v>
      </c>
      <c r="G32" s="62" t="str">
        <f>VLOOKUP($B32,'[4]MIS Extract'!$A:$J,4,FALSE)</f>
        <v>Bob Pratt</v>
      </c>
      <c r="H32" s="62" t="str">
        <f>VLOOKUP($B32,'[4]MIS Extract'!$A:$J,5,FALSE)</f>
        <v>Rob Moles</v>
      </c>
      <c r="I32" s="62">
        <v>3</v>
      </c>
      <c r="J32" s="64" t="s">
        <v>3032</v>
      </c>
      <c r="K32" s="80" t="s">
        <v>824</v>
      </c>
      <c r="L32" s="78">
        <v>42999</v>
      </c>
      <c r="M32" s="79">
        <v>1970806129</v>
      </c>
      <c r="N32" s="79">
        <v>15500</v>
      </c>
      <c r="O32" s="79">
        <v>12000</v>
      </c>
      <c r="P32" s="79">
        <v>3500</v>
      </c>
    </row>
    <row r="33" spans="1:16" x14ac:dyDescent="0.25">
      <c r="A33">
        <v>32</v>
      </c>
      <c r="B33" s="62" t="s">
        <v>985</v>
      </c>
      <c r="C33" s="63" t="s">
        <v>3072</v>
      </c>
      <c r="D33" s="62" t="s">
        <v>986</v>
      </c>
      <c r="E33" s="62" t="s">
        <v>4</v>
      </c>
      <c r="F33" s="62" t="str">
        <f>VLOOKUP(B33,[3]Sheet1!$A:$E,5,FALSE)</f>
        <v>Public Funds</v>
      </c>
      <c r="G33" s="62" t="str">
        <f>VLOOKUP($B33,'[4]MIS Extract'!$A:$J,4,FALSE)</f>
        <v>Bob Pratt</v>
      </c>
      <c r="H33" s="62" t="str">
        <f>VLOOKUP($B33,'[4]MIS Extract'!$A:$J,5,FALSE)</f>
        <v>Rob Moles</v>
      </c>
      <c r="I33" s="62">
        <v>3</v>
      </c>
      <c r="J33" s="64" t="s">
        <v>3032</v>
      </c>
      <c r="K33" s="80" t="s">
        <v>776</v>
      </c>
      <c r="L33" s="78">
        <v>42996</v>
      </c>
      <c r="M33" s="79">
        <v>426692536</v>
      </c>
      <c r="N33" s="79">
        <v>25000</v>
      </c>
      <c r="O33" s="79">
        <v>0</v>
      </c>
      <c r="P33" s="79">
        <v>25000</v>
      </c>
    </row>
    <row r="34" spans="1:16" x14ac:dyDescent="0.25">
      <c r="A34">
        <v>33</v>
      </c>
      <c r="B34" s="62" t="s">
        <v>974</v>
      </c>
      <c r="C34" s="63" t="s">
        <v>3073</v>
      </c>
      <c r="D34" s="62" t="s">
        <v>975</v>
      </c>
      <c r="E34" s="62" t="s">
        <v>4</v>
      </c>
      <c r="F34" s="62" t="str">
        <f>VLOOKUP(B34,[3]Sheet1!$A:$E,5,FALSE)</f>
        <v>Endowment/Foundation</v>
      </c>
      <c r="G34" s="62" t="str">
        <f>VLOOKUP($B34,'[4]MIS Extract'!$A:$J,4,FALSE)</f>
        <v>Bob Pratt</v>
      </c>
      <c r="H34" s="62" t="str">
        <f>VLOOKUP($B34,'[4]MIS Extract'!$A:$J,5,FALSE)</f>
        <v>Rob Moles</v>
      </c>
      <c r="I34" s="62">
        <v>3</v>
      </c>
      <c r="J34" s="64" t="s">
        <v>3032</v>
      </c>
      <c r="K34" s="80" t="s">
        <v>824</v>
      </c>
      <c r="L34" s="78">
        <v>75869</v>
      </c>
      <c r="M34" s="79">
        <v>2211473130</v>
      </c>
      <c r="N34" s="79">
        <v>41000</v>
      </c>
      <c r="O34" s="79">
        <v>40000</v>
      </c>
      <c r="P34" s="79">
        <v>1000</v>
      </c>
    </row>
    <row r="35" spans="1:16" x14ac:dyDescent="0.25">
      <c r="A35">
        <v>34</v>
      </c>
      <c r="B35" s="62" t="s">
        <v>996</v>
      </c>
      <c r="C35" s="63" t="s">
        <v>3074</v>
      </c>
      <c r="D35" s="62" t="s">
        <v>997</v>
      </c>
      <c r="E35" s="62" t="s">
        <v>39</v>
      </c>
      <c r="F35" s="62" t="str">
        <f>VLOOKUP(B35,[3]Sheet1!$A:$E,5,FALSE)</f>
        <v>Asset Manager</v>
      </c>
      <c r="G35" s="62" t="str">
        <f>VLOOKUP($B35,'[4]MIS Extract'!$A:$J,4,FALSE)</f>
        <v>Bob Pratt</v>
      </c>
      <c r="H35" s="62" t="str">
        <f>VLOOKUP($B35,'[4]MIS Extract'!$A:$J,5,FALSE)</f>
        <v>Rob Moles</v>
      </c>
      <c r="I35" s="62">
        <v>3</v>
      </c>
      <c r="J35" s="64" t="s">
        <v>3032</v>
      </c>
      <c r="K35" s="80" t="s">
        <v>689</v>
      </c>
      <c r="L35" s="78">
        <v>42998</v>
      </c>
      <c r="M35" s="79">
        <v>3190851191</v>
      </c>
      <c r="N35" s="79">
        <v>14350</v>
      </c>
      <c r="O35" s="79">
        <v>14350</v>
      </c>
      <c r="P35" s="79">
        <v>0</v>
      </c>
    </row>
    <row r="36" spans="1:16" x14ac:dyDescent="0.25">
      <c r="A36">
        <v>35</v>
      </c>
      <c r="B36" s="62" t="s">
        <v>1008</v>
      </c>
      <c r="D36" s="62" t="s">
        <v>1009</v>
      </c>
      <c r="E36" s="62" t="s">
        <v>4</v>
      </c>
      <c r="F36" s="62" t="str">
        <f>VLOOKUP(B36,[3]Sheet1!$A:$E,5,FALSE)</f>
        <v>Corporate</v>
      </c>
      <c r="G36" s="62" t="str">
        <f>VLOOKUP($B36,'[4]MIS Extract'!$A:$J,4,FALSE)</f>
        <v>Bob Pratt</v>
      </c>
      <c r="H36" s="62" t="str">
        <f>VLOOKUP($B36,'[4]MIS Extract'!$A:$J,5,FALSE)</f>
        <v>Rob Moles</v>
      </c>
      <c r="I36" s="62">
        <v>2</v>
      </c>
      <c r="J36" s="64" t="s">
        <v>3032</v>
      </c>
      <c r="K36" s="80" t="s">
        <v>689</v>
      </c>
      <c r="L36" s="78">
        <v>42996</v>
      </c>
      <c r="M36" s="79">
        <v>557493324</v>
      </c>
      <c r="N36" s="79">
        <v>1000</v>
      </c>
      <c r="O36" s="79">
        <v>1000</v>
      </c>
      <c r="P36" s="79">
        <v>0</v>
      </c>
    </row>
    <row r="37" spans="1:16" x14ac:dyDescent="0.25">
      <c r="A37">
        <v>36</v>
      </c>
      <c r="B37" s="62" t="s">
        <v>1260</v>
      </c>
      <c r="C37" s="63" t="s">
        <v>3075</v>
      </c>
      <c r="D37" s="62" t="s">
        <v>1261</v>
      </c>
      <c r="E37" s="62" t="s">
        <v>3053</v>
      </c>
      <c r="F37" s="62" t="str">
        <f>VLOOKUP(B37,[3]Sheet1!$A:$E,5,FALSE)</f>
        <v>Asset Manager</v>
      </c>
      <c r="G37" s="62" t="str">
        <f>VLOOKUP($B37,'[4]MIS Extract'!$A:$J,4,FALSE)</f>
        <v>Bob Pratt</v>
      </c>
      <c r="H37" s="62" t="str">
        <f>VLOOKUP($B37,'[4]MIS Extract'!$A:$J,5,FALSE)</f>
        <v>Rob Moles</v>
      </c>
      <c r="I37" s="62">
        <v>3</v>
      </c>
      <c r="J37" s="64" t="s">
        <v>3032</v>
      </c>
      <c r="K37" s="80" t="s">
        <v>689</v>
      </c>
      <c r="L37" s="78">
        <v>42998</v>
      </c>
      <c r="M37" s="79">
        <v>313723116</v>
      </c>
      <c r="N37" s="79">
        <v>100000</v>
      </c>
      <c r="O37" s="79">
        <v>75000</v>
      </c>
      <c r="P37" s="79">
        <v>25000</v>
      </c>
    </row>
    <row r="38" spans="1:16" x14ac:dyDescent="0.25">
      <c r="A38">
        <v>37</v>
      </c>
      <c r="B38" s="62" t="s">
        <v>1018</v>
      </c>
      <c r="C38" s="63" t="s">
        <v>3076</v>
      </c>
      <c r="D38" s="62" t="s">
        <v>1019</v>
      </c>
      <c r="E38" s="62" t="s">
        <v>4</v>
      </c>
      <c r="F38" s="62" t="str">
        <f>VLOOKUP(B38,[3]Sheet1!$A:$E,5,FALSE)</f>
        <v>Public Funds</v>
      </c>
      <c r="G38" s="62" t="str">
        <f>VLOOKUP($B38,'[4]MIS Extract'!$A:$J,4,FALSE)</f>
        <v>Bob Pratt</v>
      </c>
      <c r="H38" s="62" t="str">
        <f>VLOOKUP($B38,'[4]MIS Extract'!$A:$J,5,FALSE)</f>
        <v>Rob Moles</v>
      </c>
      <c r="I38" s="62">
        <v>3</v>
      </c>
      <c r="J38" s="64" t="s">
        <v>3032</v>
      </c>
      <c r="K38" s="80" t="s">
        <v>704</v>
      </c>
      <c r="L38" s="78">
        <v>42997</v>
      </c>
      <c r="M38" s="79">
        <v>160616173.75</v>
      </c>
      <c r="N38" s="79">
        <v>12500</v>
      </c>
      <c r="O38" s="79">
        <v>1000</v>
      </c>
      <c r="P38" s="79">
        <v>11500</v>
      </c>
    </row>
    <row r="39" spans="1:16" x14ac:dyDescent="0.25">
      <c r="A39">
        <v>38</v>
      </c>
      <c r="B39" s="62" t="s">
        <v>1028</v>
      </c>
      <c r="C39" s="63" t="s">
        <v>3077</v>
      </c>
      <c r="D39" s="62" t="s">
        <v>1028</v>
      </c>
      <c r="E39" s="62" t="s">
        <v>4</v>
      </c>
      <c r="F39" s="62" t="str">
        <f>VLOOKUP(B39,[3]Sheet1!$A:$E,5,FALSE)</f>
        <v>Corporate</v>
      </c>
      <c r="G39" s="62" t="str">
        <f>VLOOKUP($B39,'[4]MIS Extract'!$A:$J,4,FALSE)</f>
        <v>Bob Pratt</v>
      </c>
      <c r="H39" s="62" t="str">
        <f>VLOOKUP($B39,'[4]MIS Extract'!$A:$J,5,FALSE)</f>
        <v>Rob Moles</v>
      </c>
      <c r="I39" s="62">
        <v>3</v>
      </c>
      <c r="J39" s="64" t="s">
        <v>3032</v>
      </c>
      <c r="K39" s="80" t="s">
        <v>719</v>
      </c>
      <c r="L39" s="78">
        <v>42997</v>
      </c>
      <c r="M39" s="79">
        <v>4498931087</v>
      </c>
      <c r="N39" s="79">
        <v>89500</v>
      </c>
      <c r="O39" s="79">
        <v>89500</v>
      </c>
      <c r="P39" s="79">
        <v>0</v>
      </c>
    </row>
    <row r="40" spans="1:16" x14ac:dyDescent="0.25">
      <c r="A40">
        <v>39</v>
      </c>
      <c r="B40" s="62" t="s">
        <v>1038</v>
      </c>
      <c r="C40" s="63" t="s">
        <v>3078</v>
      </c>
      <c r="D40" s="62" t="s">
        <v>1039</v>
      </c>
      <c r="E40" s="62" t="s">
        <v>4</v>
      </c>
      <c r="F40" s="62" t="str">
        <f>VLOOKUP(B40,[3]Sheet1!$A:$E,5,FALSE)</f>
        <v>Public Funds</v>
      </c>
      <c r="G40" s="62" t="str">
        <f>VLOOKUP($B40,'[4]MIS Extract'!$A:$J,4,FALSE)</f>
        <v>Bob Pratt</v>
      </c>
      <c r="H40" s="62" t="str">
        <f>VLOOKUP($B40,'[4]MIS Extract'!$A:$J,5,FALSE)</f>
        <v>Rob Moles</v>
      </c>
      <c r="I40" s="62">
        <v>3</v>
      </c>
      <c r="J40" s="64" t="s">
        <v>3032</v>
      </c>
      <c r="K40" s="80" t="s">
        <v>734</v>
      </c>
      <c r="L40" s="78">
        <v>42996</v>
      </c>
      <c r="M40" s="79">
        <v>1290378220</v>
      </c>
      <c r="N40" s="79">
        <v>19750</v>
      </c>
      <c r="O40" s="79">
        <v>15000</v>
      </c>
      <c r="P40" s="79">
        <v>4750</v>
      </c>
    </row>
    <row r="41" spans="1:16" x14ac:dyDescent="0.25">
      <c r="A41">
        <v>40</v>
      </c>
      <c r="B41" s="62" t="s">
        <v>1079</v>
      </c>
      <c r="C41" s="63" t="s">
        <v>3079</v>
      </c>
      <c r="D41" s="81" t="s">
        <v>1080</v>
      </c>
      <c r="E41" s="62" t="s">
        <v>4</v>
      </c>
      <c r="F41" s="62" t="str">
        <f>VLOOKUP(B41,[3]Sheet1!$A:$E,5,FALSE)</f>
        <v>Public Funds</v>
      </c>
      <c r="G41" s="62" t="str">
        <f>VLOOKUP($B41,'[4]MIS Extract'!$A:$J,4,FALSE)</f>
        <v>Bob Pratt</v>
      </c>
      <c r="H41" s="62" t="str">
        <f>VLOOKUP($B41,'[4]MIS Extract'!$A:$J,5,FALSE)</f>
        <v>Rob Moles</v>
      </c>
      <c r="I41" s="62">
        <v>3</v>
      </c>
      <c r="J41" s="64" t="s">
        <v>3032</v>
      </c>
      <c r="K41" s="80" t="s">
        <v>824</v>
      </c>
      <c r="L41" s="78">
        <v>42998</v>
      </c>
      <c r="M41" s="79">
        <v>648783435</v>
      </c>
      <c r="N41" s="79">
        <v>5000</v>
      </c>
      <c r="O41" s="79">
        <v>0</v>
      </c>
      <c r="P41" s="79">
        <v>5000</v>
      </c>
    </row>
    <row r="42" spans="1:16" x14ac:dyDescent="0.25">
      <c r="A42">
        <v>41</v>
      </c>
      <c r="B42" s="62" t="s">
        <v>1089</v>
      </c>
      <c r="C42" s="63" t="s">
        <v>3080</v>
      </c>
      <c r="D42" s="62" t="s">
        <v>1090</v>
      </c>
      <c r="E42" s="62" t="s">
        <v>4</v>
      </c>
      <c r="F42" s="62" t="str">
        <f>VLOOKUP(B42,[3]Sheet1!$A:$E,5,FALSE)</f>
        <v>Public Funds</v>
      </c>
      <c r="G42" s="62" t="str">
        <f>VLOOKUP($B42,'[4]MIS Extract'!$A:$J,4,FALSE)</f>
        <v>Bob Pratt</v>
      </c>
      <c r="H42" s="62" t="str">
        <f>VLOOKUP($B42,'[4]MIS Extract'!$A:$J,5,FALSE)</f>
        <v>Rob Moles</v>
      </c>
      <c r="I42" s="62">
        <v>3</v>
      </c>
      <c r="J42" s="64" t="s">
        <v>3032</v>
      </c>
      <c r="K42" s="80" t="s">
        <v>689</v>
      </c>
      <c r="L42" s="78">
        <v>42996</v>
      </c>
      <c r="M42" s="79">
        <v>2538126350</v>
      </c>
      <c r="N42" s="79">
        <v>115500</v>
      </c>
      <c r="O42" s="79">
        <v>0</v>
      </c>
      <c r="P42" s="79">
        <v>115500</v>
      </c>
    </row>
    <row r="43" spans="1:16" x14ac:dyDescent="0.25">
      <c r="A43">
        <v>42</v>
      </c>
      <c r="B43" s="62" t="s">
        <v>1102</v>
      </c>
      <c r="C43" s="63" t="s">
        <v>3081</v>
      </c>
      <c r="D43" s="62" t="s">
        <v>1103</v>
      </c>
      <c r="E43" s="62" t="s">
        <v>4</v>
      </c>
      <c r="F43" s="62" t="str">
        <f>VLOOKUP(B43,[3]Sheet1!$A:$E,5,FALSE)</f>
        <v>Insurance</v>
      </c>
      <c r="G43" s="62" t="str">
        <f>VLOOKUP($B43,'[4]MIS Extract'!$A:$J,4,FALSE)</f>
        <v>Bob Pratt</v>
      </c>
      <c r="H43" s="62" t="str">
        <f>VLOOKUP($B43,'[4]MIS Extract'!$A:$J,5,FALSE)</f>
        <v>Maggie Phan-Truong</v>
      </c>
      <c r="I43" s="62">
        <v>3</v>
      </c>
      <c r="J43" s="64" t="s">
        <v>3032</v>
      </c>
      <c r="K43" s="80" t="s">
        <v>859</v>
      </c>
      <c r="L43" s="78">
        <v>42998</v>
      </c>
      <c r="M43" s="79">
        <v>180310850</v>
      </c>
      <c r="N43" s="79">
        <v>3250</v>
      </c>
      <c r="O43" s="79">
        <v>2500</v>
      </c>
      <c r="P43" s="79">
        <v>750</v>
      </c>
    </row>
    <row r="44" spans="1:16" x14ac:dyDescent="0.25">
      <c r="A44">
        <v>43</v>
      </c>
      <c r="B44" s="62" t="s">
        <v>1115</v>
      </c>
      <c r="C44" s="63" t="s">
        <v>3082</v>
      </c>
      <c r="D44" s="62" t="s">
        <v>1116</v>
      </c>
      <c r="E44" s="62" t="s">
        <v>3041</v>
      </c>
      <c r="F44" s="62" t="str">
        <f>VLOOKUP(B44,[3]Sheet1!$A:$E,5,FALSE)</f>
        <v>Asset Manager</v>
      </c>
      <c r="G44" s="62" t="str">
        <f>VLOOKUP($B44,'[4]MIS Extract'!$A:$J,4,FALSE)</f>
        <v>Bob Pratt</v>
      </c>
      <c r="H44" s="62" t="str">
        <f>VLOOKUP($B44,'[4]MIS Extract'!$A:$J,5,FALSE)</f>
        <v>Maggie Phan-Truong</v>
      </c>
      <c r="I44" s="62">
        <v>1</v>
      </c>
      <c r="J44" s="64" t="s">
        <v>3032</v>
      </c>
      <c r="K44" s="80" t="s">
        <v>1127</v>
      </c>
      <c r="L44" s="78">
        <v>42996</v>
      </c>
      <c r="M44" s="79">
        <v>55000000</v>
      </c>
      <c r="N44" s="79">
        <v>1558380.64</v>
      </c>
      <c r="O44" s="79">
        <v>1558380.64</v>
      </c>
      <c r="P44" s="79">
        <v>0</v>
      </c>
    </row>
    <row r="45" spans="1:16" x14ac:dyDescent="0.25">
      <c r="A45">
        <v>44</v>
      </c>
      <c r="B45" s="62" t="s">
        <v>871</v>
      </c>
      <c r="C45" s="63" t="s">
        <v>3083</v>
      </c>
      <c r="D45" s="62" t="s">
        <v>872</v>
      </c>
      <c r="E45" s="62" t="s">
        <v>4</v>
      </c>
      <c r="F45" s="62" t="str">
        <f>VLOOKUP(B45,[3]Sheet1!$A:$E,5,FALSE)</f>
        <v>Corporate</v>
      </c>
      <c r="G45" s="62" t="str">
        <f>VLOOKUP($B45,'[4]MIS Extract'!$A:$J,4,FALSE)</f>
        <v>Bob Pratt</v>
      </c>
      <c r="H45" s="62" t="str">
        <f>VLOOKUP($B45,'[4]MIS Extract'!$A:$J,5,FALSE)</f>
        <v>Rob Moles</v>
      </c>
      <c r="I45" s="62">
        <v>3</v>
      </c>
      <c r="J45" s="64" t="s">
        <v>3032</v>
      </c>
      <c r="K45" s="80" t="s">
        <v>719</v>
      </c>
      <c r="L45" s="78">
        <v>42996</v>
      </c>
      <c r="M45" s="79">
        <v>4281161224</v>
      </c>
      <c r="N45" s="79">
        <v>109250</v>
      </c>
      <c r="O45" s="79">
        <v>109250</v>
      </c>
      <c r="P45" s="79">
        <v>0</v>
      </c>
    </row>
    <row r="46" spans="1:16" x14ac:dyDescent="0.25">
      <c r="A46">
        <v>45</v>
      </c>
      <c r="B46" s="62" t="s">
        <v>1129</v>
      </c>
      <c r="C46" s="63" t="s">
        <v>3084</v>
      </c>
      <c r="D46" s="62" t="s">
        <v>1130</v>
      </c>
      <c r="E46" s="62" t="s">
        <v>4</v>
      </c>
      <c r="F46" s="62" t="str">
        <f>VLOOKUP(B46,[3]Sheet1!$A:$E,5,FALSE)</f>
        <v>Public Funds</v>
      </c>
      <c r="G46" s="62" t="str">
        <f>VLOOKUP($B46,'[4]MIS Extract'!$A:$J,4,FALSE)</f>
        <v>Bob Pratt</v>
      </c>
      <c r="H46" s="62" t="str">
        <f>VLOOKUP($B46,'[4]MIS Extract'!$A:$J,5,FALSE)</f>
        <v>Maggie Phan-Truong</v>
      </c>
      <c r="I46" s="62">
        <v>3</v>
      </c>
      <c r="J46" s="64" t="s">
        <v>3032</v>
      </c>
      <c r="K46" s="80" t="s">
        <v>788</v>
      </c>
      <c r="L46" s="78">
        <v>42998</v>
      </c>
      <c r="M46" s="79">
        <v>4649593</v>
      </c>
      <c r="N46" s="79">
        <v>50000</v>
      </c>
      <c r="O46" s="79">
        <v>50000</v>
      </c>
      <c r="P46" s="79">
        <v>0</v>
      </c>
    </row>
    <row r="47" spans="1:16" x14ac:dyDescent="0.25">
      <c r="A47">
        <v>46</v>
      </c>
      <c r="B47" s="62" t="s">
        <v>1140</v>
      </c>
      <c r="C47" s="63" t="s">
        <v>3085</v>
      </c>
      <c r="D47" s="81" t="s">
        <v>1141</v>
      </c>
      <c r="E47" s="62" t="s">
        <v>4</v>
      </c>
      <c r="F47" s="62" t="str">
        <f>VLOOKUP(B47,[3]Sheet1!$A:$E,5,FALSE)</f>
        <v>Public Funds</v>
      </c>
      <c r="G47" s="62" t="str">
        <f>VLOOKUP($B47,'[4]MIS Extract'!$A:$J,4,FALSE)</f>
        <v>Bob Pratt</v>
      </c>
      <c r="H47" s="62" t="str">
        <f>VLOOKUP($B47,'[4]MIS Extract'!$A:$J,5,FALSE)</f>
        <v>Rob Moles</v>
      </c>
      <c r="I47" s="62">
        <v>3</v>
      </c>
      <c r="J47" s="64" t="s">
        <v>3032</v>
      </c>
      <c r="K47" s="80" t="s">
        <v>734</v>
      </c>
      <c r="L47" s="78">
        <v>43039</v>
      </c>
      <c r="M47" s="79">
        <v>113615307</v>
      </c>
      <c r="N47" s="79">
        <v>10250</v>
      </c>
      <c r="O47" s="79">
        <v>0</v>
      </c>
      <c r="P47" s="79">
        <v>10250</v>
      </c>
    </row>
    <row r="48" spans="1:16" x14ac:dyDescent="0.25">
      <c r="A48">
        <v>47</v>
      </c>
      <c r="B48" s="62" t="s">
        <v>1180</v>
      </c>
      <c r="C48" s="63" t="s">
        <v>3086</v>
      </c>
      <c r="D48" s="62" t="s">
        <v>1181</v>
      </c>
      <c r="E48" s="62" t="s">
        <v>4</v>
      </c>
      <c r="F48" s="62" t="str">
        <f>VLOOKUP(B48,[3]Sheet1!$A:$E,5,FALSE)</f>
        <v>Public Funds</v>
      </c>
      <c r="G48" s="62" t="str">
        <f>VLOOKUP($B48,'[4]MIS Extract'!$A:$J,4,FALSE)</f>
        <v>Bob Pratt</v>
      </c>
      <c r="H48" s="62" t="str">
        <f>VLOOKUP($B48,'[4]MIS Extract'!$A:$J,5,FALSE)</f>
        <v>Rob Moles</v>
      </c>
      <c r="I48" s="62">
        <v>1</v>
      </c>
      <c r="J48" s="64" t="s">
        <v>3032</v>
      </c>
      <c r="K48" s="80" t="s">
        <v>719</v>
      </c>
      <c r="L48" s="78">
        <v>42996</v>
      </c>
      <c r="M48" s="79">
        <v>145978155339</v>
      </c>
      <c r="N48" s="79">
        <v>6259490</v>
      </c>
      <c r="O48" s="79">
        <v>0</v>
      </c>
      <c r="P48" s="79">
        <v>6259490</v>
      </c>
    </row>
    <row r="49" spans="1:16" x14ac:dyDescent="0.25">
      <c r="A49">
        <v>48</v>
      </c>
      <c r="B49" s="62" t="s">
        <v>1271</v>
      </c>
      <c r="C49" s="63" t="s">
        <v>3087</v>
      </c>
      <c r="D49" s="62" t="s">
        <v>1272</v>
      </c>
      <c r="E49" s="62" t="s">
        <v>4</v>
      </c>
      <c r="F49" s="62" t="str">
        <f>VLOOKUP(B49,[3]Sheet1!$A:$E,5,FALSE)</f>
        <v>Public Funds</v>
      </c>
      <c r="G49" s="62" t="str">
        <f>VLOOKUP($B49,'[4]MIS Extract'!$A:$J,4,FALSE)</f>
        <v>Bob Pratt</v>
      </c>
      <c r="H49" s="62" t="str">
        <f>VLOOKUP($B49,'[4]MIS Extract'!$A:$J,5,FALSE)</f>
        <v>Rob Moles</v>
      </c>
      <c r="I49" s="62">
        <v>1</v>
      </c>
      <c r="J49" s="64" t="s">
        <v>3032</v>
      </c>
      <c r="K49" s="80" t="s">
        <v>3088</v>
      </c>
      <c r="L49" s="78">
        <v>42996</v>
      </c>
      <c r="M49" s="79">
        <v>9234948573.5900002</v>
      </c>
      <c r="N49" s="79">
        <v>772527</v>
      </c>
      <c r="O49" s="79">
        <v>88277</v>
      </c>
      <c r="P49" s="79">
        <v>684250</v>
      </c>
    </row>
    <row r="50" spans="1:16" x14ac:dyDescent="0.25">
      <c r="A50">
        <v>49</v>
      </c>
      <c r="B50" s="62" t="s">
        <v>1170</v>
      </c>
      <c r="C50" s="63" t="s">
        <v>3089</v>
      </c>
      <c r="D50" s="62" t="s">
        <v>1171</v>
      </c>
      <c r="E50" s="62" t="s">
        <v>4</v>
      </c>
      <c r="F50" s="62" t="str">
        <f>VLOOKUP(B50,[3]Sheet1!$A:$E,5,FALSE)</f>
        <v>Public Funds</v>
      </c>
      <c r="G50" s="62" t="str">
        <f>VLOOKUP($B50,'[4]MIS Extract'!$A:$J,4,FALSE)</f>
        <v>Bob Pratt</v>
      </c>
      <c r="H50" s="62" t="str">
        <f>VLOOKUP($B50,'[4]MIS Extract'!$A:$J,5,FALSE)</f>
        <v>Rob Moles</v>
      </c>
      <c r="I50" s="62">
        <v>3</v>
      </c>
      <c r="J50" s="64" t="s">
        <v>3032</v>
      </c>
      <c r="K50" s="80" t="s">
        <v>3088</v>
      </c>
      <c r="L50" s="78">
        <v>42996</v>
      </c>
      <c r="M50" s="79">
        <v>825946102.34000003</v>
      </c>
      <c r="N50" s="79">
        <v>68400</v>
      </c>
      <c r="O50" s="79">
        <v>0</v>
      </c>
      <c r="P50" s="79">
        <v>68400</v>
      </c>
    </row>
    <row r="51" spans="1:16" x14ac:dyDescent="0.25">
      <c r="A51">
        <v>50</v>
      </c>
      <c r="B51" s="62" t="s">
        <v>928</v>
      </c>
      <c r="C51" s="63" t="s">
        <v>3090</v>
      </c>
      <c r="D51" s="62" t="s">
        <v>3091</v>
      </c>
      <c r="E51" s="62" t="s">
        <v>4</v>
      </c>
      <c r="F51" s="62" t="str">
        <f>VLOOKUP(B51,[3]Sheet1!$A:$E,5,FALSE)</f>
        <v>Endowment/Foundation</v>
      </c>
      <c r="G51" s="62" t="str">
        <f>VLOOKUP($B51,'[4]MIS Extract'!$A:$J,4,FALSE)</f>
        <v>Bob Pratt</v>
      </c>
      <c r="H51" s="62" t="str">
        <f>VLOOKUP($B51,'[4]MIS Extract'!$A:$J,5,FALSE)</f>
        <v>Rob Moles</v>
      </c>
      <c r="I51" s="62">
        <v>3</v>
      </c>
      <c r="J51" s="64" t="s">
        <v>3032</v>
      </c>
      <c r="K51" s="80" t="s">
        <v>734</v>
      </c>
      <c r="L51" s="78">
        <v>42997</v>
      </c>
      <c r="M51" s="79">
        <v>676962209</v>
      </c>
      <c r="N51" s="79">
        <v>86700</v>
      </c>
      <c r="O51" s="79">
        <v>0</v>
      </c>
      <c r="P51" s="79">
        <v>86700</v>
      </c>
    </row>
    <row r="52" spans="1:16" x14ac:dyDescent="0.25">
      <c r="A52">
        <v>51</v>
      </c>
      <c r="B52" s="62" t="s">
        <v>1197</v>
      </c>
      <c r="C52" s="63" t="s">
        <v>3092</v>
      </c>
      <c r="D52" s="62" t="s">
        <v>1198</v>
      </c>
      <c r="E52" s="62" t="s">
        <v>4</v>
      </c>
      <c r="F52" s="62" t="str">
        <f>VLOOKUP(B52,[3]Sheet1!$A:$E,5,FALSE)</f>
        <v>Endowment/Foundation</v>
      </c>
      <c r="G52" s="62" t="str">
        <f>VLOOKUP($B52,'[4]MIS Extract'!$A:$J,4,FALSE)</f>
        <v>Bob Pratt</v>
      </c>
      <c r="H52" s="62" t="str">
        <f>VLOOKUP($B52,'[4]MIS Extract'!$A:$J,5,FALSE)</f>
        <v>Rob Moles</v>
      </c>
      <c r="I52" s="62">
        <v>1</v>
      </c>
      <c r="J52" s="64" t="s">
        <v>3032</v>
      </c>
      <c r="K52" s="80" t="s">
        <v>824</v>
      </c>
      <c r="L52" s="78">
        <v>42998</v>
      </c>
      <c r="M52" s="79">
        <v>2358291303.4900002</v>
      </c>
      <c r="N52" s="79">
        <v>169200</v>
      </c>
      <c r="O52" s="79">
        <v>147500</v>
      </c>
      <c r="P52" s="79">
        <v>21700</v>
      </c>
    </row>
    <row r="53" spans="1:16" x14ac:dyDescent="0.25">
      <c r="A53">
        <v>52</v>
      </c>
      <c r="B53" s="62" t="s">
        <v>917</v>
      </c>
      <c r="C53" s="63" t="s">
        <v>3093</v>
      </c>
      <c r="D53" s="62" t="s">
        <v>918</v>
      </c>
      <c r="E53" s="62" t="s">
        <v>4</v>
      </c>
      <c r="F53" s="62" t="str">
        <f>VLOOKUP(B53,[3]Sheet1!$A:$E,5,FALSE)</f>
        <v>Corporate</v>
      </c>
      <c r="G53" s="62" t="str">
        <f>VLOOKUP($B53,'[4]MIS Extract'!$A:$J,4,FALSE)</f>
        <v>Bob Pratt</v>
      </c>
      <c r="H53" s="62" t="str">
        <f>VLOOKUP($B53,'[4]MIS Extract'!$A:$J,5,FALSE)</f>
        <v>Maggie Phan-Truong</v>
      </c>
      <c r="I53" s="62">
        <v>3</v>
      </c>
      <c r="J53" s="64" t="s">
        <v>3032</v>
      </c>
      <c r="K53" s="80" t="s">
        <v>859</v>
      </c>
      <c r="L53" s="78">
        <v>42998</v>
      </c>
      <c r="M53" s="79">
        <v>151104541</v>
      </c>
      <c r="N53" s="79">
        <v>10000</v>
      </c>
      <c r="O53" s="79">
        <v>10000</v>
      </c>
      <c r="P53" s="79">
        <v>0</v>
      </c>
    </row>
    <row r="54" spans="1:16" x14ac:dyDescent="0.25">
      <c r="A54">
        <v>53</v>
      </c>
      <c r="B54" s="62" t="s">
        <v>1208</v>
      </c>
      <c r="C54" s="63" t="s">
        <v>3094</v>
      </c>
      <c r="D54" s="62" t="s">
        <v>1209</v>
      </c>
      <c r="E54" s="62" t="s">
        <v>39</v>
      </c>
      <c r="F54" s="62" t="str">
        <f>VLOOKUP(B54,[3]Sheet1!$A:$E,5,FALSE)</f>
        <v>Asset Manager</v>
      </c>
      <c r="G54" s="62" t="str">
        <f>VLOOKUP($B54,'[4]MIS Extract'!$A:$J,4,FALSE)</f>
        <v>Bob Pratt</v>
      </c>
      <c r="H54" s="62" t="str">
        <f>VLOOKUP($B54,'[4]MIS Extract'!$A:$J,5,FALSE)</f>
        <v>Maggie Phan-Truong</v>
      </c>
      <c r="I54" s="62">
        <v>3</v>
      </c>
      <c r="J54" s="64" t="s">
        <v>3032</v>
      </c>
      <c r="K54" s="80" t="s">
        <v>859</v>
      </c>
      <c r="L54" s="78">
        <v>42998</v>
      </c>
      <c r="M54" s="79">
        <f>376234452+93314554+87052667</f>
        <v>556601673</v>
      </c>
      <c r="N54" s="79">
        <v>5750</v>
      </c>
      <c r="O54" s="79">
        <v>5250</v>
      </c>
      <c r="P54" s="79">
        <v>500</v>
      </c>
    </row>
    <row r="55" spans="1:16" x14ac:dyDescent="0.25">
      <c r="A55">
        <v>54</v>
      </c>
      <c r="B55" s="62" t="s">
        <v>1219</v>
      </c>
      <c r="C55" s="63" t="s">
        <v>3047</v>
      </c>
      <c r="D55" s="62" t="s">
        <v>1220</v>
      </c>
      <c r="E55" s="62" t="s">
        <v>39</v>
      </c>
      <c r="F55" s="62" t="str">
        <f>VLOOKUP(B55,[3]Sheet1!$A:$E,5,FALSE)</f>
        <v>Public Funds</v>
      </c>
      <c r="G55" s="62" t="str">
        <f>VLOOKUP($B55,'[4]MIS Extract'!$A:$J,4,FALSE)</f>
        <v>Bob Pratt</v>
      </c>
      <c r="H55" s="62" t="str">
        <f>VLOOKUP($B55,'[4]MIS Extract'!$A:$J,5,FALSE)</f>
        <v>Maggie Phan-Truong</v>
      </c>
      <c r="I55" s="62">
        <v>3</v>
      </c>
      <c r="J55" s="64" t="s">
        <v>3032</v>
      </c>
      <c r="K55" s="80" t="s">
        <v>788</v>
      </c>
      <c r="L55" s="78">
        <v>42998</v>
      </c>
      <c r="M55" s="79">
        <v>379037964</v>
      </c>
      <c r="N55" s="79">
        <v>11500</v>
      </c>
      <c r="O55" s="79">
        <v>11000</v>
      </c>
      <c r="P55" s="79">
        <v>500</v>
      </c>
    </row>
    <row r="56" spans="1:16" x14ac:dyDescent="0.25">
      <c r="A56">
        <v>55</v>
      </c>
      <c r="B56" s="62" t="s">
        <v>1190</v>
      </c>
      <c r="C56" s="63" t="s">
        <v>3095</v>
      </c>
      <c r="D56" s="62" t="s">
        <v>1191</v>
      </c>
      <c r="E56" s="62" t="s">
        <v>4</v>
      </c>
      <c r="F56" s="62" t="str">
        <f>VLOOKUP(B56,[3]Sheet1!$A:$E,5,FALSE)</f>
        <v>Endowment/Foundation</v>
      </c>
      <c r="G56" s="62" t="str">
        <f>VLOOKUP($B56,'[4]MIS Extract'!$A:$J,4,FALSE)</f>
        <v>Bob Pratt</v>
      </c>
      <c r="H56" s="62" t="str">
        <f>VLOOKUP($B56,'[4]MIS Extract'!$A:$J,5,FALSE)</f>
        <v>Rob Moles</v>
      </c>
      <c r="I56" s="62">
        <v>3</v>
      </c>
      <c r="J56" s="64" t="s">
        <v>3032</v>
      </c>
      <c r="K56" s="80" t="s">
        <v>719</v>
      </c>
      <c r="L56" s="78">
        <v>42997</v>
      </c>
      <c r="M56" s="79">
        <v>515030344.75</v>
      </c>
      <c r="N56" s="79">
        <v>75000</v>
      </c>
      <c r="O56" s="79">
        <v>75000</v>
      </c>
      <c r="P56" s="79">
        <v>0</v>
      </c>
    </row>
    <row r="57" spans="1:16" x14ac:dyDescent="0.25">
      <c r="A57">
        <v>56</v>
      </c>
      <c r="B57" s="62" t="s">
        <v>1279</v>
      </c>
      <c r="C57" s="63" t="s">
        <v>3096</v>
      </c>
      <c r="D57" s="62" t="s">
        <v>1280</v>
      </c>
      <c r="E57" s="62" t="s">
        <v>4</v>
      </c>
      <c r="F57" s="62" t="str">
        <f>VLOOKUP(B57,[3]Sheet1!$A:$E,5,FALSE)</f>
        <v>Public Funds</v>
      </c>
      <c r="G57" s="62" t="str">
        <f>VLOOKUP($B57,'[4]MIS Extract'!$A:$J,4,FALSE)</f>
        <v>Carl Hennessy</v>
      </c>
      <c r="H57" s="62" t="str">
        <f>VLOOKUP($B57,'[4]MIS Extract'!$A:$J,5,FALSE)</f>
        <v>MABLE LEUNG</v>
      </c>
      <c r="I57" s="62">
        <v>2</v>
      </c>
      <c r="J57" s="64" t="s">
        <v>3097</v>
      </c>
      <c r="K57" s="80" t="s">
        <v>3098</v>
      </c>
      <c r="L57" s="78">
        <v>42986</v>
      </c>
      <c r="M57" s="79">
        <v>7701918765.8900003</v>
      </c>
      <c r="N57" s="79">
        <v>83000</v>
      </c>
      <c r="O57" s="79">
        <v>0</v>
      </c>
      <c r="P57" s="79">
        <v>83000</v>
      </c>
    </row>
    <row r="58" spans="1:16" x14ac:dyDescent="0.25">
      <c r="A58">
        <v>57</v>
      </c>
      <c r="B58" s="62" t="s">
        <v>1291</v>
      </c>
      <c r="C58" s="63" t="s">
        <v>3099</v>
      </c>
      <c r="D58" s="62" t="s">
        <v>1291</v>
      </c>
      <c r="E58" s="62" t="s">
        <v>4</v>
      </c>
      <c r="F58" s="62" t="str">
        <f>VLOOKUP(B58,[3]Sheet1!$A:$E,5,FALSE)</f>
        <v>Corporate</v>
      </c>
      <c r="G58" s="62" t="str">
        <f>VLOOKUP($B58,'[4]MIS Extract'!$A:$J,4,FALSE)</f>
        <v>Carl Hennessy</v>
      </c>
      <c r="H58" s="62" t="str">
        <f>VLOOKUP($B58,'[4]MIS Extract'!$A:$J,5,FALSE)</f>
        <v>Azharuddin Mansiya</v>
      </c>
      <c r="I58" s="62">
        <v>2</v>
      </c>
      <c r="J58" s="64" t="s">
        <v>3097</v>
      </c>
      <c r="K58" s="80" t="s">
        <v>1289</v>
      </c>
      <c r="L58" s="78">
        <v>42991</v>
      </c>
      <c r="M58" s="79">
        <v>41600980434.639999</v>
      </c>
      <c r="N58" s="79">
        <v>66750</v>
      </c>
      <c r="O58" s="79">
        <v>0</v>
      </c>
      <c r="P58" s="79">
        <v>66750</v>
      </c>
    </row>
    <row r="59" spans="1:16" x14ac:dyDescent="0.25">
      <c r="A59">
        <v>58</v>
      </c>
      <c r="B59" s="62" t="s">
        <v>1504</v>
      </c>
      <c r="C59" s="63" t="s">
        <v>3100</v>
      </c>
      <c r="D59" s="62" t="s">
        <v>1505</v>
      </c>
      <c r="E59" s="62" t="s">
        <v>4</v>
      </c>
      <c r="F59" s="62" t="str">
        <f>VLOOKUP(B59,[3]Sheet1!$A:$E,5,FALSE)</f>
        <v>Public Funds</v>
      </c>
      <c r="G59" s="62" t="str">
        <f>VLOOKUP($B59,'[4]MIS Extract'!$A:$J,4,FALSE)</f>
        <v>Carl Hennessy</v>
      </c>
      <c r="H59" s="62" t="str">
        <f>VLOOKUP($B59,'[4]MIS Extract'!$A:$J,5,FALSE)</f>
        <v>Azharuddin Mansiya</v>
      </c>
      <c r="I59" s="62">
        <v>1</v>
      </c>
      <c r="J59" s="64" t="s">
        <v>3097</v>
      </c>
      <c r="K59" s="80" t="s">
        <v>1335</v>
      </c>
      <c r="L59" s="78">
        <v>42986</v>
      </c>
      <c r="M59" s="79">
        <v>38123611253</v>
      </c>
      <c r="N59" s="79">
        <v>837100</v>
      </c>
      <c r="O59" s="79">
        <v>0</v>
      </c>
      <c r="P59" s="79">
        <v>837100</v>
      </c>
    </row>
    <row r="60" spans="1:16" x14ac:dyDescent="0.25">
      <c r="A60">
        <v>59</v>
      </c>
      <c r="B60" s="62" t="s">
        <v>1399</v>
      </c>
      <c r="C60" s="63" t="s">
        <v>3101</v>
      </c>
      <c r="D60" s="62" t="s">
        <v>1400</v>
      </c>
      <c r="E60" s="62" t="s">
        <v>3041</v>
      </c>
      <c r="F60" s="62" t="str">
        <f>VLOOKUP(B60,[3]Sheet1!$A:$E,5,FALSE)</f>
        <v>Insurance</v>
      </c>
      <c r="G60" s="62" t="str">
        <f>VLOOKUP($B60,'[4]MIS Extract'!$A:$J,4,FALSE)</f>
        <v>Carl Hennessy</v>
      </c>
      <c r="H60" s="62" t="str">
        <f>VLOOKUP($B60,'[4]MIS Extract'!$A:$J,5,FALSE)</f>
        <v>Mike O'Connell</v>
      </c>
      <c r="I60" s="62">
        <v>2</v>
      </c>
      <c r="J60" s="64" t="s">
        <v>3097</v>
      </c>
      <c r="K60" s="80" t="s">
        <v>1345</v>
      </c>
      <c r="L60" s="78">
        <v>43003</v>
      </c>
      <c r="M60" s="79">
        <v>2583051270</v>
      </c>
      <c r="N60" s="79">
        <v>74622</v>
      </c>
      <c r="O60" s="79">
        <v>74622</v>
      </c>
      <c r="P60" s="79">
        <v>0</v>
      </c>
    </row>
    <row r="61" spans="1:16" x14ac:dyDescent="0.25">
      <c r="A61">
        <v>60</v>
      </c>
      <c r="B61" s="62" t="s">
        <v>1337</v>
      </c>
      <c r="C61" s="63" t="s">
        <v>3102</v>
      </c>
      <c r="D61" s="62" t="s">
        <v>1338</v>
      </c>
      <c r="E61" s="62" t="s">
        <v>34</v>
      </c>
      <c r="F61" s="62" t="str">
        <f>VLOOKUP(B61,[3]Sheet1!$A:$E,5,FALSE)</f>
        <v>Asset Manager</v>
      </c>
      <c r="G61" s="62" t="str">
        <f>VLOOKUP($B61,'[4]MIS Extract'!$A:$J,4,FALSE)</f>
        <v>Carl Hennessy</v>
      </c>
      <c r="H61" s="62" t="str">
        <f>VLOOKUP($B61,'[4]MIS Extract'!$A:$J,5,FALSE)</f>
        <v>Azharuddin Mansiya</v>
      </c>
      <c r="I61" s="62">
        <v>2</v>
      </c>
      <c r="J61" s="64" t="s">
        <v>3097</v>
      </c>
      <c r="K61" s="80" t="s">
        <v>1323</v>
      </c>
      <c r="L61" s="78">
        <v>42998</v>
      </c>
      <c r="M61" s="79">
        <v>18618197170.490002</v>
      </c>
      <c r="N61" s="79">
        <v>13000</v>
      </c>
      <c r="O61" s="79">
        <v>0</v>
      </c>
      <c r="P61" s="79">
        <v>13000</v>
      </c>
    </row>
    <row r="62" spans="1:16" x14ac:dyDescent="0.25">
      <c r="A62">
        <v>61</v>
      </c>
      <c r="B62" s="62" t="s">
        <v>1301</v>
      </c>
      <c r="C62" s="63" t="s">
        <v>3103</v>
      </c>
      <c r="D62" s="62" t="s">
        <v>1302</v>
      </c>
      <c r="E62" s="62" t="s">
        <v>4</v>
      </c>
      <c r="F62" s="62" t="str">
        <f>VLOOKUP(B62,[3]Sheet1!$A:$E,5,FALSE)</f>
        <v>Endowment/Foundation</v>
      </c>
      <c r="G62" s="62" t="str">
        <f>VLOOKUP($B62,'[4]MIS Extract'!$A:$J,4,FALSE)</f>
        <v>Carl Hennessy</v>
      </c>
      <c r="H62" s="62" t="str">
        <f>VLOOKUP($B62,'[4]MIS Extract'!$A:$J,5,FALSE)</f>
        <v>Adam Hirbour</v>
      </c>
      <c r="I62" s="62">
        <v>2</v>
      </c>
      <c r="J62" s="64" t="s">
        <v>3032</v>
      </c>
      <c r="K62" s="80" t="s">
        <v>1289</v>
      </c>
      <c r="L62" s="78">
        <v>42991</v>
      </c>
      <c r="M62" s="79">
        <v>751190820.96000004</v>
      </c>
      <c r="N62" s="79">
        <v>39500</v>
      </c>
      <c r="O62" s="79">
        <v>39500</v>
      </c>
      <c r="P62" s="79">
        <v>0</v>
      </c>
    </row>
    <row r="63" spans="1:16" x14ac:dyDescent="0.25">
      <c r="A63">
        <v>62</v>
      </c>
      <c r="B63" s="62" t="s">
        <v>1482</v>
      </c>
      <c r="C63" s="63" t="s">
        <v>3104</v>
      </c>
      <c r="D63" s="62" t="s">
        <v>0</v>
      </c>
      <c r="E63" s="62" t="s">
        <v>4</v>
      </c>
      <c r="F63" s="62" t="str">
        <f>VLOOKUP(B63,[3]Sheet1!$A:$E,5,FALSE)</f>
        <v>Public Funds</v>
      </c>
      <c r="G63" s="62" t="str">
        <f>VLOOKUP($B63,'[4]MIS Extract'!$A:$J,4,FALSE)</f>
        <v>Carl Hennessy</v>
      </c>
      <c r="H63" s="62" t="str">
        <f>VLOOKUP($B63,'[4]MIS Extract'!$A:$J,5,FALSE)</f>
        <v>MABLE LEUNG</v>
      </c>
      <c r="I63" s="62">
        <v>1</v>
      </c>
      <c r="J63" s="64" t="s">
        <v>3097</v>
      </c>
      <c r="K63" s="80" t="s">
        <v>1502</v>
      </c>
      <c r="L63" s="78">
        <v>42993</v>
      </c>
      <c r="M63" s="79">
        <v>332558929027.27002</v>
      </c>
      <c r="N63" s="79">
        <v>1938750</v>
      </c>
      <c r="O63" s="79"/>
      <c r="P63" s="79">
        <v>1938750</v>
      </c>
    </row>
    <row r="64" spans="1:16" x14ac:dyDescent="0.25">
      <c r="A64">
        <v>63</v>
      </c>
      <c r="B64" s="62" t="s">
        <v>1456</v>
      </c>
      <c r="C64" s="63" t="s">
        <v>3105</v>
      </c>
      <c r="D64" s="62" t="s">
        <v>1457</v>
      </c>
      <c r="E64" s="62" t="s">
        <v>4</v>
      </c>
      <c r="F64" s="62" t="str">
        <f>VLOOKUP(B64,[3]Sheet1!$A:$E,5,FALSE)</f>
        <v>Public Funds</v>
      </c>
      <c r="G64" s="62" t="str">
        <f>VLOOKUP($B64,'[4]MIS Extract'!$A:$J,4,FALSE)</f>
        <v>Carl Hennessy</v>
      </c>
      <c r="H64" s="62" t="str">
        <f>VLOOKUP($B64,'[4]MIS Extract'!$A:$J,5,FALSE)</f>
        <v>MABLE LEUNG</v>
      </c>
      <c r="I64" s="62">
        <v>1</v>
      </c>
      <c r="J64" s="64" t="s">
        <v>3097</v>
      </c>
      <c r="K64" s="80" t="s">
        <v>1345</v>
      </c>
      <c r="L64" s="78">
        <v>42996</v>
      </c>
      <c r="M64" s="79">
        <v>213369288823</v>
      </c>
      <c r="N64" s="79">
        <v>2803699</v>
      </c>
      <c r="O64" s="79">
        <v>95000</v>
      </c>
      <c r="P64" s="79">
        <v>2708699</v>
      </c>
    </row>
    <row r="65" spans="1:16" x14ac:dyDescent="0.25">
      <c r="A65">
        <v>64</v>
      </c>
      <c r="B65" s="81" t="s">
        <v>1315</v>
      </c>
      <c r="C65" s="82" t="s">
        <v>3106</v>
      </c>
      <c r="D65" s="81" t="s">
        <v>1315</v>
      </c>
      <c r="E65" s="81" t="s">
        <v>4</v>
      </c>
      <c r="F65" s="62" t="str">
        <f>VLOOKUP(B65,[3]Sheet1!$A:$E,5,FALSE)</f>
        <v>Corporate</v>
      </c>
      <c r="G65" s="62" t="str">
        <f>VLOOKUP($B65,'[4]MIS Extract'!$A:$J,4,FALSE)</f>
        <v>Carl Hennessy</v>
      </c>
      <c r="H65" s="62" t="str">
        <f>VLOOKUP($B65,'[4]MIS Extract'!$A:$J,5,FALSE)</f>
        <v>Azharuddin Mansiya</v>
      </c>
      <c r="I65" s="81">
        <v>2</v>
      </c>
      <c r="J65" s="83" t="s">
        <v>3097</v>
      </c>
      <c r="K65" s="80" t="s">
        <v>1323</v>
      </c>
      <c r="L65" s="78">
        <v>42996</v>
      </c>
      <c r="M65" s="79">
        <v>3173604949</v>
      </c>
      <c r="N65" s="79">
        <v>89725</v>
      </c>
      <c r="O65" s="79">
        <v>89725</v>
      </c>
      <c r="P65" s="79">
        <v>0</v>
      </c>
    </row>
    <row r="66" spans="1:16" x14ac:dyDescent="0.25">
      <c r="A66">
        <v>65</v>
      </c>
      <c r="B66" s="62" t="s">
        <v>1325</v>
      </c>
      <c r="C66" s="63" t="s">
        <v>3107</v>
      </c>
      <c r="D66" s="62" t="s">
        <v>1326</v>
      </c>
      <c r="E66" s="62" t="s">
        <v>34</v>
      </c>
      <c r="F66" s="62" t="str">
        <f>VLOOKUP(B66,[3]Sheet1!$A:$E,5,FALSE)</f>
        <v>Asset Manager</v>
      </c>
      <c r="G66" s="62" t="str">
        <f>VLOOKUP($B66,'[4]MIS Extract'!$A:$J,4,FALSE)</f>
        <v>Carl Hennessy</v>
      </c>
      <c r="H66" s="62" t="str">
        <f>VLOOKUP($B66,'[4]MIS Extract'!$A:$J,5,FALSE)</f>
        <v>Azharuddin Mansiya</v>
      </c>
      <c r="I66" s="62">
        <v>1</v>
      </c>
      <c r="J66" s="64" t="s">
        <v>3097</v>
      </c>
      <c r="K66" s="80" t="s">
        <v>1335</v>
      </c>
      <c r="L66" s="78">
        <v>42986</v>
      </c>
      <c r="M66" s="79">
        <v>140527915903.39001</v>
      </c>
      <c r="N66" s="79">
        <v>277000</v>
      </c>
      <c r="O66" s="79">
        <v>267000</v>
      </c>
      <c r="P66" s="79">
        <v>10000</v>
      </c>
    </row>
    <row r="67" spans="1:16" x14ac:dyDescent="0.25">
      <c r="A67">
        <v>66</v>
      </c>
      <c r="B67" s="62" t="s">
        <v>1370</v>
      </c>
      <c r="C67" s="63" t="s">
        <v>3108</v>
      </c>
      <c r="D67" s="62" t="s">
        <v>1371</v>
      </c>
      <c r="E67" s="62" t="s">
        <v>4</v>
      </c>
      <c r="F67" s="62" t="str">
        <f>VLOOKUP(B67,[3]Sheet1!$A:$E,5,FALSE)</f>
        <v>Endowment/Foundation</v>
      </c>
      <c r="G67" s="62" t="str">
        <f>VLOOKUP($B67,'[4]MIS Extract'!$A:$J,4,FALSE)</f>
        <v>Carl Hennessy</v>
      </c>
      <c r="H67" s="62" t="str">
        <f>VLOOKUP($B67,'[4]MIS Extract'!$A:$J,5,FALSE)</f>
        <v>Azharuddin Mansiya</v>
      </c>
      <c r="I67" s="62">
        <v>2</v>
      </c>
      <c r="J67" s="64" t="s">
        <v>3097</v>
      </c>
      <c r="K67" s="80" t="s">
        <v>1345</v>
      </c>
      <c r="L67" s="78">
        <v>42996</v>
      </c>
      <c r="M67" s="79">
        <f>2330250212+851651.38+2857180000</f>
        <v>5188281863.3800001</v>
      </c>
      <c r="N67" s="79">
        <v>283250</v>
      </c>
      <c r="O67" s="79">
        <v>206000</v>
      </c>
      <c r="P67" s="79">
        <v>77250</v>
      </c>
    </row>
    <row r="68" spans="1:16" x14ac:dyDescent="0.25">
      <c r="A68">
        <v>67</v>
      </c>
      <c r="B68" s="62" t="s">
        <v>1522</v>
      </c>
      <c r="C68" s="84"/>
      <c r="D68" s="62" t="s">
        <v>1523</v>
      </c>
      <c r="E68" s="62" t="s">
        <v>4</v>
      </c>
      <c r="F68" s="62" t="s">
        <v>3109</v>
      </c>
      <c r="G68" s="62" t="s">
        <v>9</v>
      </c>
      <c r="H68" s="85"/>
      <c r="I68" s="62">
        <v>3</v>
      </c>
      <c r="J68" s="64" t="s">
        <v>3097</v>
      </c>
      <c r="K68" s="80" t="s">
        <v>1532</v>
      </c>
      <c r="L68" s="78">
        <v>42996</v>
      </c>
      <c r="M68" s="79">
        <f>1592873407.11+1698404963.64+270012867.18</f>
        <v>3561291237.9299998</v>
      </c>
      <c r="N68" s="79">
        <v>92600</v>
      </c>
      <c r="O68" s="79">
        <v>0</v>
      </c>
      <c r="P68" s="79">
        <v>92600</v>
      </c>
    </row>
    <row r="69" spans="1:16" x14ac:dyDescent="0.25">
      <c r="A69">
        <v>68</v>
      </c>
      <c r="B69" s="62" t="s">
        <v>1347</v>
      </c>
      <c r="C69" s="84"/>
      <c r="D69" s="62" t="s">
        <v>510</v>
      </c>
      <c r="E69" s="85"/>
      <c r="F69" s="62" t="str">
        <f>VLOOKUP(B69,[3]Sheet1!$A:$E,5,FALSE)</f>
        <v>Asset Manager</v>
      </c>
      <c r="G69" s="62" t="str">
        <f>VLOOKUP($B69,'[4]MIS Extract'!$A:$J,4,FALSE)</f>
        <v>Carl Hennessy</v>
      </c>
      <c r="H69" s="62" t="str">
        <f>VLOOKUP($B69,'[4]MIS Extract'!$A:$J,5,FALSE)</f>
        <v>Becca Fang</v>
      </c>
      <c r="I69" s="62">
        <v>3</v>
      </c>
      <c r="J69" s="64" t="s">
        <v>3097</v>
      </c>
      <c r="K69" s="80" t="s">
        <v>3098</v>
      </c>
      <c r="L69" s="78">
        <v>42993</v>
      </c>
      <c r="M69" s="79">
        <v>578667728.59000003</v>
      </c>
      <c r="N69" s="79">
        <v>90000</v>
      </c>
      <c r="O69" s="79">
        <v>90000</v>
      </c>
      <c r="P69" s="79">
        <v>0</v>
      </c>
    </row>
    <row r="70" spans="1:16" x14ac:dyDescent="0.25">
      <c r="A70">
        <v>69</v>
      </c>
      <c r="B70" s="62" t="s">
        <v>1573</v>
      </c>
      <c r="C70" s="63" t="s">
        <v>3110</v>
      </c>
      <c r="D70" s="62" t="s">
        <v>3111</v>
      </c>
      <c r="E70" s="62" t="s">
        <v>4</v>
      </c>
      <c r="F70" s="62" t="str">
        <f>VLOOKUP(B70,[3]Sheet1!$A:$E,5,FALSE)</f>
        <v>Endowment/Foundation</v>
      </c>
      <c r="G70" s="62" t="str">
        <f>VLOOKUP($B70,'[4]MIS Extract'!$A:$J,4,FALSE)</f>
        <v>Carl Hennessy</v>
      </c>
      <c r="H70" s="62" t="str">
        <f>VLOOKUP($B70,'[4]MIS Extract'!$A:$J,5,FALSE)</f>
        <v>MABLE LEUNG</v>
      </c>
      <c r="I70" s="62">
        <v>2</v>
      </c>
      <c r="J70" s="64" t="s">
        <v>3097</v>
      </c>
      <c r="K70" s="80" t="s">
        <v>1532</v>
      </c>
      <c r="L70" s="78">
        <v>42993</v>
      </c>
      <c r="M70" s="79">
        <f>252520286.19+6922770816.283</f>
        <v>7175291102.4729996</v>
      </c>
      <c r="N70" s="79">
        <f>309573+14500</f>
        <v>324073</v>
      </c>
      <c r="O70" s="79">
        <f>309573+14500</f>
        <v>324073</v>
      </c>
      <c r="P70" s="79">
        <v>0</v>
      </c>
    </row>
    <row r="71" spans="1:16" x14ac:dyDescent="0.25">
      <c r="A71">
        <v>70</v>
      </c>
      <c r="B71" s="62" t="s">
        <v>1359</v>
      </c>
      <c r="C71" s="63" t="s">
        <v>3112</v>
      </c>
      <c r="D71" s="62" t="s">
        <v>1359</v>
      </c>
      <c r="E71" s="62" t="s">
        <v>4</v>
      </c>
      <c r="F71" s="62" t="str">
        <f>VLOOKUP(B71,[3]Sheet1!$A:$E,5,FALSE)</f>
        <v>Corporate</v>
      </c>
      <c r="G71" s="62" t="str">
        <f>VLOOKUP($B71,'[4]MIS Extract'!$A:$J,4,FALSE)</f>
        <v>Carl Hennessy</v>
      </c>
      <c r="H71" s="62" t="str">
        <f>VLOOKUP($B71,'[4]MIS Extract'!$A:$J,5,FALSE)</f>
        <v>Azharuddin Mansiya</v>
      </c>
      <c r="I71" s="62">
        <v>1</v>
      </c>
      <c r="J71" s="64" t="s">
        <v>3097</v>
      </c>
      <c r="K71" s="80" t="s">
        <v>1335</v>
      </c>
      <c r="L71" s="78">
        <v>42986</v>
      </c>
      <c r="M71" s="79">
        <v>92003850340.539993</v>
      </c>
      <c r="N71" s="79">
        <v>354500</v>
      </c>
      <c r="O71" s="79">
        <v>328500</v>
      </c>
      <c r="P71" s="79">
        <v>26000</v>
      </c>
    </row>
    <row r="72" spans="1:16" x14ac:dyDescent="0.25">
      <c r="A72">
        <v>71</v>
      </c>
      <c r="B72" s="62" t="s">
        <v>1565</v>
      </c>
      <c r="C72" s="63" t="s">
        <v>3113</v>
      </c>
      <c r="D72" s="62" t="s">
        <v>1565</v>
      </c>
      <c r="E72" s="62" t="s">
        <v>4</v>
      </c>
      <c r="F72" s="62" t="str">
        <f>VLOOKUP(B72,[3]Sheet1!$A:$E,5,FALSE)</f>
        <v>Corporate</v>
      </c>
      <c r="G72" s="62" t="str">
        <f>VLOOKUP($B72,'[4]MIS Extract'!$A:$J,4,FALSE)</f>
        <v>Carl Hennessy</v>
      </c>
      <c r="H72" s="62" t="str">
        <f>VLOOKUP($B72,'[4]MIS Extract'!$A:$J,5,FALSE)</f>
        <v>Azharuddin Mansiya</v>
      </c>
      <c r="I72" s="62">
        <v>1</v>
      </c>
      <c r="J72" s="64" t="s">
        <v>3097</v>
      </c>
      <c r="K72" s="80" t="s">
        <v>1532</v>
      </c>
      <c r="L72" s="78">
        <v>42989</v>
      </c>
      <c r="M72" s="79">
        <v>11501299463.799999</v>
      </c>
      <c r="N72" s="79">
        <v>436975</v>
      </c>
      <c r="O72" s="79">
        <v>0</v>
      </c>
      <c r="P72" s="79">
        <v>436975</v>
      </c>
    </row>
    <row r="73" spans="1:16" x14ac:dyDescent="0.25">
      <c r="A73">
        <v>72</v>
      </c>
      <c r="B73" s="62" t="s">
        <v>1379</v>
      </c>
      <c r="C73" s="63" t="s">
        <v>3114</v>
      </c>
      <c r="D73" s="62" t="s">
        <v>1380</v>
      </c>
      <c r="E73" s="62" t="s">
        <v>4</v>
      </c>
      <c r="F73" s="62" t="str">
        <f>VLOOKUP(B73,[3]Sheet1!$A:$E,5,FALSE)</f>
        <v>Endowment/Foundation</v>
      </c>
      <c r="G73" s="62" t="str">
        <f>VLOOKUP($B73,'[4]MIS Extract'!$A:$J,4,FALSE)</f>
        <v>Carl Hennessy</v>
      </c>
      <c r="H73" s="62" t="str">
        <f>VLOOKUP($B73,'[4]MIS Extract'!$A:$J,5,FALSE)</f>
        <v>MABLE LEUNG</v>
      </c>
      <c r="I73" s="62">
        <v>1</v>
      </c>
      <c r="J73" s="64" t="s">
        <v>3097</v>
      </c>
      <c r="K73" s="80" t="s">
        <v>1345</v>
      </c>
      <c r="L73" s="78">
        <v>42996</v>
      </c>
      <c r="M73" s="79">
        <f>30767378277+6754846535+30596795527</f>
        <v>68119020339</v>
      </c>
      <c r="N73" s="79">
        <v>991750</v>
      </c>
      <c r="O73" s="79">
        <v>0</v>
      </c>
      <c r="P73" s="79">
        <v>991750</v>
      </c>
    </row>
    <row r="74" spans="1:16" x14ac:dyDescent="0.25">
      <c r="A74">
        <v>73</v>
      </c>
      <c r="B74" s="62" t="s">
        <v>1584</v>
      </c>
      <c r="C74" s="63" t="s">
        <v>3115</v>
      </c>
      <c r="D74" s="62" t="s">
        <v>1584</v>
      </c>
      <c r="E74" s="62" t="s">
        <v>4</v>
      </c>
      <c r="F74" s="62" t="str">
        <f>VLOOKUP(B74,[3]Sheet1!$A:$E,5,FALSE)</f>
        <v>Public Funds</v>
      </c>
      <c r="G74" s="62" t="str">
        <f>VLOOKUP($B74,'[4]MIS Extract'!$A:$J,4,FALSE)</f>
        <v>Carl Hennessy</v>
      </c>
      <c r="H74" s="62" t="str">
        <f>VLOOKUP($B74,'[4]MIS Extract'!$A:$J,5,FALSE)</f>
        <v>MABLE LEUNG</v>
      </c>
      <c r="I74" s="62">
        <v>1</v>
      </c>
      <c r="J74" s="64" t="s">
        <v>3097</v>
      </c>
      <c r="K74" s="80" t="s">
        <v>1532</v>
      </c>
      <c r="L74" s="78">
        <v>42986</v>
      </c>
      <c r="M74" s="79">
        <v>53144828229.839996</v>
      </c>
      <c r="N74" s="79">
        <v>476000</v>
      </c>
      <c r="O74" s="79">
        <v>476000</v>
      </c>
      <c r="P74" s="79">
        <v>0</v>
      </c>
    </row>
    <row r="75" spans="1:16" x14ac:dyDescent="0.25">
      <c r="A75">
        <v>74</v>
      </c>
      <c r="B75" s="62" t="s">
        <v>1594</v>
      </c>
      <c r="C75" s="84"/>
      <c r="D75" s="62" t="s">
        <v>3116</v>
      </c>
      <c r="E75" s="62" t="s">
        <v>3041</v>
      </c>
      <c r="F75" s="62" t="s">
        <v>3117</v>
      </c>
      <c r="G75" s="62" t="s">
        <v>9</v>
      </c>
      <c r="H75" s="85"/>
      <c r="I75" s="62">
        <v>1</v>
      </c>
      <c r="J75" s="64" t="s">
        <v>3097</v>
      </c>
      <c r="K75" s="80" t="s">
        <v>1335</v>
      </c>
      <c r="L75" s="78">
        <v>42990</v>
      </c>
      <c r="M75" s="79">
        <v>28613379.030000001</v>
      </c>
      <c r="N75" s="79">
        <v>10000</v>
      </c>
      <c r="O75" s="79">
        <v>10000</v>
      </c>
      <c r="P75" s="79">
        <v>0</v>
      </c>
    </row>
    <row r="76" spans="1:16" x14ac:dyDescent="0.25">
      <c r="A76">
        <v>75</v>
      </c>
      <c r="B76" s="62" t="s">
        <v>1387</v>
      </c>
      <c r="C76" s="63" t="s">
        <v>3118</v>
      </c>
      <c r="D76" s="62" t="s">
        <v>1388</v>
      </c>
      <c r="E76" s="62" t="s">
        <v>4</v>
      </c>
      <c r="F76" s="62" t="str">
        <f>VLOOKUP(B76,[3]Sheet1!$A:$E,5,FALSE)</f>
        <v>Public Funds</v>
      </c>
      <c r="G76" s="62" t="str">
        <f>VLOOKUP($B76,'[4]MIS Extract'!$A:$J,4,FALSE)</f>
        <v>Carl Hennessy</v>
      </c>
      <c r="H76" s="62" t="str">
        <f>VLOOKUP($B76,'[4]MIS Extract'!$A:$J,5,FALSE)</f>
        <v>MABLE LEUNG</v>
      </c>
      <c r="I76" s="62">
        <v>1</v>
      </c>
      <c r="J76" s="64" t="s">
        <v>3097</v>
      </c>
      <c r="K76" s="80" t="s">
        <v>1313</v>
      </c>
      <c r="L76" s="78">
        <v>42998</v>
      </c>
      <c r="M76" s="79">
        <v>27620972560.860001</v>
      </c>
      <c r="N76" s="79">
        <v>451775</v>
      </c>
      <c r="O76" s="79">
        <v>0</v>
      </c>
      <c r="P76" s="79">
        <v>451775</v>
      </c>
    </row>
    <row r="77" spans="1:16" x14ac:dyDescent="0.25">
      <c r="A77">
        <v>76</v>
      </c>
      <c r="B77" s="62" t="s">
        <v>1612</v>
      </c>
      <c r="C77" s="63" t="s">
        <v>3119</v>
      </c>
      <c r="D77" s="62" t="s">
        <v>1613</v>
      </c>
      <c r="E77" s="62" t="s">
        <v>4</v>
      </c>
      <c r="F77" s="62" t="str">
        <f>VLOOKUP(B77,[3]Sheet1!$A:$E,5,FALSE)</f>
        <v>Public Funds</v>
      </c>
      <c r="G77" s="62" t="str">
        <f>VLOOKUP($B77,'[4]MIS Extract'!$A:$J,4,FALSE)</f>
        <v>Carl Hennessy</v>
      </c>
      <c r="H77" s="62" t="str">
        <f>VLOOKUP($B77,'[4]MIS Extract'!$A:$J,5,FALSE)</f>
        <v>MABLE LEUNG</v>
      </c>
      <c r="I77" s="62">
        <v>2</v>
      </c>
      <c r="J77" s="64" t="s">
        <v>3097</v>
      </c>
      <c r="K77" s="80" t="s">
        <v>1335</v>
      </c>
      <c r="L77" s="78">
        <v>42986</v>
      </c>
      <c r="M77" s="79">
        <v>361607494.66000003</v>
      </c>
      <c r="N77" s="79">
        <v>129625</v>
      </c>
      <c r="O77" s="79">
        <v>129625</v>
      </c>
      <c r="P77" s="79">
        <v>0</v>
      </c>
    </row>
    <row r="78" spans="1:16" x14ac:dyDescent="0.25">
      <c r="A78">
        <v>77</v>
      </c>
      <c r="B78" s="62" t="s">
        <v>1602</v>
      </c>
      <c r="C78" s="63" t="s">
        <v>3120</v>
      </c>
      <c r="D78" s="62" t="s">
        <v>1603</v>
      </c>
      <c r="E78" s="62" t="s">
        <v>4</v>
      </c>
      <c r="F78" s="62" t="str">
        <f>VLOOKUP(B78,[3]Sheet1!$A:$E,5,FALSE)</f>
        <v>Public Funds</v>
      </c>
      <c r="G78" s="62" t="str">
        <f>VLOOKUP($B78,'[4]MIS Extract'!$A:$J,4,FALSE)</f>
        <v>Carl Hennessy</v>
      </c>
      <c r="H78" s="62" t="str">
        <f>VLOOKUP($B78,'[4]MIS Extract'!$A:$J,5,FALSE)</f>
        <v>Mable Leung</v>
      </c>
      <c r="I78" s="62">
        <v>2</v>
      </c>
      <c r="J78" s="64" t="s">
        <v>3097</v>
      </c>
      <c r="K78" s="80" t="s">
        <v>1335</v>
      </c>
      <c r="L78" s="78">
        <v>42986</v>
      </c>
      <c r="M78" s="79">
        <v>14695160100.68</v>
      </c>
      <c r="N78" s="79">
        <v>103500</v>
      </c>
      <c r="O78" s="79">
        <v>0</v>
      </c>
      <c r="P78" s="79">
        <v>103500</v>
      </c>
    </row>
    <row r="79" spans="1:16" x14ac:dyDescent="0.25">
      <c r="A79">
        <v>78</v>
      </c>
      <c r="B79" s="62" t="s">
        <v>1545</v>
      </c>
      <c r="C79" s="63" t="s">
        <v>3121</v>
      </c>
      <c r="D79" s="62" t="s">
        <v>1546</v>
      </c>
      <c r="E79" s="62" t="s">
        <v>4</v>
      </c>
      <c r="F79" s="62" t="str">
        <f>VLOOKUP(B79,[3]Sheet1!$A:$E,5,FALSE)</f>
        <v>Corporate</v>
      </c>
      <c r="G79" s="62" t="str">
        <f>VLOOKUP($B79,'[4]MIS Extract'!$A:$J,4,FALSE)</f>
        <v>Carl Hennessy</v>
      </c>
      <c r="H79" s="62" t="str">
        <f>VLOOKUP($B79,'[4]MIS Extract'!$A:$J,5,FALSE)</f>
        <v>MABLE LEUNG</v>
      </c>
      <c r="I79" s="62">
        <v>2</v>
      </c>
      <c r="J79" s="64" t="s">
        <v>3097</v>
      </c>
      <c r="K79" s="80" t="s">
        <v>1335</v>
      </c>
      <c r="L79" s="78">
        <v>42990</v>
      </c>
      <c r="M79" s="79">
        <v>3931330373.75</v>
      </c>
      <c r="N79" s="79">
        <v>154600</v>
      </c>
      <c r="O79" s="79">
        <v>141000</v>
      </c>
      <c r="P79" s="79">
        <v>13600</v>
      </c>
    </row>
    <row r="80" spans="1:16" x14ac:dyDescent="0.25">
      <c r="A80">
        <v>79</v>
      </c>
      <c r="B80" s="62" t="s">
        <v>1630</v>
      </c>
      <c r="C80" s="63" t="s">
        <v>3122</v>
      </c>
      <c r="D80" s="62" t="s">
        <v>1631</v>
      </c>
      <c r="E80" s="62" t="s">
        <v>4</v>
      </c>
      <c r="F80" s="62" t="str">
        <f>VLOOKUP(B80,[3]Sheet1!$A:$E,5,FALSE)</f>
        <v>Public Funds</v>
      </c>
      <c r="G80" s="62" t="str">
        <f>VLOOKUP($B80,'[4]MIS Extract'!$A:$J,4,FALSE)</f>
        <v>Carl Hennessy</v>
      </c>
      <c r="H80" s="62" t="str">
        <f>VLOOKUP($B80,'[4]MIS Extract'!$A:$J,5,FALSE)</f>
        <v>MABLE LEUNG</v>
      </c>
      <c r="I80" s="62">
        <v>2</v>
      </c>
      <c r="J80" s="64" t="s">
        <v>3097</v>
      </c>
      <c r="K80" s="80" t="s">
        <v>1335</v>
      </c>
      <c r="L80" s="78">
        <v>42986</v>
      </c>
      <c r="M80" s="79">
        <v>8846860805.3700008</v>
      </c>
      <c r="N80" s="79">
        <v>195875</v>
      </c>
      <c r="O80" s="79">
        <v>0</v>
      </c>
      <c r="P80" s="79">
        <v>195875</v>
      </c>
    </row>
    <row r="81" spans="1:16" x14ac:dyDescent="0.25">
      <c r="A81">
        <v>80</v>
      </c>
      <c r="B81" s="62" t="s">
        <v>1491</v>
      </c>
      <c r="C81" s="63" t="s">
        <v>3123</v>
      </c>
      <c r="D81" s="62" t="s">
        <v>1492</v>
      </c>
      <c r="E81" s="62" t="s">
        <v>4</v>
      </c>
      <c r="F81" s="62" t="str">
        <f>VLOOKUP(B81,[3]Sheet1!$A:$E,5,FALSE)</f>
        <v>Public Funds</v>
      </c>
      <c r="G81" s="62" t="str">
        <f>VLOOKUP($B81,'[4]MIS Extract'!$A:$J,4,FALSE)</f>
        <v>Carl Hennessy</v>
      </c>
      <c r="H81" s="62" t="str">
        <f>VLOOKUP($B81,'[4]MIS Extract'!$A:$J,5,FALSE)</f>
        <v>MABLE LEUNG</v>
      </c>
      <c r="I81" s="62">
        <v>2</v>
      </c>
      <c r="J81" s="64" t="s">
        <v>3097</v>
      </c>
      <c r="K81" s="80" t="s">
        <v>1502</v>
      </c>
      <c r="L81" s="78">
        <v>42993</v>
      </c>
      <c r="M81" s="79">
        <v>9479198308</v>
      </c>
      <c r="N81" s="79">
        <v>169875</v>
      </c>
      <c r="O81" s="79">
        <v>0</v>
      </c>
      <c r="P81" s="79">
        <v>169875</v>
      </c>
    </row>
    <row r="82" spans="1:16" x14ac:dyDescent="0.25">
      <c r="A82">
        <v>81</v>
      </c>
      <c r="B82" s="62" t="s">
        <v>1409</v>
      </c>
      <c r="C82" s="63" t="s">
        <v>3124</v>
      </c>
      <c r="D82" s="81" t="s">
        <v>1410</v>
      </c>
      <c r="E82" s="62" t="s">
        <v>4</v>
      </c>
      <c r="F82" s="62" t="str">
        <f>VLOOKUP(B82,[3]Sheet1!$A:$E,5,FALSE)</f>
        <v>Public Funds</v>
      </c>
      <c r="G82" s="62" t="str">
        <f>VLOOKUP($B82,'[4]MIS Extract'!$A:$J,4,FALSE)</f>
        <v>Carl Hennessy</v>
      </c>
      <c r="H82" s="62" t="str">
        <f>VLOOKUP($B82,'[4]MIS Extract'!$A:$J,5,FALSE)</f>
        <v>Becca Fang</v>
      </c>
      <c r="I82" s="62">
        <v>2</v>
      </c>
      <c r="J82" s="64" t="s">
        <v>3097</v>
      </c>
      <c r="K82" s="80" t="s">
        <v>1323</v>
      </c>
      <c r="L82" s="78">
        <v>42993</v>
      </c>
      <c r="M82" s="79">
        <v>6048006020.4180012</v>
      </c>
      <c r="N82" s="79">
        <v>198225.00008000003</v>
      </c>
      <c r="O82" s="79">
        <v>198225.00008000003</v>
      </c>
      <c r="P82" s="79">
        <v>0</v>
      </c>
    </row>
    <row r="83" spans="1:16" x14ac:dyDescent="0.25">
      <c r="A83">
        <v>82</v>
      </c>
      <c r="B83" s="62" t="s">
        <v>1419</v>
      </c>
      <c r="C83" s="63" t="s">
        <v>3125</v>
      </c>
      <c r="D83" s="62" t="s">
        <v>1420</v>
      </c>
      <c r="E83" s="62" t="s">
        <v>4</v>
      </c>
      <c r="F83" s="62" t="str">
        <f>VLOOKUP(B83,[3]Sheet1!$A:$E,5,FALSE)</f>
        <v>Public Funds</v>
      </c>
      <c r="G83" s="62" t="str">
        <f>VLOOKUP($B83,'[4]MIS Extract'!$A:$J,4,FALSE)</f>
        <v>Carl Hennessy</v>
      </c>
      <c r="H83" s="62" t="str">
        <f>VLOOKUP($B83,'[4]MIS Extract'!$A:$J,5,FALSE)</f>
        <v>MABLE LEUNG</v>
      </c>
      <c r="I83" s="62">
        <v>2</v>
      </c>
      <c r="J83" s="64" t="s">
        <v>3097</v>
      </c>
      <c r="K83" s="80" t="s">
        <v>1289</v>
      </c>
      <c r="L83" s="78">
        <v>42991</v>
      </c>
      <c r="M83" s="79">
        <v>2637604323.8600001</v>
      </c>
      <c r="N83" s="79">
        <v>75200</v>
      </c>
      <c r="O83" s="79">
        <v>0</v>
      </c>
      <c r="P83" s="79">
        <v>75200</v>
      </c>
    </row>
    <row r="84" spans="1:16" x14ac:dyDescent="0.25">
      <c r="A84">
        <v>83</v>
      </c>
      <c r="B84" s="62" t="s">
        <v>1468</v>
      </c>
      <c r="C84" s="63" t="s">
        <v>3126</v>
      </c>
      <c r="D84" s="62" t="s">
        <v>1469</v>
      </c>
      <c r="E84" s="62" t="s">
        <v>4</v>
      </c>
      <c r="F84" s="62" t="str">
        <f>VLOOKUP(B84,[3]Sheet1!$A:$E,5,FALSE)</f>
        <v>Public Funds</v>
      </c>
      <c r="G84" s="62" t="str">
        <f>VLOOKUP($B84,'[4]MIS Extract'!$A:$J,4,FALSE)</f>
        <v>Carl Hennessy</v>
      </c>
      <c r="H84" s="62" t="str">
        <f>VLOOKUP($B84,'[4]MIS Extract'!$A:$J,5,FALSE)</f>
        <v>Azharuddin Mansiya</v>
      </c>
      <c r="I84" s="62">
        <v>1</v>
      </c>
      <c r="J84" s="64" t="s">
        <v>3097</v>
      </c>
      <c r="K84" s="80" t="s">
        <v>1289</v>
      </c>
      <c r="L84" s="78">
        <v>42991</v>
      </c>
      <c r="M84" s="79">
        <v>97274703137</v>
      </c>
      <c r="N84" s="79">
        <v>910525</v>
      </c>
      <c r="O84" s="79">
        <v>0</v>
      </c>
      <c r="P84" s="79">
        <v>910525</v>
      </c>
    </row>
    <row r="85" spans="1:16" x14ac:dyDescent="0.25">
      <c r="A85">
        <v>84</v>
      </c>
      <c r="B85" s="62" t="s">
        <v>3127</v>
      </c>
      <c r="D85" s="62" t="s">
        <v>3128</v>
      </c>
      <c r="E85" s="62" t="s">
        <v>4</v>
      </c>
      <c r="F85" s="62" t="str">
        <f>VLOOKUP(B85,[3]Sheet1!$A:$E,5,FALSE)</f>
        <v>Public Funds</v>
      </c>
      <c r="G85" s="62" t="str">
        <f>VLOOKUP($B85,'[4]MIS Extract'!$A:$J,4,FALSE)</f>
        <v>Carl Hennessy</v>
      </c>
      <c r="H85" s="62" t="str">
        <f>VLOOKUP($B85,'[4]MIS Extract'!$A:$J,5,FALSE)</f>
        <v>Azharuddin Mansiya</v>
      </c>
      <c r="I85" s="62">
        <v>1</v>
      </c>
      <c r="J85" s="64" t="s">
        <v>3097</v>
      </c>
      <c r="K85" s="80" t="s">
        <v>1289</v>
      </c>
      <c r="L85" s="78">
        <v>42991</v>
      </c>
      <c r="M85" s="79">
        <v>1997516935</v>
      </c>
      <c r="N85" s="79">
        <v>54000</v>
      </c>
      <c r="O85" s="79">
        <v>0</v>
      </c>
      <c r="P85" s="79">
        <v>54000</v>
      </c>
    </row>
    <row r="86" spans="1:16" x14ac:dyDescent="0.25">
      <c r="A86">
        <v>85</v>
      </c>
      <c r="B86" s="62" t="s">
        <v>3129</v>
      </c>
      <c r="C86" s="63" t="s">
        <v>3130</v>
      </c>
      <c r="D86" s="62" t="s">
        <v>3131</v>
      </c>
      <c r="E86" s="62" t="s">
        <v>3041</v>
      </c>
      <c r="F86" s="62" t="str">
        <f>VLOOKUP(B86,[3]Sheet1!$A:$E,5,FALSE)</f>
        <v>Asset Manager</v>
      </c>
      <c r="G86" s="62" t="str">
        <f>VLOOKUP($B86,'[4]MIS Extract'!$A:$J,4,FALSE)</f>
        <v>Carl Hennessy</v>
      </c>
      <c r="H86" s="62" t="str">
        <f>VLOOKUP($B86,'[4]MIS Extract'!$A:$J,5,FALSE)</f>
        <v>MABLE LEUNG</v>
      </c>
      <c r="I86" s="62">
        <v>2</v>
      </c>
      <c r="J86" s="64" t="s">
        <v>3097</v>
      </c>
      <c r="K86" s="80" t="s">
        <v>1345</v>
      </c>
      <c r="L86" s="78">
        <v>42998</v>
      </c>
      <c r="M86" s="79">
        <f>1231969290+777508476+308475523</f>
        <v>2317953289</v>
      </c>
      <c r="N86" s="79">
        <v>130000</v>
      </c>
      <c r="O86" s="79">
        <v>130000</v>
      </c>
      <c r="P86" s="79">
        <v>0</v>
      </c>
    </row>
    <row r="87" spans="1:16" x14ac:dyDescent="0.25">
      <c r="A87">
        <v>86</v>
      </c>
      <c r="B87" s="62" t="s">
        <v>1429</v>
      </c>
      <c r="C87" s="63" t="s">
        <v>3132</v>
      </c>
      <c r="D87" s="62" t="s">
        <v>1430</v>
      </c>
      <c r="E87" s="62" t="s">
        <v>4</v>
      </c>
      <c r="F87" s="62" t="str">
        <f>VLOOKUP(B87,[3]Sheet1!$A:$E,5,FALSE)</f>
        <v>Endowment/Foundation</v>
      </c>
      <c r="G87" s="62" t="str">
        <f>VLOOKUP($B87,'[4]MIS Extract'!$A:$J,4,FALSE)</f>
        <v>Carl Hennessy</v>
      </c>
      <c r="H87" s="62" t="str">
        <f>VLOOKUP($B87,'[4]MIS Extract'!$A:$J,5,FALSE)</f>
        <v>Azharuddin Mansiya</v>
      </c>
      <c r="I87" s="62">
        <v>1</v>
      </c>
      <c r="J87" s="64" t="s">
        <v>3097</v>
      </c>
      <c r="K87" s="80" t="s">
        <v>1313</v>
      </c>
      <c r="L87" s="78">
        <v>42998</v>
      </c>
      <c r="M87" s="79">
        <v>5660029491</v>
      </c>
      <c r="N87" s="79">
        <v>324795.7</v>
      </c>
      <c r="O87" s="79">
        <v>136794.70000000001</v>
      </c>
      <c r="P87" s="79">
        <v>188001</v>
      </c>
    </row>
    <row r="88" spans="1:16" x14ac:dyDescent="0.25">
      <c r="A88">
        <v>87</v>
      </c>
      <c r="B88" s="62" t="s">
        <v>1437</v>
      </c>
      <c r="C88" s="63" t="s">
        <v>3133</v>
      </c>
      <c r="D88" s="62" t="s">
        <v>1438</v>
      </c>
      <c r="E88" s="62" t="s">
        <v>4</v>
      </c>
      <c r="F88" s="62" t="str">
        <f>VLOOKUP(B88,[3]Sheet1!$A:$E,5,FALSE)</f>
        <v>Public Funds</v>
      </c>
      <c r="G88" s="62" t="str">
        <f>VLOOKUP($B88,'[4]MIS Extract'!$A:$J,4,FALSE)</f>
        <v>Carl Hennessy</v>
      </c>
      <c r="H88" s="62" t="str">
        <f>VLOOKUP($B88,'[4]MIS Extract'!$A:$J,5,FALSE)</f>
        <v>MABLE LEUNG</v>
      </c>
      <c r="I88" s="62">
        <v>1</v>
      </c>
      <c r="J88" s="64" t="s">
        <v>3097</v>
      </c>
      <c r="K88" s="80" t="s">
        <v>1313</v>
      </c>
      <c r="L88" s="78">
        <v>42996</v>
      </c>
      <c r="M88" s="79">
        <v>114833829367.37</v>
      </c>
      <c r="N88" s="79">
        <v>507800</v>
      </c>
      <c r="O88" s="79">
        <v>507800</v>
      </c>
      <c r="P88" s="79">
        <v>0</v>
      </c>
    </row>
    <row r="89" spans="1:16" x14ac:dyDescent="0.25">
      <c r="A89">
        <v>88</v>
      </c>
      <c r="B89" s="62" t="s">
        <v>1446</v>
      </c>
      <c r="C89" s="63" t="s">
        <v>3134</v>
      </c>
      <c r="D89" s="62" t="s">
        <v>3135</v>
      </c>
      <c r="E89" s="62" t="s">
        <v>4</v>
      </c>
      <c r="F89" s="62" t="str">
        <f>VLOOKUP(B89,[3]Sheet1!$A:$E,5,FALSE)</f>
        <v>Endowment/Foundation</v>
      </c>
      <c r="G89" s="62" t="str">
        <f>VLOOKUP($B89,'[4]MIS Extract'!$A:$J,4,FALSE)</f>
        <v>Carl Hennessy</v>
      </c>
      <c r="H89" s="62" t="str">
        <f>VLOOKUP($B89,'[4]MIS Extract'!$A:$J,5,FALSE)</f>
        <v>Azharuddin Mansiya</v>
      </c>
      <c r="I89" s="62">
        <v>1</v>
      </c>
      <c r="J89" s="64" t="s">
        <v>3097</v>
      </c>
      <c r="K89" s="80" t="s">
        <v>3098</v>
      </c>
      <c r="L89" s="78">
        <v>42992</v>
      </c>
      <c r="M89" s="79">
        <v>47858417200.419998</v>
      </c>
      <c r="N89" s="79">
        <v>256600</v>
      </c>
      <c r="O89" s="79">
        <v>0</v>
      </c>
      <c r="P89" s="79">
        <v>256600</v>
      </c>
    </row>
    <row r="90" spans="1:16" x14ac:dyDescent="0.25">
      <c r="A90">
        <v>89</v>
      </c>
      <c r="B90" s="62" t="s">
        <v>1691</v>
      </c>
      <c r="C90" s="63" t="s">
        <v>3136</v>
      </c>
      <c r="D90" s="62" t="s">
        <v>1691</v>
      </c>
      <c r="E90" s="62" t="s">
        <v>4</v>
      </c>
      <c r="F90" s="62" t="str">
        <f>VLOOKUP(B90,[3]Sheet1!$A:$E,5,FALSE)</f>
        <v>Corporate</v>
      </c>
      <c r="G90" s="62" t="str">
        <f>VLOOKUP($B90,'[4]MIS Extract'!$A:$J,4,FALSE)</f>
        <v>Erik Cady</v>
      </c>
      <c r="H90" s="62" t="str">
        <f>VLOOKUP($B90,'[4]MIS Extract'!$A:$J,5,FALSE)</f>
        <v>Joao Da-Cruz</v>
      </c>
      <c r="I90" s="62">
        <v>2</v>
      </c>
      <c r="J90" s="64" t="s">
        <v>3032</v>
      </c>
      <c r="K90" s="80" t="s">
        <v>3137</v>
      </c>
      <c r="L90" s="78">
        <v>42999</v>
      </c>
      <c r="M90" s="79">
        <v>11913192420.57</v>
      </c>
      <c r="N90" s="79">
        <v>57750</v>
      </c>
      <c r="O90" s="79">
        <v>47750</v>
      </c>
      <c r="P90" s="79">
        <v>10000</v>
      </c>
    </row>
    <row r="91" spans="1:16" x14ac:dyDescent="0.25">
      <c r="A91">
        <v>90</v>
      </c>
      <c r="B91" s="62" t="s">
        <v>3138</v>
      </c>
      <c r="C91" s="84"/>
      <c r="D91" s="62" t="s">
        <v>3139</v>
      </c>
      <c r="E91" s="62" t="s">
        <v>4</v>
      </c>
      <c r="F91" s="62" t="s">
        <v>5</v>
      </c>
      <c r="G91" s="62" t="str">
        <f>VLOOKUP($B91,'[4]MIS Extract'!$A:$J,4,FALSE)</f>
        <v>Erik Cady</v>
      </c>
      <c r="H91" s="62" t="str">
        <f>VLOOKUP($B91,'[4]MIS Extract'!$A:$J,5,FALSE)</f>
        <v>Joao Da-Cruz</v>
      </c>
      <c r="I91" s="62">
        <v>2</v>
      </c>
      <c r="J91" s="64" t="s">
        <v>853</v>
      </c>
      <c r="K91" s="80" t="s">
        <v>3140</v>
      </c>
      <c r="L91" s="78">
        <v>42996</v>
      </c>
      <c r="M91" s="79">
        <v>2057567377</v>
      </c>
      <c r="N91" s="79">
        <v>47425</v>
      </c>
      <c r="O91" s="79">
        <v>19800</v>
      </c>
      <c r="P91" s="79">
        <v>27625</v>
      </c>
    </row>
    <row r="92" spans="1:16" x14ac:dyDescent="0.25">
      <c r="A92">
        <v>91</v>
      </c>
      <c r="B92" s="62" t="s">
        <v>1685</v>
      </c>
      <c r="C92" s="63" t="s">
        <v>3141</v>
      </c>
      <c r="D92" s="62" t="s">
        <v>1686</v>
      </c>
      <c r="E92" s="62" t="s">
        <v>4</v>
      </c>
      <c r="F92" s="62" t="str">
        <f>VLOOKUP(B92,[3]Sheet1!$A:$E,5,FALSE)</f>
        <v>Corporate</v>
      </c>
      <c r="G92" s="62" t="str">
        <f>VLOOKUP($B92,'[4]MIS Extract'!$A:$J,4,FALSE)</f>
        <v>Erik Cady</v>
      </c>
      <c r="H92" s="62" t="str">
        <f>VLOOKUP($B92,'[4]MIS Extract'!$A:$J,5,FALSE)</f>
        <v>Adam Hirbour</v>
      </c>
      <c r="I92" s="62">
        <v>2</v>
      </c>
      <c r="J92" s="64" t="s">
        <v>3032</v>
      </c>
      <c r="K92" s="80" t="s">
        <v>1683</v>
      </c>
      <c r="L92" s="78">
        <v>42977</v>
      </c>
      <c r="M92" s="79">
        <v>11585023399.290001</v>
      </c>
      <c r="N92" s="79">
        <v>142900</v>
      </c>
      <c r="O92" s="79">
        <v>0</v>
      </c>
      <c r="P92" s="79">
        <v>142900</v>
      </c>
    </row>
    <row r="93" spans="1:16" x14ac:dyDescent="0.25">
      <c r="A93">
        <v>92</v>
      </c>
      <c r="B93" s="62" t="s">
        <v>1673</v>
      </c>
      <c r="C93" s="63" t="s">
        <v>3142</v>
      </c>
      <c r="D93" s="62" t="s">
        <v>1674</v>
      </c>
      <c r="E93" s="62" t="s">
        <v>3041</v>
      </c>
      <c r="F93" s="62" t="str">
        <f>VLOOKUP(B93,[3]Sheet1!$A:$E,5,FALSE)</f>
        <v>Asset Manager</v>
      </c>
      <c r="G93" s="62" t="str">
        <f>VLOOKUP($B93,'[4]MIS Extract'!$A:$J,4,FALSE)</f>
        <v>Erik Cady</v>
      </c>
      <c r="H93" s="62" t="str">
        <f>VLOOKUP($B93,'[4]MIS Extract'!$A:$J,5,FALSE)</f>
        <v>Adam Hirbour</v>
      </c>
      <c r="I93" s="62">
        <v>1</v>
      </c>
      <c r="J93" s="64" t="s">
        <v>3032</v>
      </c>
      <c r="K93" s="80" t="s">
        <v>1683</v>
      </c>
      <c r="L93" s="78">
        <v>42977</v>
      </c>
      <c r="M93" s="79">
        <v>29013655060.790001</v>
      </c>
      <c r="N93" s="79">
        <v>465775</v>
      </c>
      <c r="O93" s="79">
        <v>0</v>
      </c>
      <c r="P93" s="79">
        <v>465775</v>
      </c>
    </row>
    <row r="94" spans="1:16" x14ac:dyDescent="0.25">
      <c r="A94">
        <v>93</v>
      </c>
      <c r="B94" s="62" t="s">
        <v>1725</v>
      </c>
      <c r="C94" s="63" t="s">
        <v>3143</v>
      </c>
      <c r="D94" s="62" t="s">
        <v>1726</v>
      </c>
      <c r="E94" s="62" t="s">
        <v>3041</v>
      </c>
      <c r="F94" s="62" t="str">
        <f>VLOOKUP(B94,[3]Sheet1!$A:$E,5,FALSE)</f>
        <v>Asset Manager</v>
      </c>
      <c r="G94" s="62" t="str">
        <f>VLOOKUP($B94,'[4]MIS Extract'!$A:$J,4,FALSE)</f>
        <v>Erik Cady</v>
      </c>
      <c r="H94" s="62" t="str">
        <f>VLOOKUP($B94,'[4]MIS Extract'!$A:$J,5,FALSE)</f>
        <v>Adam Hirbour</v>
      </c>
      <c r="I94" s="62">
        <v>2</v>
      </c>
      <c r="J94" s="64" t="s">
        <v>3032</v>
      </c>
      <c r="K94" s="80" t="s">
        <v>2058</v>
      </c>
      <c r="L94" s="78">
        <v>42999</v>
      </c>
      <c r="M94" s="79">
        <v>294022293.46000004</v>
      </c>
      <c r="N94" s="79">
        <v>43500</v>
      </c>
      <c r="O94" s="79">
        <v>0</v>
      </c>
      <c r="P94" s="79">
        <v>43500</v>
      </c>
    </row>
    <row r="95" spans="1:16" x14ac:dyDescent="0.25">
      <c r="A95">
        <v>94</v>
      </c>
      <c r="B95" s="62" t="s">
        <v>1760</v>
      </c>
      <c r="C95" s="63" t="s">
        <v>3144</v>
      </c>
      <c r="D95" s="62" t="s">
        <v>1761</v>
      </c>
      <c r="E95" s="62" t="s">
        <v>4</v>
      </c>
      <c r="F95" s="62" t="str">
        <f>VLOOKUP(B95,[3]Sheet1!$A:$E,5,FALSE)</f>
        <v>Public Funds</v>
      </c>
      <c r="G95" s="62" t="str">
        <f>VLOOKUP($B95,'[4]MIS Extract'!$A:$J,4,FALSE)</f>
        <v>Erik Cady</v>
      </c>
      <c r="H95" s="62" t="str">
        <f>VLOOKUP($B95,'[4]MIS Extract'!$A:$J,5,FALSE)</f>
        <v>Adam Hirbour</v>
      </c>
      <c r="I95" s="62">
        <v>3</v>
      </c>
      <c r="J95" s="64" t="s">
        <v>3032</v>
      </c>
      <c r="K95" s="80" t="s">
        <v>3145</v>
      </c>
      <c r="L95" s="78">
        <v>42999</v>
      </c>
      <c r="M95" s="79">
        <v>1212255628.2</v>
      </c>
      <c r="N95" s="79">
        <v>21000</v>
      </c>
      <c r="O95" s="79">
        <v>12000</v>
      </c>
      <c r="P95" s="79">
        <v>9000</v>
      </c>
    </row>
    <row r="96" spans="1:16" x14ac:dyDescent="0.25">
      <c r="A96">
        <v>95</v>
      </c>
      <c r="B96" s="62" t="s">
        <v>1716</v>
      </c>
      <c r="C96" s="63" t="s">
        <v>3146</v>
      </c>
      <c r="D96" s="62" t="s">
        <v>3147</v>
      </c>
      <c r="E96" s="62" t="s">
        <v>3041</v>
      </c>
      <c r="F96" s="62" t="str">
        <f>VLOOKUP(B96,[3]Sheet1!$A:$E,5,FALSE)</f>
        <v>Asset Manager</v>
      </c>
      <c r="G96" s="62" t="str">
        <f>VLOOKUP($B96,'[4]MIS Extract'!$A:$J,4,FALSE)</f>
        <v>Erik Cady</v>
      </c>
      <c r="H96" s="62" t="str">
        <f>VLOOKUP($B96,'[4]MIS Extract'!$A:$J,5,FALSE)</f>
        <v>Joao Da-Cruz</v>
      </c>
      <c r="I96" s="62">
        <v>1</v>
      </c>
      <c r="J96" s="64" t="s">
        <v>3032</v>
      </c>
      <c r="K96" s="80" t="s">
        <v>3148</v>
      </c>
      <c r="L96" s="78">
        <v>43003</v>
      </c>
      <c r="M96" s="79">
        <v>15751199.51</v>
      </c>
      <c r="N96" s="79">
        <v>16750</v>
      </c>
      <c r="O96" s="79">
        <v>16750</v>
      </c>
      <c r="P96" s="79">
        <v>0</v>
      </c>
    </row>
    <row r="97" spans="1:16" x14ac:dyDescent="0.25">
      <c r="A97">
        <v>96</v>
      </c>
      <c r="B97" s="62" t="s">
        <v>1751</v>
      </c>
      <c r="C97" s="63" t="s">
        <v>3149</v>
      </c>
      <c r="D97" s="62" t="s">
        <v>1752</v>
      </c>
      <c r="E97" s="62" t="s">
        <v>4</v>
      </c>
      <c r="F97" s="62" t="str">
        <f>VLOOKUP(B97,[3]Sheet1!$A:$E,5,FALSE)</f>
        <v>Corporate</v>
      </c>
      <c r="G97" s="62" t="str">
        <f>VLOOKUP($B97,'[4]MIS Extract'!$A:$J,4,FALSE)</f>
        <v>Erik Cady</v>
      </c>
      <c r="H97" s="62" t="str">
        <f>VLOOKUP($B97,'[4]MIS Extract'!$A:$J,5,FALSE)</f>
        <v>Joao Da-Cruz</v>
      </c>
      <c r="I97" s="62">
        <v>2</v>
      </c>
      <c r="J97" s="64" t="s">
        <v>3032</v>
      </c>
      <c r="K97" s="80" t="s">
        <v>3148</v>
      </c>
      <c r="L97" s="78">
        <v>43003</v>
      </c>
      <c r="M97" s="79">
        <v>899728704.88999999</v>
      </c>
      <c r="N97" s="79">
        <v>30375</v>
      </c>
      <c r="O97" s="79">
        <v>25375</v>
      </c>
      <c r="P97" s="79">
        <v>5000</v>
      </c>
    </row>
    <row r="98" spans="1:16" x14ac:dyDescent="0.25">
      <c r="A98">
        <v>97</v>
      </c>
      <c r="B98" s="62" t="s">
        <v>1738</v>
      </c>
      <c r="C98" s="63" t="s">
        <v>3150</v>
      </c>
      <c r="D98" s="62" t="s">
        <v>1739</v>
      </c>
      <c r="E98" s="62" t="s">
        <v>4</v>
      </c>
      <c r="F98" s="62" t="str">
        <f>VLOOKUP(B98,[3]Sheet1!$A:$E,5,FALSE)</f>
        <v>Corporate</v>
      </c>
      <c r="G98" s="62" t="str">
        <f>VLOOKUP($B98,'[4]MIS Extract'!$A:$J,4,FALSE)</f>
        <v>Erik Cady</v>
      </c>
      <c r="H98" s="62" t="str">
        <f>VLOOKUP($B98,'[4]MIS Extract'!$A:$J,5,FALSE)</f>
        <v>Joao Da-Cruz</v>
      </c>
      <c r="I98" s="62">
        <v>2</v>
      </c>
      <c r="J98" s="64" t="s">
        <v>3032</v>
      </c>
      <c r="K98" s="80" t="s">
        <v>3140</v>
      </c>
      <c r="L98" s="78">
        <v>43003</v>
      </c>
      <c r="M98" s="79">
        <v>4119191225</v>
      </c>
      <c r="N98" s="79">
        <v>48000</v>
      </c>
      <c r="O98" s="79">
        <v>38350</v>
      </c>
      <c r="P98" s="79">
        <v>9650</v>
      </c>
    </row>
    <row r="99" spans="1:16" x14ac:dyDescent="0.25">
      <c r="A99">
        <v>98</v>
      </c>
      <c r="B99" s="62" t="s">
        <v>2090</v>
      </c>
      <c r="C99" s="63" t="s">
        <v>3151</v>
      </c>
      <c r="D99" s="62" t="s">
        <v>2091</v>
      </c>
      <c r="E99" s="62" t="s">
        <v>4</v>
      </c>
      <c r="F99" s="62" t="str">
        <f>VLOOKUP(B99,[3]Sheet1!$A:$E,5,FALSE)</f>
        <v>Public Funds</v>
      </c>
      <c r="G99" s="62" t="str">
        <f>VLOOKUP($B99,'[4]MIS Extract'!$A:$J,4,FALSE)</f>
        <v>Erik Cady</v>
      </c>
      <c r="H99" s="62" t="str">
        <f>VLOOKUP($B99,'[4]MIS Extract'!$A:$J,5,FALSE)</f>
        <v>Joao Da-Cruz</v>
      </c>
      <c r="I99" s="62">
        <v>2</v>
      </c>
      <c r="J99" s="64" t="s">
        <v>3032</v>
      </c>
      <c r="K99" s="80" t="s">
        <v>3148</v>
      </c>
      <c r="L99" s="78">
        <v>43003</v>
      </c>
      <c r="M99" s="79">
        <v>311607234.70999998</v>
      </c>
      <c r="N99" s="79">
        <v>38750</v>
      </c>
      <c r="O99" s="79">
        <v>44000</v>
      </c>
      <c r="P99" s="79">
        <v>-5250</v>
      </c>
    </row>
    <row r="100" spans="1:16" x14ac:dyDescent="0.25">
      <c r="A100">
        <v>99</v>
      </c>
      <c r="B100" s="62" t="s">
        <v>2075</v>
      </c>
      <c r="C100" s="63" t="s">
        <v>3152</v>
      </c>
      <c r="D100" s="62" t="s">
        <v>2076</v>
      </c>
      <c r="E100" s="62" t="s">
        <v>4</v>
      </c>
      <c r="F100" s="62" t="str">
        <f>VLOOKUP(B100,[3]Sheet1!$A:$E,5,FALSE)</f>
        <v>Public Funds</v>
      </c>
      <c r="G100" s="62" t="str">
        <f>VLOOKUP($B100,'[4]MIS Extract'!$A:$J,4,FALSE)</f>
        <v>Erik Cady</v>
      </c>
      <c r="H100" s="62" t="str">
        <f>VLOOKUP($B100,'[4]MIS Extract'!$A:$J,5,FALSE)</f>
        <v>Joao Da-Cruz</v>
      </c>
      <c r="I100" s="62">
        <v>2</v>
      </c>
      <c r="J100" s="64" t="s">
        <v>3032</v>
      </c>
      <c r="K100" s="80" t="s">
        <v>3153</v>
      </c>
      <c r="L100" s="78">
        <v>43003</v>
      </c>
      <c r="M100" s="79">
        <v>143354365.87</v>
      </c>
      <c r="N100" s="79">
        <v>35000</v>
      </c>
      <c r="O100" s="79">
        <v>12500</v>
      </c>
      <c r="P100" s="79">
        <v>22500</v>
      </c>
    </row>
    <row r="101" spans="1:16" x14ac:dyDescent="0.25">
      <c r="A101">
        <v>100</v>
      </c>
      <c r="B101" s="62" t="s">
        <v>1811</v>
      </c>
      <c r="C101" s="63" t="s">
        <v>3154</v>
      </c>
      <c r="D101" s="62" t="s">
        <v>1812</v>
      </c>
      <c r="E101" s="62" t="s">
        <v>3041</v>
      </c>
      <c r="F101" s="62" t="str">
        <f>VLOOKUP(B101,[3]Sheet1!$A:$E,5,FALSE)</f>
        <v>Asset Manager</v>
      </c>
      <c r="G101" s="62" t="str">
        <f>VLOOKUP($B101,'[4]MIS Extract'!$A:$J,4,FALSE)</f>
        <v>Erik Cady</v>
      </c>
      <c r="H101" s="62" t="str">
        <f>VLOOKUP($B101,'[4]MIS Extract'!$A:$J,5,FALSE)</f>
        <v>Joao Da-Cruz</v>
      </c>
      <c r="I101" s="62">
        <v>1</v>
      </c>
      <c r="J101" s="64" t="s">
        <v>3032</v>
      </c>
      <c r="K101" s="80" t="s">
        <v>3148</v>
      </c>
      <c r="L101" s="78">
        <v>43004</v>
      </c>
      <c r="M101" s="79">
        <v>157322809756.47003</v>
      </c>
      <c r="N101" s="79">
        <v>65500</v>
      </c>
      <c r="O101" s="79">
        <v>63000</v>
      </c>
      <c r="P101" s="79">
        <v>2500</v>
      </c>
    </row>
    <row r="102" spans="1:16" x14ac:dyDescent="0.25">
      <c r="A102">
        <v>101</v>
      </c>
      <c r="B102" s="62" t="s">
        <v>2092</v>
      </c>
      <c r="C102" s="63" t="s">
        <v>3155</v>
      </c>
      <c r="D102" s="62" t="s">
        <v>2093</v>
      </c>
      <c r="E102" s="62" t="s">
        <v>4</v>
      </c>
      <c r="F102" s="62" t="str">
        <f>VLOOKUP(B102,[3]Sheet1!$A:$E,5,FALSE)</f>
        <v>Corporate</v>
      </c>
      <c r="G102" s="62" t="str">
        <f>VLOOKUP($B102,'[4]MIS Extract'!$A:$J,4,FALSE)</f>
        <v>Erik Cady</v>
      </c>
      <c r="H102" s="62" t="str">
        <f>VLOOKUP($B102,'[4]MIS Extract'!$A:$J,5,FALSE)</f>
        <v>Adam Hirbour</v>
      </c>
      <c r="I102" s="62">
        <v>3</v>
      </c>
      <c r="J102" s="64" t="s">
        <v>3032</v>
      </c>
      <c r="K102" s="80" t="s">
        <v>1771</v>
      </c>
      <c r="L102" s="78">
        <v>42984</v>
      </c>
      <c r="M102" s="79">
        <v>8506315469.5700016</v>
      </c>
      <c r="N102" s="79">
        <v>22150</v>
      </c>
      <c r="O102" s="79">
        <v>16900</v>
      </c>
      <c r="P102" s="79">
        <v>5250</v>
      </c>
    </row>
    <row r="103" spans="1:16" x14ac:dyDescent="0.25">
      <c r="A103">
        <v>102</v>
      </c>
      <c r="B103" s="62" t="s">
        <v>1824</v>
      </c>
      <c r="C103" s="63" t="s">
        <v>3156</v>
      </c>
      <c r="D103" s="62" t="s">
        <v>1825</v>
      </c>
      <c r="E103" s="62" t="s">
        <v>4</v>
      </c>
      <c r="F103" s="62" t="str">
        <f>VLOOKUP(B103,[3]Sheet1!$A:$E,5,FALSE)</f>
        <v>Public Funds</v>
      </c>
      <c r="G103" s="62" t="str">
        <f>VLOOKUP($B103,'[4]MIS Extract'!$A:$J,4,FALSE)</f>
        <v>Erik Cady</v>
      </c>
      <c r="H103" s="62" t="str">
        <f>VLOOKUP($B103,'[4]MIS Extract'!$A:$J,5,FALSE)</f>
        <v>Joao Da-Cruz</v>
      </c>
      <c r="I103" s="62">
        <v>3</v>
      </c>
      <c r="J103" s="64" t="s">
        <v>3032</v>
      </c>
      <c r="K103" s="80" t="s">
        <v>3148</v>
      </c>
      <c r="L103" s="78">
        <v>43004</v>
      </c>
      <c r="M103" s="79">
        <v>1536455955.23</v>
      </c>
      <c r="N103" s="79">
        <v>29750</v>
      </c>
      <c r="O103" s="79">
        <v>16250</v>
      </c>
      <c r="P103" s="79">
        <v>13500</v>
      </c>
    </row>
    <row r="104" spans="1:16" x14ac:dyDescent="0.25">
      <c r="A104">
        <v>103</v>
      </c>
      <c r="B104" s="62" t="s">
        <v>2083</v>
      </c>
      <c r="C104" s="63" t="s">
        <v>3157</v>
      </c>
      <c r="D104" s="62" t="s">
        <v>2084</v>
      </c>
      <c r="E104" s="62" t="s">
        <v>4</v>
      </c>
      <c r="F104" s="62" t="str">
        <f>VLOOKUP(B104,[3]Sheet1!$A:$E,5,FALSE)</f>
        <v>Public Funds</v>
      </c>
      <c r="G104" s="62" t="str">
        <f>VLOOKUP($B104,'[4]MIS Extract'!$A:$J,4,FALSE)</f>
        <v>Erik Cady</v>
      </c>
      <c r="H104" s="62" t="str">
        <f>VLOOKUP($B104,'[4]MIS Extract'!$A:$J,5,FALSE)</f>
        <v>Joao Da-Cruz</v>
      </c>
      <c r="I104" s="62">
        <v>2</v>
      </c>
      <c r="J104" s="64" t="s">
        <v>3032</v>
      </c>
      <c r="K104" s="80" t="s">
        <v>3148</v>
      </c>
      <c r="L104" s="78">
        <v>43003</v>
      </c>
      <c r="M104" s="79">
        <v>140430425.25</v>
      </c>
      <c r="N104" s="79">
        <v>31500</v>
      </c>
      <c r="O104" s="79">
        <v>0</v>
      </c>
      <c r="P104" s="79">
        <v>31500</v>
      </c>
    </row>
    <row r="105" spans="1:16" x14ac:dyDescent="0.25">
      <c r="A105">
        <v>104</v>
      </c>
      <c r="B105" s="62" t="s">
        <v>3158</v>
      </c>
      <c r="C105" s="63" t="s">
        <v>3159</v>
      </c>
      <c r="D105" s="62" t="s">
        <v>3160</v>
      </c>
      <c r="E105" s="62" t="s">
        <v>4</v>
      </c>
      <c r="F105" s="62" t="str">
        <f>VLOOKUP(B105,[3]Sheet1!$A:$E,5,FALSE)</f>
        <v>Corporate</v>
      </c>
      <c r="G105" s="62" t="str">
        <f>VLOOKUP($B105,'[4]MIS Extract'!$A:$J,4,FALSE)</f>
        <v>Erik Cady</v>
      </c>
      <c r="H105" s="62" t="str">
        <f>VLOOKUP($B105,'[4]MIS Extract'!$A:$J,5,FALSE)</f>
        <v>Adam Hirbour</v>
      </c>
      <c r="I105" s="62">
        <v>3</v>
      </c>
      <c r="J105" s="64" t="s">
        <v>853</v>
      </c>
      <c r="K105" s="80" t="s">
        <v>1771</v>
      </c>
      <c r="L105" s="78">
        <v>42984</v>
      </c>
      <c r="M105" s="79">
        <v>40062889</v>
      </c>
      <c r="N105" s="79">
        <v>2500</v>
      </c>
      <c r="O105" s="79">
        <v>2000</v>
      </c>
      <c r="P105" s="79">
        <v>500</v>
      </c>
    </row>
    <row r="106" spans="1:16" x14ac:dyDescent="0.25">
      <c r="A106">
        <v>105</v>
      </c>
      <c r="B106" s="62" t="s">
        <v>1773</v>
      </c>
      <c r="C106" s="63" t="s">
        <v>3161</v>
      </c>
      <c r="D106" s="62" t="s">
        <v>1774</v>
      </c>
      <c r="E106" s="62" t="s">
        <v>4</v>
      </c>
      <c r="F106" s="62" t="str">
        <f>VLOOKUP(B106,[3]Sheet1!$A:$E,5,FALSE)</f>
        <v>Endowment/Foundation</v>
      </c>
      <c r="G106" s="62" t="str">
        <f>VLOOKUP($B106,'[4]MIS Extract'!$A:$J,4,FALSE)</f>
        <v>Erik Cady</v>
      </c>
      <c r="H106" s="62" t="str">
        <f>VLOOKUP($B106,'[4]MIS Extract'!$A:$J,5,FALSE)</f>
        <v>Adam Hirbour</v>
      </c>
      <c r="I106" s="62">
        <v>2</v>
      </c>
      <c r="J106" s="64" t="s">
        <v>3032</v>
      </c>
      <c r="K106" s="80" t="s">
        <v>1683</v>
      </c>
      <c r="L106" s="78">
        <v>42998</v>
      </c>
      <c r="M106" s="79">
        <v>1452351108.25</v>
      </c>
      <c r="N106" s="79">
        <v>198750</v>
      </c>
      <c r="O106" s="79">
        <v>86950</v>
      </c>
      <c r="P106" s="79">
        <v>111800</v>
      </c>
    </row>
    <row r="107" spans="1:16" x14ac:dyDescent="0.25">
      <c r="A107">
        <v>106</v>
      </c>
      <c r="B107" s="62" t="s">
        <v>1851</v>
      </c>
      <c r="C107" s="63" t="s">
        <v>3162</v>
      </c>
      <c r="D107" s="62" t="s">
        <v>1852</v>
      </c>
      <c r="E107" s="62" t="s">
        <v>4</v>
      </c>
      <c r="F107" s="62" t="str">
        <f>VLOOKUP(B107,[3]Sheet1!$A:$E,5,FALSE)</f>
        <v>Corporate</v>
      </c>
      <c r="G107" s="62" t="str">
        <f>VLOOKUP($B107,'[4]MIS Extract'!$A:$J,4,FALSE)</f>
        <v>Erik Cady</v>
      </c>
      <c r="H107" s="62" t="str">
        <f>VLOOKUP($B107,'[4]MIS Extract'!$A:$J,5,FALSE)</f>
        <v>Joao Da-Cruz</v>
      </c>
      <c r="I107" s="62">
        <v>3</v>
      </c>
      <c r="J107" s="64" t="s">
        <v>3032</v>
      </c>
      <c r="K107" s="80" t="s">
        <v>3163</v>
      </c>
      <c r="L107" s="78">
        <v>43004</v>
      </c>
      <c r="M107" s="79">
        <v>981311627.20000005</v>
      </c>
      <c r="N107" s="79">
        <v>30650</v>
      </c>
      <c r="O107" s="79">
        <v>30650</v>
      </c>
      <c r="P107" s="79">
        <v>0</v>
      </c>
    </row>
    <row r="108" spans="1:16" x14ac:dyDescent="0.25">
      <c r="A108">
        <v>107</v>
      </c>
      <c r="B108" s="62" t="s">
        <v>1782</v>
      </c>
      <c r="C108" s="63" t="s">
        <v>3164</v>
      </c>
      <c r="D108" s="62" t="s">
        <v>1783</v>
      </c>
      <c r="E108" s="62" t="s">
        <v>4</v>
      </c>
      <c r="F108" s="62" t="str">
        <f>VLOOKUP(B108,[3]Sheet1!$A:$E,5,FALSE)</f>
        <v>Endowment/Foundation</v>
      </c>
      <c r="G108" s="62" t="str">
        <f>VLOOKUP($B108,'[4]MIS Extract'!$A:$J,4,FALSE)</f>
        <v>Erik Cady</v>
      </c>
      <c r="H108" s="62" t="str">
        <f>VLOOKUP($B108,'[4]MIS Extract'!$A:$J,5,FALSE)</f>
        <v>Joao Da-Cruz</v>
      </c>
      <c r="I108" s="62">
        <v>2</v>
      </c>
      <c r="J108" s="64" t="s">
        <v>3032</v>
      </c>
      <c r="K108" s="80" t="s">
        <v>3163</v>
      </c>
      <c r="L108" s="78">
        <v>42998</v>
      </c>
      <c r="M108" s="79">
        <v>2127566506.0899999</v>
      </c>
      <c r="N108" s="79">
        <v>88500</v>
      </c>
      <c r="O108" s="79">
        <v>68500</v>
      </c>
      <c r="P108" s="79">
        <v>20000</v>
      </c>
    </row>
    <row r="109" spans="1:16" x14ac:dyDescent="0.25">
      <c r="A109">
        <v>108</v>
      </c>
      <c r="B109" s="62" t="s">
        <v>2060</v>
      </c>
      <c r="C109" s="63" t="s">
        <v>3165</v>
      </c>
      <c r="D109" s="62" t="s">
        <v>2061</v>
      </c>
      <c r="E109" s="62" t="s">
        <v>4</v>
      </c>
      <c r="F109" s="62" t="str">
        <f>VLOOKUP(B109,[3]Sheet1!$A:$E,5,FALSE)</f>
        <v>Public Funds</v>
      </c>
      <c r="G109" s="62" t="str">
        <f>VLOOKUP($B109,'[4]MIS Extract'!$A:$J,4,FALSE)</f>
        <v>Erik Cady</v>
      </c>
      <c r="H109" s="62" t="str">
        <f>VLOOKUP($B109,'[4]MIS Extract'!$A:$J,5,FALSE)</f>
        <v>Joao Da-Cruz</v>
      </c>
      <c r="I109" s="62">
        <v>1</v>
      </c>
      <c r="J109" s="64" t="s">
        <v>3032</v>
      </c>
      <c r="K109" s="80" t="s">
        <v>1822</v>
      </c>
      <c r="L109" s="78">
        <v>43003</v>
      </c>
      <c r="M109" s="79">
        <v>50169487577.739998</v>
      </c>
      <c r="N109" s="79">
        <v>859250</v>
      </c>
      <c r="O109" s="79">
        <v>0</v>
      </c>
      <c r="P109" s="79">
        <v>859250</v>
      </c>
    </row>
    <row r="110" spans="1:16" x14ac:dyDescent="0.25">
      <c r="A110">
        <v>109</v>
      </c>
      <c r="B110" s="62" t="s">
        <v>1898</v>
      </c>
      <c r="C110" s="63" t="s">
        <v>3166</v>
      </c>
      <c r="D110" s="62" t="s">
        <v>1898</v>
      </c>
      <c r="E110" s="62" t="s">
        <v>4</v>
      </c>
      <c r="F110" s="62" t="str">
        <f>VLOOKUP(B110,[3]Sheet1!$A:$E,5,FALSE)</f>
        <v>Public Funds</v>
      </c>
      <c r="G110" s="62" t="str">
        <f>VLOOKUP($B110,'[4]MIS Extract'!$A:$J,4,FALSE)</f>
        <v>Erik Cady</v>
      </c>
      <c r="H110" s="62" t="str">
        <f>VLOOKUP($B110,'[4]MIS Extract'!$A:$J,5,FALSE)</f>
        <v>Joao Da-Cruz</v>
      </c>
      <c r="I110" s="62">
        <v>2</v>
      </c>
      <c r="J110" s="64" t="s">
        <v>3032</v>
      </c>
      <c r="K110" s="80" t="s">
        <v>3137</v>
      </c>
      <c r="L110" s="78">
        <v>43005</v>
      </c>
      <c r="M110" s="79">
        <v>1549666033.6789999</v>
      </c>
      <c r="N110" s="79">
        <v>91500</v>
      </c>
      <c r="O110" s="79">
        <v>91500</v>
      </c>
      <c r="P110" s="79">
        <v>0</v>
      </c>
    </row>
    <row r="111" spans="1:16" x14ac:dyDescent="0.25">
      <c r="A111">
        <v>110</v>
      </c>
      <c r="B111" s="62" t="s">
        <v>1861</v>
      </c>
      <c r="C111" s="63" t="s">
        <v>3167</v>
      </c>
      <c r="D111" s="62" t="s">
        <v>1862</v>
      </c>
      <c r="E111" s="62" t="s">
        <v>3041</v>
      </c>
      <c r="F111" s="62" t="str">
        <f>VLOOKUP(B111,[3]Sheet1!$A:$E,5,FALSE)</f>
        <v>Asset Manager</v>
      </c>
      <c r="G111" s="62" t="str">
        <f>VLOOKUP($B111,'[4]MIS Extract'!$A:$J,4,FALSE)</f>
        <v>Erik Cady</v>
      </c>
      <c r="H111" s="62" t="str">
        <f>VLOOKUP($B111,'[4]MIS Extract'!$A:$J,5,FALSE)</f>
        <v>Joao Da-Cruz</v>
      </c>
      <c r="I111" s="62">
        <v>2</v>
      </c>
      <c r="J111" s="64" t="s">
        <v>3032</v>
      </c>
      <c r="K111" s="80" t="s">
        <v>3137</v>
      </c>
      <c r="L111" s="78">
        <v>43005</v>
      </c>
      <c r="M111" s="79">
        <v>49039340170.040001</v>
      </c>
      <c r="N111" s="79">
        <v>473000</v>
      </c>
      <c r="O111" s="79">
        <v>0</v>
      </c>
      <c r="P111" s="79">
        <v>473000</v>
      </c>
    </row>
    <row r="112" spans="1:16" x14ac:dyDescent="0.25">
      <c r="A112">
        <v>111</v>
      </c>
      <c r="B112" s="62" t="s">
        <v>2088</v>
      </c>
      <c r="C112" s="63" t="s">
        <v>3168</v>
      </c>
      <c r="D112" s="62" t="s">
        <v>2089</v>
      </c>
      <c r="E112" s="62" t="s">
        <v>4</v>
      </c>
      <c r="F112" s="62" t="str">
        <f>VLOOKUP(B112,[3]Sheet1!$A:$E,5,FALSE)</f>
        <v>Public Funds</v>
      </c>
      <c r="G112" s="62" t="str">
        <f>VLOOKUP($B112,'[4]MIS Extract'!$A:$J,4,FALSE)</f>
        <v>Erik Cady</v>
      </c>
      <c r="H112" s="62" t="str">
        <f>VLOOKUP($B112,'[4]MIS Extract'!$A:$J,5,FALSE)</f>
        <v>Joao Da-Cruz</v>
      </c>
      <c r="I112" s="62">
        <v>2</v>
      </c>
      <c r="J112" s="64" t="s">
        <v>3032</v>
      </c>
      <c r="K112" s="80" t="s">
        <v>3153</v>
      </c>
      <c r="L112" s="78">
        <v>43003</v>
      </c>
      <c r="M112" s="79">
        <v>925503617.11000001</v>
      </c>
      <c r="N112" s="79">
        <v>68000</v>
      </c>
      <c r="O112" s="79">
        <v>0</v>
      </c>
      <c r="P112" s="79">
        <v>68000</v>
      </c>
    </row>
    <row r="113" spans="1:16" x14ac:dyDescent="0.25">
      <c r="A113">
        <v>112</v>
      </c>
      <c r="B113" s="62" t="s">
        <v>1921</v>
      </c>
      <c r="C113" s="63" t="s">
        <v>3169</v>
      </c>
      <c r="D113" s="62" t="s">
        <v>1922</v>
      </c>
      <c r="E113" s="62" t="s">
        <v>4</v>
      </c>
      <c r="F113" s="62" t="str">
        <f>VLOOKUP(B113,[3]Sheet1!$A:$E,5,FALSE)</f>
        <v>Public Funds</v>
      </c>
      <c r="G113" s="62" t="str">
        <f>VLOOKUP($B113,'[4]MIS Extract'!$A:$J,4,FALSE)</f>
        <v>Erik Cady</v>
      </c>
      <c r="H113" s="62" t="str">
        <f>VLOOKUP($B113,'[4]MIS Extract'!$A:$J,5,FALSE)</f>
        <v>Joao Da-Cruz</v>
      </c>
      <c r="I113" s="62">
        <v>2</v>
      </c>
      <c r="J113" s="64" t="s">
        <v>3032</v>
      </c>
      <c r="K113" s="80" t="s">
        <v>3148</v>
      </c>
      <c r="L113" s="78">
        <v>43003</v>
      </c>
      <c r="M113" s="79">
        <v>984639519.94000006</v>
      </c>
      <c r="N113" s="79">
        <v>63000</v>
      </c>
      <c r="O113" s="79">
        <v>24250</v>
      </c>
      <c r="P113" s="79">
        <v>38750</v>
      </c>
    </row>
    <row r="114" spans="1:16" x14ac:dyDescent="0.25">
      <c r="A114">
        <v>113</v>
      </c>
      <c r="B114" s="62" t="s">
        <v>1957</v>
      </c>
      <c r="C114" s="63" t="s">
        <v>3170</v>
      </c>
      <c r="D114" s="62" t="s">
        <v>1958</v>
      </c>
      <c r="E114" s="62" t="s">
        <v>3041</v>
      </c>
      <c r="F114" s="62" t="str">
        <f>VLOOKUP(B114,[3]Sheet1!$A:$E,5,FALSE)</f>
        <v>Asset Manager</v>
      </c>
      <c r="G114" s="62" t="str">
        <f>VLOOKUP($B114,'[4]MIS Extract'!$A:$J,4,FALSE)</f>
        <v>Erik Cady</v>
      </c>
      <c r="H114" s="62" t="str">
        <f>VLOOKUP($B114,'[4]MIS Extract'!$A:$J,5,FALSE)</f>
        <v>Joao Da-Cruz</v>
      </c>
      <c r="I114" s="62">
        <v>2</v>
      </c>
      <c r="J114" s="64" t="s">
        <v>3032</v>
      </c>
      <c r="K114" s="80" t="s">
        <v>3148</v>
      </c>
      <c r="L114" s="78">
        <v>43003</v>
      </c>
      <c r="M114" s="79">
        <v>134311218.86000001</v>
      </c>
      <c r="N114" s="79">
        <v>51250</v>
      </c>
      <c r="O114" s="79">
        <v>50750</v>
      </c>
      <c r="P114" s="79">
        <v>500</v>
      </c>
    </row>
    <row r="115" spans="1:16" x14ac:dyDescent="0.25">
      <c r="A115">
        <v>114</v>
      </c>
      <c r="B115" s="62" t="s">
        <v>1988</v>
      </c>
      <c r="C115" s="63" t="s">
        <v>3171</v>
      </c>
      <c r="D115" s="62" t="s">
        <v>1989</v>
      </c>
      <c r="E115" s="62" t="s">
        <v>4</v>
      </c>
      <c r="F115" s="62" t="str">
        <f>VLOOKUP(B115,[3]Sheet1!$A:$E,5,FALSE)</f>
        <v>Corporate</v>
      </c>
      <c r="G115" s="62" t="str">
        <f>VLOOKUP($B115,'[4]MIS Extract'!$A:$J,4,FALSE)</f>
        <v>Erik Cady</v>
      </c>
      <c r="H115" s="62" t="str">
        <f>VLOOKUP($B115,'[4]MIS Extract'!$A:$J,5,FALSE)</f>
        <v>Joao Da-Cruz</v>
      </c>
      <c r="I115" s="62">
        <v>2</v>
      </c>
      <c r="J115" s="64" t="s">
        <v>3032</v>
      </c>
      <c r="K115" s="80" t="s">
        <v>3148</v>
      </c>
      <c r="L115" s="78">
        <v>43004</v>
      </c>
      <c r="M115" s="79">
        <v>2907164683.6700001</v>
      </c>
      <c r="N115" s="79">
        <v>53375</v>
      </c>
      <c r="O115" s="79">
        <v>53375</v>
      </c>
      <c r="P115" s="79">
        <v>0</v>
      </c>
    </row>
    <row r="116" spans="1:16" x14ac:dyDescent="0.25">
      <c r="A116">
        <v>115</v>
      </c>
      <c r="B116" s="62" t="s">
        <v>1804</v>
      </c>
      <c r="C116" s="63" t="s">
        <v>3172</v>
      </c>
      <c r="D116" s="62" t="s">
        <v>1805</v>
      </c>
      <c r="E116" s="62" t="s">
        <v>4</v>
      </c>
      <c r="F116" s="62" t="str">
        <f>VLOOKUP(B116,[3]Sheet1!$A:$E,5,FALSE)</f>
        <v>Corporate</v>
      </c>
      <c r="G116" s="62" t="str">
        <f>VLOOKUP($B116,'[4]MIS Extract'!$A:$J,4,FALSE)</f>
        <v>Erik Cady</v>
      </c>
      <c r="H116" s="62" t="str">
        <f>VLOOKUP($B116,'[4]MIS Extract'!$A:$J,5,FALSE)</f>
        <v>Adam Hirbour</v>
      </c>
      <c r="I116" s="62">
        <v>3</v>
      </c>
      <c r="J116" s="64" t="s">
        <v>3032</v>
      </c>
      <c r="K116" s="80" t="s">
        <v>1771</v>
      </c>
      <c r="L116" s="78">
        <v>42979</v>
      </c>
      <c r="M116" s="79">
        <v>160201594</v>
      </c>
      <c r="N116" s="79">
        <v>8625</v>
      </c>
      <c r="O116" s="79">
        <v>7875</v>
      </c>
      <c r="P116" s="79">
        <v>750</v>
      </c>
    </row>
    <row r="117" spans="1:16" x14ac:dyDescent="0.25">
      <c r="A117">
        <v>116</v>
      </c>
      <c r="B117" s="62" t="s">
        <v>1980</v>
      </c>
      <c r="C117" s="63" t="s">
        <v>3173</v>
      </c>
      <c r="D117" s="62" t="s">
        <v>1981</v>
      </c>
      <c r="E117" s="62" t="s">
        <v>39</v>
      </c>
      <c r="F117" s="62" t="str">
        <f>VLOOKUP(B117,[3]Sheet1!$A:$E,5,FALSE)</f>
        <v>Asset Manager</v>
      </c>
      <c r="G117" s="62" t="str">
        <f>VLOOKUP($B117,'[4]MIS Extract'!$A:$J,4,FALSE)</f>
        <v>Erik Cady</v>
      </c>
      <c r="H117" s="62" t="str">
        <f>VLOOKUP($B117,'[4]MIS Extract'!$A:$J,5,FALSE)</f>
        <v>Joao Da-Cruz</v>
      </c>
      <c r="I117" s="62">
        <v>3</v>
      </c>
      <c r="J117" s="64" t="s">
        <v>3032</v>
      </c>
      <c r="K117" s="80" t="s">
        <v>3148</v>
      </c>
      <c r="L117" s="78">
        <v>43004</v>
      </c>
      <c r="M117" s="79">
        <v>194670413.24999997</v>
      </c>
      <c r="N117" s="79">
        <v>16000</v>
      </c>
      <c r="O117" s="79">
        <v>16000</v>
      </c>
      <c r="P117" s="79">
        <v>0</v>
      </c>
    </row>
    <row r="118" spans="1:16" x14ac:dyDescent="0.25">
      <c r="A118">
        <v>117</v>
      </c>
      <c r="B118" s="62" t="s">
        <v>2086</v>
      </c>
      <c r="C118" s="63" t="s">
        <v>3174</v>
      </c>
      <c r="D118" s="62" t="s">
        <v>2087</v>
      </c>
      <c r="E118" s="62" t="s">
        <v>4</v>
      </c>
      <c r="F118" s="62" t="str">
        <f>VLOOKUP(B118,[3]Sheet1!$A:$E,5,FALSE)</f>
        <v>Public Funds</v>
      </c>
      <c r="G118" s="62" t="str">
        <f>VLOOKUP($B118,'[4]MIS Extract'!$A:$J,4,FALSE)</f>
        <v>Erik Cady</v>
      </c>
      <c r="H118" s="62" t="str">
        <f>VLOOKUP($B118,'[4]MIS Extract'!$A:$J,5,FALSE)</f>
        <v>Joao Da-Cruz</v>
      </c>
      <c r="I118" s="62">
        <v>2</v>
      </c>
      <c r="J118" s="64" t="s">
        <v>3032</v>
      </c>
      <c r="K118" s="80" t="s">
        <v>3148</v>
      </c>
      <c r="L118" s="78">
        <v>43003</v>
      </c>
      <c r="M118" s="79">
        <v>33748298.600000001</v>
      </c>
      <c r="N118" s="79">
        <v>17750</v>
      </c>
      <c r="O118" s="79">
        <v>0</v>
      </c>
      <c r="P118" s="79">
        <v>17750</v>
      </c>
    </row>
    <row r="119" spans="1:16" x14ac:dyDescent="0.25">
      <c r="A119">
        <v>118</v>
      </c>
      <c r="B119" s="62" t="s">
        <v>1713</v>
      </c>
      <c r="C119" s="63" t="s">
        <v>3175</v>
      </c>
      <c r="D119" s="62" t="s">
        <v>1714</v>
      </c>
      <c r="E119" s="62" t="s">
        <v>4</v>
      </c>
      <c r="F119" s="62" t="str">
        <f>VLOOKUP(B119,[3]Sheet1!$A:$E,5,FALSE)</f>
        <v>Corporate</v>
      </c>
      <c r="G119" s="62" t="str">
        <f>VLOOKUP($B119,'[4]MIS Extract'!$A:$J,4,FALSE)</f>
        <v>Erik Cady</v>
      </c>
      <c r="H119" s="62" t="str">
        <f>VLOOKUP($B119,'[4]MIS Extract'!$A:$J,5,FALSE)</f>
        <v>Adam Hirbour</v>
      </c>
      <c r="I119" s="62">
        <v>1</v>
      </c>
      <c r="J119" s="64" t="s">
        <v>3032</v>
      </c>
      <c r="K119" s="80" t="s">
        <v>1711</v>
      </c>
      <c r="L119" s="78">
        <v>42997</v>
      </c>
      <c r="M119" s="79">
        <v>67424395546.792999</v>
      </c>
      <c r="N119" s="79">
        <v>812715</v>
      </c>
      <c r="O119" s="79">
        <v>759800</v>
      </c>
      <c r="P119" s="79">
        <v>52915</v>
      </c>
    </row>
    <row r="120" spans="1:16" x14ac:dyDescent="0.25">
      <c r="A120">
        <v>119</v>
      </c>
      <c r="B120" s="62" t="s">
        <v>1833</v>
      </c>
      <c r="C120" s="63" t="s">
        <v>3176</v>
      </c>
      <c r="D120" s="62" t="s">
        <v>1834</v>
      </c>
      <c r="E120" s="62" t="s">
        <v>4</v>
      </c>
      <c r="F120" s="62" t="str">
        <f>VLOOKUP(B120,[3]Sheet1!$A:$E,5,FALSE)</f>
        <v>Public Funds</v>
      </c>
      <c r="G120" s="62" t="str">
        <f>VLOOKUP($B120,'[4]MIS Extract'!$A:$J,4,FALSE)</f>
        <v>Erik Cady</v>
      </c>
      <c r="H120" s="62" t="str">
        <f>VLOOKUP($B120,'[4]MIS Extract'!$A:$J,5,FALSE)</f>
        <v>Joao Da-Cruz</v>
      </c>
      <c r="I120" s="62">
        <v>3</v>
      </c>
      <c r="J120" s="64" t="s">
        <v>3032</v>
      </c>
      <c r="K120" s="80" t="s">
        <v>3137</v>
      </c>
      <c r="L120" s="78">
        <v>42998</v>
      </c>
      <c r="M120" s="79">
        <v>726168212.92900002</v>
      </c>
      <c r="N120" s="79">
        <v>41250</v>
      </c>
      <c r="O120" s="79">
        <v>41250</v>
      </c>
      <c r="P120" s="79">
        <v>0</v>
      </c>
    </row>
    <row r="121" spans="1:16" x14ac:dyDescent="0.25">
      <c r="A121">
        <v>120</v>
      </c>
      <c r="B121" s="62" t="s">
        <v>1702</v>
      </c>
      <c r="C121" s="63" t="s">
        <v>3177</v>
      </c>
      <c r="D121" s="62" t="s">
        <v>1703</v>
      </c>
      <c r="E121" s="62" t="s">
        <v>4</v>
      </c>
      <c r="F121" s="62" t="str">
        <f>VLOOKUP(B121,[3]Sheet1!$A:$E,5,FALSE)</f>
        <v>Corporate</v>
      </c>
      <c r="G121" s="62" t="str">
        <f>VLOOKUP($B121,'[4]MIS Extract'!$A:$J,4,FALSE)</f>
        <v>Erik Cady</v>
      </c>
      <c r="H121" s="62" t="str">
        <f>VLOOKUP($B121,'[4]MIS Extract'!$A:$J,5,FALSE)</f>
        <v>Adam Hirbour</v>
      </c>
      <c r="I121" s="62">
        <v>1</v>
      </c>
      <c r="J121" s="64" t="s">
        <v>3032</v>
      </c>
      <c r="K121" s="80" t="s">
        <v>1711</v>
      </c>
      <c r="L121" s="78">
        <v>42997</v>
      </c>
      <c r="M121" s="79">
        <v>12352267242.013</v>
      </c>
      <c r="N121" s="79">
        <v>514440</v>
      </c>
      <c r="O121" s="79">
        <v>467500</v>
      </c>
      <c r="P121" s="79">
        <v>46940</v>
      </c>
    </row>
    <row r="122" spans="1:16" x14ac:dyDescent="0.25">
      <c r="A122">
        <v>121</v>
      </c>
      <c r="B122" s="62" t="s">
        <v>1842</v>
      </c>
      <c r="C122" s="63" t="s">
        <v>3178</v>
      </c>
      <c r="D122" s="62" t="s">
        <v>3179</v>
      </c>
      <c r="E122" s="62" t="s">
        <v>4</v>
      </c>
      <c r="F122" s="62" t="str">
        <f>VLOOKUP(B122,[3]Sheet1!$A:$E,5,FALSE)</f>
        <v>Endowment/Foundation</v>
      </c>
      <c r="G122" s="62" t="str">
        <f>VLOOKUP($B122,'[4]MIS Extract'!$A:$J,4,FALSE)</f>
        <v>Erik Cady</v>
      </c>
      <c r="H122" s="62" t="str">
        <f>VLOOKUP($B122,'[4]MIS Extract'!$A:$J,5,FALSE)</f>
        <v>Adam Hirbour</v>
      </c>
      <c r="I122" s="62">
        <v>3</v>
      </c>
      <c r="J122" s="64" t="s">
        <v>3032</v>
      </c>
      <c r="K122" s="80" t="s">
        <v>1771</v>
      </c>
      <c r="L122" s="78">
        <v>42986</v>
      </c>
      <c r="M122" s="79">
        <v>3129372417</v>
      </c>
      <c r="N122" s="79">
        <v>125750</v>
      </c>
      <c r="O122" s="79">
        <v>123250</v>
      </c>
      <c r="P122" s="79">
        <v>2500</v>
      </c>
    </row>
    <row r="123" spans="1:16" x14ac:dyDescent="0.25">
      <c r="A123">
        <v>122</v>
      </c>
      <c r="B123" s="62" t="s">
        <v>3180</v>
      </c>
      <c r="C123" s="63" t="s">
        <v>3181</v>
      </c>
      <c r="D123" s="81" t="s">
        <v>3182</v>
      </c>
      <c r="E123" s="62" t="s">
        <v>3041</v>
      </c>
      <c r="F123" s="62" t="str">
        <f>VLOOKUP(B123,[3]Sheet1!$A:$E,5,FALSE)</f>
        <v>Asset Manager</v>
      </c>
      <c r="G123" s="62" t="str">
        <f>VLOOKUP($B123,'[4]MIS Extract'!$A:$J,4,FALSE)</f>
        <v>Erik Cady</v>
      </c>
      <c r="H123" s="62" t="str">
        <f>VLOOKUP($B123,'[4]MIS Extract'!$A:$J,5,FALSE)</f>
        <v>Adam Hirbour</v>
      </c>
      <c r="I123" s="62">
        <v>2</v>
      </c>
      <c r="J123" s="64" t="s">
        <v>3032</v>
      </c>
      <c r="K123" s="80" t="s">
        <v>1683</v>
      </c>
      <c r="L123" s="78">
        <v>42998</v>
      </c>
      <c r="M123" s="79">
        <v>2768327417.0700002</v>
      </c>
      <c r="N123" s="79">
        <v>68000</v>
      </c>
      <c r="O123" s="79">
        <v>66500</v>
      </c>
      <c r="P123" s="79">
        <v>1500</v>
      </c>
    </row>
    <row r="124" spans="1:16" x14ac:dyDescent="0.25">
      <c r="A124">
        <v>123</v>
      </c>
      <c r="B124" s="62" t="s">
        <v>1870</v>
      </c>
      <c r="C124" s="63" t="s">
        <v>3183</v>
      </c>
      <c r="D124" s="62" t="s">
        <v>1871</v>
      </c>
      <c r="E124" s="62" t="s">
        <v>4</v>
      </c>
      <c r="F124" s="62" t="str">
        <f>VLOOKUP(B124,[3]Sheet1!$A:$E,5,FALSE)</f>
        <v>Corporate</v>
      </c>
      <c r="G124" s="62" t="str">
        <f>VLOOKUP($B124,'[4]MIS Extract'!$A:$J,4,FALSE)</f>
        <v>Erik Cady</v>
      </c>
      <c r="H124" s="62" t="str">
        <f>VLOOKUP($B124,'[4]MIS Extract'!$A:$J,5,FALSE)</f>
        <v>Joao Da-Cruz</v>
      </c>
      <c r="I124" s="62">
        <v>2</v>
      </c>
      <c r="J124" s="64" t="s">
        <v>3032</v>
      </c>
      <c r="K124" s="80" t="s">
        <v>3137</v>
      </c>
      <c r="L124" s="78">
        <v>42998</v>
      </c>
      <c r="M124" s="79">
        <v>16551460451.330004</v>
      </c>
      <c r="N124" s="79">
        <v>229500</v>
      </c>
      <c r="O124" s="79">
        <v>125000</v>
      </c>
      <c r="P124" s="79">
        <v>104500</v>
      </c>
    </row>
    <row r="125" spans="1:16" x14ac:dyDescent="0.25">
      <c r="A125">
        <v>124</v>
      </c>
      <c r="B125" s="62" t="s">
        <v>1880</v>
      </c>
      <c r="C125" s="63" t="s">
        <v>3184</v>
      </c>
      <c r="D125" s="62" t="s">
        <v>1881</v>
      </c>
      <c r="E125" s="62" t="s">
        <v>4</v>
      </c>
      <c r="F125" s="62" t="str">
        <f>VLOOKUP(B125,[3]Sheet1!$A:$E,5,FALSE)</f>
        <v>Corporate</v>
      </c>
      <c r="G125" s="62" t="str">
        <f>VLOOKUP($B125,'[4]MIS Extract'!$A:$J,4,FALSE)</f>
        <v>Erik Cady</v>
      </c>
      <c r="H125" s="62" t="str">
        <f>VLOOKUP($B125,'[4]MIS Extract'!$A:$J,5,FALSE)</f>
        <v>Joao Da-Cruz</v>
      </c>
      <c r="I125" s="62">
        <v>3</v>
      </c>
      <c r="J125" s="64" t="s">
        <v>3032</v>
      </c>
      <c r="K125" s="80" t="s">
        <v>3163</v>
      </c>
      <c r="L125" s="78">
        <v>43000</v>
      </c>
      <c r="M125" s="79">
        <v>3504485702.8699999</v>
      </c>
      <c r="N125" s="79">
        <v>26250</v>
      </c>
      <c r="O125" s="79">
        <v>24500</v>
      </c>
      <c r="P125" s="79">
        <v>1750</v>
      </c>
    </row>
    <row r="126" spans="1:16" x14ac:dyDescent="0.25">
      <c r="A126">
        <v>125</v>
      </c>
      <c r="B126" s="62" t="s">
        <v>1890</v>
      </c>
      <c r="C126" s="63" t="s">
        <v>3185</v>
      </c>
      <c r="D126" s="62" t="s">
        <v>1891</v>
      </c>
      <c r="E126" s="62" t="s">
        <v>4</v>
      </c>
      <c r="F126" s="62" t="str">
        <f>VLOOKUP(B126,[3]Sheet1!$A:$E,5,FALSE)</f>
        <v>Endowment/Foundation</v>
      </c>
      <c r="G126" s="62" t="str">
        <f>VLOOKUP($B126,'[4]MIS Extract'!$A:$J,4,FALSE)</f>
        <v>Erik Cady</v>
      </c>
      <c r="H126" s="62" t="str">
        <f>VLOOKUP($B126,'[4]MIS Extract'!$A:$J,5,FALSE)</f>
        <v>Adam Hirbour</v>
      </c>
      <c r="I126" s="62">
        <v>2</v>
      </c>
      <c r="J126" s="64" t="s">
        <v>3032</v>
      </c>
      <c r="K126" s="80" t="s">
        <v>3145</v>
      </c>
      <c r="L126" s="78">
        <v>42999</v>
      </c>
      <c r="M126" s="79">
        <v>1516514441.1800001</v>
      </c>
      <c r="N126" s="79">
        <v>168000</v>
      </c>
      <c r="O126" s="79">
        <v>0</v>
      </c>
      <c r="P126" s="79">
        <v>168000</v>
      </c>
    </row>
    <row r="127" spans="1:16" x14ac:dyDescent="0.25">
      <c r="A127">
        <v>126</v>
      </c>
      <c r="B127" s="62" t="s">
        <v>2027</v>
      </c>
      <c r="C127" s="63" t="s">
        <v>3186</v>
      </c>
      <c r="D127" s="62" t="s">
        <v>2028</v>
      </c>
      <c r="E127" s="62" t="s">
        <v>39</v>
      </c>
      <c r="F127" s="62" t="str">
        <f>VLOOKUP(B127,[3]Sheet1!$A:$E,5,FALSE)</f>
        <v>Asset Manager</v>
      </c>
      <c r="G127" s="62" t="str">
        <f>VLOOKUP($B127,'[4]MIS Extract'!$A:$J,4,FALSE)</f>
        <v>Erik Cady</v>
      </c>
      <c r="H127" s="62" t="str">
        <f>VLOOKUP($B127,'[4]MIS Extract'!$A:$J,5,FALSE)</f>
        <v>Adam Hirbour</v>
      </c>
      <c r="I127" s="62">
        <v>3</v>
      </c>
      <c r="J127" s="64" t="s">
        <v>3032</v>
      </c>
      <c r="K127" s="80" t="s">
        <v>1683</v>
      </c>
      <c r="L127" s="78">
        <v>42998</v>
      </c>
      <c r="M127" s="79">
        <v>350906081.16000003</v>
      </c>
      <c r="N127" s="79">
        <v>6000</v>
      </c>
      <c r="O127" s="79">
        <v>6000</v>
      </c>
      <c r="P127" s="79">
        <v>0</v>
      </c>
    </row>
    <row r="128" spans="1:16" x14ac:dyDescent="0.25">
      <c r="A128">
        <v>127</v>
      </c>
      <c r="B128" s="62" t="s">
        <v>1905</v>
      </c>
      <c r="C128" s="63" t="s">
        <v>3187</v>
      </c>
      <c r="D128" s="62" t="s">
        <v>1906</v>
      </c>
      <c r="E128" s="62" t="s">
        <v>4</v>
      </c>
      <c r="F128" s="62" t="str">
        <f>VLOOKUP(B128,[3]Sheet1!$A:$E,5,FALSE)</f>
        <v>Corporate</v>
      </c>
      <c r="G128" s="62" t="str">
        <f>VLOOKUP($B128,'[4]MIS Extract'!$A:$J,4,FALSE)</f>
        <v>Erik Cady</v>
      </c>
      <c r="H128" s="62" t="str">
        <f>VLOOKUP($B128,'[4]MIS Extract'!$A:$J,5,FALSE)</f>
        <v>Joao Da-Cruz</v>
      </c>
      <c r="I128" s="62">
        <v>3</v>
      </c>
      <c r="J128" s="64" t="s">
        <v>3032</v>
      </c>
      <c r="K128" s="80" t="s">
        <v>3163</v>
      </c>
      <c r="L128" s="78">
        <v>42998</v>
      </c>
      <c r="M128" s="79">
        <v>2371416428.1900001</v>
      </c>
      <c r="N128" s="79">
        <v>65100</v>
      </c>
      <c r="O128" s="79">
        <v>60000</v>
      </c>
      <c r="P128" s="79">
        <v>5100</v>
      </c>
    </row>
    <row r="129" spans="1:16" x14ac:dyDescent="0.25">
      <c r="A129">
        <v>128</v>
      </c>
      <c r="B129" s="62" t="s">
        <v>1912</v>
      </c>
      <c r="C129" s="63" t="s">
        <v>3188</v>
      </c>
      <c r="D129" s="62" t="s">
        <v>1912</v>
      </c>
      <c r="E129" s="62" t="s">
        <v>3041</v>
      </c>
      <c r="F129" s="62" t="str">
        <f>VLOOKUP(B129,[3]Sheet1!$A:$E,5,FALSE)</f>
        <v>Asset Manager</v>
      </c>
      <c r="G129" s="62" t="str">
        <f>VLOOKUP($B129,'[4]MIS Extract'!$A:$J,4,FALSE)</f>
        <v>Erik Cady</v>
      </c>
      <c r="H129" s="62" t="str">
        <f>VLOOKUP($B129,'[4]MIS Extract'!$A:$J,5,FALSE)</f>
        <v>Adam Hirbour</v>
      </c>
      <c r="I129" s="62">
        <v>2</v>
      </c>
      <c r="J129" s="64" t="s">
        <v>3032</v>
      </c>
      <c r="K129" s="80" t="s">
        <v>1683</v>
      </c>
      <c r="L129" s="78">
        <v>42998</v>
      </c>
      <c r="M129" s="79">
        <v>22456241227.259998</v>
      </c>
      <c r="N129" s="79">
        <v>227500</v>
      </c>
      <c r="O129" s="79">
        <v>227500</v>
      </c>
      <c r="P129" s="79">
        <v>0</v>
      </c>
    </row>
    <row r="130" spans="1:16" x14ac:dyDescent="0.25">
      <c r="A130">
        <v>129</v>
      </c>
      <c r="B130" s="62" t="s">
        <v>1937</v>
      </c>
      <c r="C130" s="63" t="s">
        <v>3189</v>
      </c>
      <c r="D130" s="62" t="s">
        <v>1938</v>
      </c>
      <c r="E130" s="62" t="s">
        <v>3041</v>
      </c>
      <c r="F130" s="62" t="str">
        <f>VLOOKUP(B130,[3]Sheet1!$A:$E,5,FALSE)</f>
        <v>Asset Manager</v>
      </c>
      <c r="G130" s="62" t="str">
        <f>VLOOKUP($B130,'[4]MIS Extract'!$A:$J,4,FALSE)</f>
        <v>Erik Cady</v>
      </c>
      <c r="H130" s="62" t="str">
        <f>VLOOKUP($B130,'[4]MIS Extract'!$A:$J,5,FALSE)</f>
        <v>Joao Da-Cruz</v>
      </c>
      <c r="I130" s="62">
        <v>3</v>
      </c>
      <c r="J130" s="64" t="s">
        <v>3032</v>
      </c>
      <c r="K130" s="80" t="s">
        <v>3137</v>
      </c>
      <c r="L130" s="78">
        <v>42998</v>
      </c>
      <c r="M130" s="79">
        <v>2686052465.7470002</v>
      </c>
      <c r="N130" s="79">
        <v>20500</v>
      </c>
      <c r="O130" s="79">
        <v>20500</v>
      </c>
      <c r="P130" s="79">
        <v>0</v>
      </c>
    </row>
    <row r="131" spans="1:16" x14ac:dyDescent="0.25">
      <c r="A131">
        <v>130</v>
      </c>
      <c r="B131" s="62" t="s">
        <v>1928</v>
      </c>
      <c r="C131" s="63" t="s">
        <v>3190</v>
      </c>
      <c r="D131" s="62" t="s">
        <v>1929</v>
      </c>
      <c r="E131" s="62" t="s">
        <v>4</v>
      </c>
      <c r="F131" s="62" t="str">
        <f>VLOOKUP(B131,[3]Sheet1!$A:$E,5,FALSE)</f>
        <v>Corporate</v>
      </c>
      <c r="G131" s="62" t="str">
        <f>VLOOKUP($B131,'[4]MIS Extract'!$A:$J,4,FALSE)</f>
        <v>Erik Cady</v>
      </c>
      <c r="H131" s="62" t="str">
        <f>VLOOKUP($B131,'[4]MIS Extract'!$A:$J,5,FALSE)</f>
        <v>Joao Da-Cruz</v>
      </c>
      <c r="I131" s="62">
        <v>3</v>
      </c>
      <c r="J131" s="64" t="s">
        <v>3032</v>
      </c>
      <c r="K131" s="80" t="s">
        <v>3163</v>
      </c>
      <c r="L131" s="78">
        <v>42998</v>
      </c>
      <c r="M131" s="79">
        <v>1780614243.1900001</v>
      </c>
      <c r="N131" s="79">
        <v>50965</v>
      </c>
      <c r="O131" s="79">
        <v>48325</v>
      </c>
      <c r="P131" s="79">
        <v>2640</v>
      </c>
    </row>
    <row r="132" spans="1:16" x14ac:dyDescent="0.25">
      <c r="A132">
        <v>131</v>
      </c>
      <c r="B132" s="62" t="s">
        <v>3191</v>
      </c>
      <c r="C132" s="84"/>
      <c r="D132" s="62" t="s">
        <v>3192</v>
      </c>
      <c r="E132" s="62" t="s">
        <v>4</v>
      </c>
      <c r="F132" s="62" t="s">
        <v>3109</v>
      </c>
      <c r="G132" s="62" t="str">
        <f>VLOOKUP($B132,'[4]MIS Extract'!$A:$J,4,FALSE)</f>
        <v>Erik Cady</v>
      </c>
      <c r="H132" s="62" t="str">
        <f>VLOOKUP($B132,'[4]MIS Extract'!$A:$J,5,FALSE)</f>
        <v>Joao Da-Cruz</v>
      </c>
      <c r="I132" s="62">
        <v>3</v>
      </c>
      <c r="J132" s="64" t="s">
        <v>853</v>
      </c>
      <c r="K132" s="80" t="s">
        <v>3163</v>
      </c>
      <c r="L132" s="78">
        <v>42998</v>
      </c>
      <c r="M132" s="79">
        <v>326636819.41000003</v>
      </c>
      <c r="N132" s="79">
        <v>26500</v>
      </c>
      <c r="O132" s="79">
        <v>25300</v>
      </c>
      <c r="P132" s="79">
        <v>1200</v>
      </c>
    </row>
    <row r="133" spans="1:16" x14ac:dyDescent="0.25">
      <c r="A133">
        <v>132</v>
      </c>
      <c r="B133" s="62" t="s">
        <v>2047</v>
      </c>
      <c r="C133" s="63" t="s">
        <v>3193</v>
      </c>
      <c r="D133" s="62" t="s">
        <v>2048</v>
      </c>
      <c r="E133" s="62" t="s">
        <v>3041</v>
      </c>
      <c r="F133" s="62" t="str">
        <f>VLOOKUP(B133,[3]Sheet1!$A:$E,5,FALSE)</f>
        <v>Asset Manager</v>
      </c>
      <c r="G133" s="62" t="str">
        <f>VLOOKUP($B133,'[4]MIS Extract'!$A:$J,4,FALSE)</f>
        <v>Erik Cady</v>
      </c>
      <c r="H133" s="62" t="str">
        <f>VLOOKUP($B133,'[4]MIS Extract'!$A:$J,5,FALSE)</f>
        <v>Adam Hirbour</v>
      </c>
      <c r="I133" s="62">
        <v>1</v>
      </c>
      <c r="J133" s="64" t="s">
        <v>3032</v>
      </c>
      <c r="K133" s="80" t="s">
        <v>2058</v>
      </c>
      <c r="L133" s="78">
        <v>42978</v>
      </c>
      <c r="M133" s="79">
        <v>15812965486</v>
      </c>
      <c r="N133" s="79">
        <v>852680</v>
      </c>
      <c r="O133" s="79">
        <v>808180</v>
      </c>
      <c r="P133" s="79">
        <v>44500</v>
      </c>
    </row>
    <row r="134" spans="1:16" x14ac:dyDescent="0.25">
      <c r="A134">
        <v>133</v>
      </c>
      <c r="B134" s="62" t="s">
        <v>1791</v>
      </c>
      <c r="C134" s="63" t="s">
        <v>3194</v>
      </c>
      <c r="D134" s="62" t="s">
        <v>1792</v>
      </c>
      <c r="E134" s="62" t="s">
        <v>39</v>
      </c>
      <c r="F134" s="62" t="str">
        <f>VLOOKUP(B134,[3]Sheet1!$A:$E,5,FALSE)</f>
        <v>Asset Manager</v>
      </c>
      <c r="G134" s="62" t="str">
        <f>VLOOKUP($B134,'[4]MIS Extract'!$A:$J,4,FALSE)</f>
        <v>Erik Cady</v>
      </c>
      <c r="H134" s="62" t="str">
        <f>VLOOKUP($B134,'[4]MIS Extract'!$A:$J,5,FALSE)</f>
        <v>Joao Da-Cruz</v>
      </c>
      <c r="I134" s="62">
        <v>3</v>
      </c>
      <c r="J134" s="64" t="s">
        <v>3032</v>
      </c>
      <c r="K134" s="80" t="s">
        <v>1822</v>
      </c>
      <c r="L134" s="78">
        <v>43000</v>
      </c>
      <c r="M134" s="79">
        <v>615423873.73000002</v>
      </c>
      <c r="N134" s="79">
        <v>49875</v>
      </c>
      <c r="O134" s="79">
        <v>45500</v>
      </c>
      <c r="P134" s="79">
        <f>N134-O134</f>
        <v>4375</v>
      </c>
    </row>
    <row r="135" spans="1:16" x14ac:dyDescent="0.25">
      <c r="A135">
        <v>134</v>
      </c>
      <c r="B135" s="62" t="s">
        <v>1946</v>
      </c>
      <c r="C135" s="63" t="s">
        <v>3195</v>
      </c>
      <c r="D135" s="62" t="s">
        <v>1947</v>
      </c>
      <c r="E135" s="62" t="s">
        <v>4</v>
      </c>
      <c r="F135" s="62" t="str">
        <f>VLOOKUP(B135,[3]Sheet1!$A:$E,5,FALSE)</f>
        <v>Public Funds</v>
      </c>
      <c r="G135" s="62" t="str">
        <f>VLOOKUP($B135,'[4]MIS Extract'!$A:$J,4,FALSE)</f>
        <v>Erik Cady</v>
      </c>
      <c r="H135" s="62" t="str">
        <f>VLOOKUP($B135,'[4]MIS Extract'!$A:$J,5,FALSE)</f>
        <v>Adam Hirbour</v>
      </c>
      <c r="I135" s="62">
        <v>3</v>
      </c>
      <c r="J135" s="64" t="s">
        <v>3032</v>
      </c>
      <c r="K135" s="80" t="s">
        <v>1771</v>
      </c>
      <c r="L135" s="78">
        <v>42984</v>
      </c>
      <c r="M135" s="79">
        <v>120822478</v>
      </c>
      <c r="N135" s="79">
        <v>3500</v>
      </c>
      <c r="O135" s="79">
        <v>2875</v>
      </c>
      <c r="P135" s="79">
        <v>625</v>
      </c>
    </row>
    <row r="136" spans="1:16" x14ac:dyDescent="0.25">
      <c r="A136">
        <v>135</v>
      </c>
      <c r="B136" s="62" t="s">
        <v>1968</v>
      </c>
      <c r="C136" s="63" t="s">
        <v>3196</v>
      </c>
      <c r="D136" s="62" t="s">
        <v>1969</v>
      </c>
      <c r="E136" s="62" t="s">
        <v>3041</v>
      </c>
      <c r="F136" s="62" t="str">
        <f>VLOOKUP(B136,[3]Sheet1!$A:$E,5,FALSE)</f>
        <v>Insurance</v>
      </c>
      <c r="G136" s="62" t="str">
        <f>VLOOKUP($B136,'[4]MIS Extract'!$A:$J,4,FALSE)</f>
        <v>Erik Cady</v>
      </c>
      <c r="H136" s="62" t="str">
        <f>VLOOKUP($B136,'[4]MIS Extract'!$A:$J,5,FALSE)</f>
        <v>Adam Hirbour</v>
      </c>
      <c r="I136" s="62">
        <v>2</v>
      </c>
      <c r="J136" s="64" t="s">
        <v>3032</v>
      </c>
      <c r="K136" s="80" t="s">
        <v>1771</v>
      </c>
      <c r="L136" s="78">
        <v>42979</v>
      </c>
      <c r="M136" s="79">
        <v>27998799988</v>
      </c>
      <c r="N136" s="79">
        <v>80000</v>
      </c>
      <c r="O136" s="79">
        <v>79500</v>
      </c>
      <c r="P136" s="79">
        <v>500</v>
      </c>
    </row>
    <row r="137" spans="1:16" x14ac:dyDescent="0.25">
      <c r="A137">
        <v>136</v>
      </c>
      <c r="B137" s="62" t="s">
        <v>1996</v>
      </c>
      <c r="C137" s="63" t="s">
        <v>3197</v>
      </c>
      <c r="D137" s="62" t="s">
        <v>1997</v>
      </c>
      <c r="E137" s="62" t="s">
        <v>4</v>
      </c>
      <c r="F137" s="62" t="str">
        <f>VLOOKUP(B137,[3]Sheet1!$A:$E,5,FALSE)</f>
        <v>Corporate</v>
      </c>
      <c r="G137" s="62" t="str">
        <f>VLOOKUP($B137,'[4]MIS Extract'!$A:$J,4,FALSE)</f>
        <v>Erik Cady</v>
      </c>
      <c r="H137" s="62" t="str">
        <f>VLOOKUP($B137,'[4]MIS Extract'!$A:$J,5,FALSE)</f>
        <v>Adam Hirbour</v>
      </c>
      <c r="I137" s="62">
        <v>3</v>
      </c>
      <c r="J137" s="64" t="s">
        <v>3032</v>
      </c>
      <c r="K137" s="80" t="s">
        <v>1683</v>
      </c>
      <c r="L137" s="78">
        <v>42975</v>
      </c>
      <c r="M137" s="79">
        <v>870979979.23000002</v>
      </c>
      <c r="N137" s="79">
        <v>30000</v>
      </c>
      <c r="O137" s="79">
        <v>30000</v>
      </c>
      <c r="P137" s="79">
        <v>0</v>
      </c>
    </row>
    <row r="138" spans="1:16" x14ac:dyDescent="0.25">
      <c r="A138">
        <v>137</v>
      </c>
      <c r="B138" s="62" t="s">
        <v>3198</v>
      </c>
      <c r="C138" s="63" t="s">
        <v>3047</v>
      </c>
      <c r="D138" s="62" t="s">
        <v>3199</v>
      </c>
      <c r="E138" s="62" t="s">
        <v>3200</v>
      </c>
      <c r="F138" s="62" t="str">
        <f>VLOOKUP(B138,[3]Sheet1!$A:$E,5,FALSE)</f>
        <v>Corporate</v>
      </c>
      <c r="G138" s="62" t="str">
        <f>VLOOKUP($B138,'[4]MIS Extract'!$A:$J,4,FALSE)</f>
        <v>Erik Cady</v>
      </c>
      <c r="H138" s="62" t="str">
        <f>VLOOKUP($B138,'[4]MIS Extract'!$A:$J,5,FALSE)</f>
        <v>Adam Hirbour</v>
      </c>
      <c r="I138" s="62">
        <v>3</v>
      </c>
      <c r="J138" s="64" t="s">
        <v>3032</v>
      </c>
      <c r="K138" s="80" t="s">
        <v>1771</v>
      </c>
      <c r="L138" s="78">
        <v>42984</v>
      </c>
      <c r="M138" s="79">
        <v>328389435</v>
      </c>
      <c r="N138" s="79">
        <v>17625</v>
      </c>
      <c r="O138" s="79">
        <v>17125</v>
      </c>
      <c r="P138" s="79">
        <v>500</v>
      </c>
    </row>
    <row r="139" spans="1:16" x14ac:dyDescent="0.25">
      <c r="A139">
        <v>138</v>
      </c>
      <c r="B139" s="62" t="s">
        <v>2006</v>
      </c>
      <c r="C139" s="63" t="s">
        <v>3201</v>
      </c>
      <c r="D139" s="62" t="s">
        <v>2007</v>
      </c>
      <c r="E139" s="62" t="s">
        <v>4</v>
      </c>
      <c r="F139" s="62" t="str">
        <f>VLOOKUP(B139,[3]Sheet1!$A:$E,5,FALSE)</f>
        <v>Endowment/Foundation</v>
      </c>
      <c r="G139" s="62" t="str">
        <f>VLOOKUP($B139,'[4]MIS Extract'!$A:$J,4,FALSE)</f>
        <v>Erik Cady</v>
      </c>
      <c r="H139" s="62" t="str">
        <f>VLOOKUP($B139,'[4]MIS Extract'!$A:$J,5,FALSE)</f>
        <v>Joao Da-Cruz</v>
      </c>
      <c r="I139" s="62">
        <v>2</v>
      </c>
      <c r="J139" s="64" t="s">
        <v>3032</v>
      </c>
      <c r="K139" s="80" t="s">
        <v>3163</v>
      </c>
      <c r="L139" s="78">
        <v>42999</v>
      </c>
      <c r="M139" s="79">
        <f>1126305076.66+48906009.48</f>
        <v>1175211086.1400001</v>
      </c>
      <c r="N139" s="79">
        <v>183050</v>
      </c>
      <c r="O139" s="79">
        <v>19150</v>
      </c>
      <c r="P139" s="79">
        <v>163900</v>
      </c>
    </row>
    <row r="140" spans="1:16" x14ac:dyDescent="0.25">
      <c r="A140">
        <v>139</v>
      </c>
      <c r="B140" s="62" t="s">
        <v>2016</v>
      </c>
      <c r="C140" s="63" t="s">
        <v>3170</v>
      </c>
      <c r="D140" s="62" t="s">
        <v>2017</v>
      </c>
      <c r="E140" s="62" t="s">
        <v>3041</v>
      </c>
      <c r="F140" s="62" t="str">
        <f>VLOOKUP(B140,[3]Sheet1!$A:$E,5,FALSE)</f>
        <v>Asset Manager</v>
      </c>
      <c r="G140" s="62" t="str">
        <f>VLOOKUP($B140,'[4]MIS Extract'!$A:$J,4,FALSE)</f>
        <v>Erik Cady</v>
      </c>
      <c r="H140" s="62" t="str">
        <f>VLOOKUP($B140,'[4]MIS Extract'!$A:$J,5,FALSE)</f>
        <v>Adam Hirbour</v>
      </c>
      <c r="I140" s="62">
        <v>3</v>
      </c>
      <c r="J140" s="64" t="s">
        <v>3032</v>
      </c>
      <c r="K140" s="80" t="s">
        <v>1771</v>
      </c>
      <c r="L140" s="78">
        <v>42979</v>
      </c>
      <c r="M140" s="79">
        <v>2546635479</v>
      </c>
      <c r="N140" s="79">
        <v>10625</v>
      </c>
      <c r="O140" s="79">
        <v>10025</v>
      </c>
      <c r="P140" s="79">
        <v>600</v>
      </c>
    </row>
    <row r="141" spans="1:16" x14ac:dyDescent="0.25">
      <c r="A141">
        <v>140</v>
      </c>
      <c r="B141" s="62" t="s">
        <v>2035</v>
      </c>
      <c r="C141" s="63" t="s">
        <v>3202</v>
      </c>
      <c r="D141" s="81" t="s">
        <v>2036</v>
      </c>
      <c r="E141" s="62" t="s">
        <v>4</v>
      </c>
      <c r="F141" s="62" t="str">
        <f>VLOOKUP(B141,[3]Sheet1!$A:$E,5,FALSE)</f>
        <v>Endowment/Foundation</v>
      </c>
      <c r="G141" s="62" t="str">
        <f>VLOOKUP($B141,'[4]MIS Extract'!$A:$J,4,FALSE)</f>
        <v>Erik Cady</v>
      </c>
      <c r="H141" s="62" t="str">
        <f>VLOOKUP($B141,'[4]MIS Extract'!$A:$J,5,FALSE)</f>
        <v>Adam Hirbour</v>
      </c>
      <c r="I141" s="62">
        <v>3</v>
      </c>
      <c r="J141" s="64" t="s">
        <v>3032</v>
      </c>
      <c r="K141" s="80" t="s">
        <v>1771</v>
      </c>
      <c r="L141" s="78">
        <v>42984</v>
      </c>
      <c r="M141" s="79">
        <v>21366443</v>
      </c>
      <c r="N141" s="79">
        <v>8250</v>
      </c>
      <c r="O141" s="79">
        <v>0</v>
      </c>
      <c r="P141" s="79">
        <v>8250</v>
      </c>
    </row>
    <row r="142" spans="1:16" x14ac:dyDescent="0.25">
      <c r="A142">
        <v>141</v>
      </c>
      <c r="B142" s="62" t="s">
        <v>2126</v>
      </c>
      <c r="C142" s="63" t="s">
        <v>3203</v>
      </c>
      <c r="D142" s="62" t="s">
        <v>2127</v>
      </c>
      <c r="E142" s="62" t="s">
        <v>4</v>
      </c>
      <c r="F142" s="62" t="str">
        <f>VLOOKUP(B142,[3]Sheet1!$A:$E,5,FALSE)</f>
        <v>Endowment/Foundation</v>
      </c>
      <c r="G142" s="62" t="str">
        <f>VLOOKUP($B142,'[4]MIS Extract'!$A:$J,4,FALSE)</f>
        <v>Erik Pulsifer</v>
      </c>
      <c r="H142" s="62" t="str">
        <f>VLOOKUP($B142,'[4]MIS Extract'!$A:$J,5,FALSE)</f>
        <v>Scott Swanson</v>
      </c>
      <c r="I142" s="62">
        <v>2</v>
      </c>
      <c r="J142" s="64" t="s">
        <v>3032</v>
      </c>
      <c r="K142" s="80" t="s">
        <v>2133</v>
      </c>
      <c r="L142" s="78">
        <v>42997</v>
      </c>
      <c r="M142" s="79">
        <f>1975804217.21+1358283186.16</f>
        <v>3334087403.3699999</v>
      </c>
      <c r="N142" s="79">
        <v>205750</v>
      </c>
      <c r="O142" s="79">
        <v>191500</v>
      </c>
      <c r="P142" s="79">
        <v>14250</v>
      </c>
    </row>
    <row r="143" spans="1:16" x14ac:dyDescent="0.25">
      <c r="A143">
        <v>142</v>
      </c>
      <c r="B143" s="62" t="s">
        <v>2099</v>
      </c>
      <c r="C143" s="63" t="s">
        <v>3204</v>
      </c>
      <c r="D143" s="62" t="s">
        <v>3205</v>
      </c>
      <c r="E143" s="62" t="s">
        <v>4</v>
      </c>
      <c r="F143" s="62" t="str">
        <f>VLOOKUP(B143,[3]Sheet1!$A:$E,5,FALSE)</f>
        <v>Endowment/Foundation</v>
      </c>
      <c r="G143" s="62" t="str">
        <f>VLOOKUP($B143,'[4]MIS Extract'!$A:$J,4,FALSE)</f>
        <v>Erik Pulsifer</v>
      </c>
      <c r="H143" s="62" t="str">
        <f>VLOOKUP($B143,'[4]MIS Extract'!$A:$J,5,FALSE)</f>
        <v>Dan Michaud</v>
      </c>
      <c r="I143" s="62">
        <v>3</v>
      </c>
      <c r="J143" s="64" t="s">
        <v>3032</v>
      </c>
      <c r="K143" s="80" t="s">
        <v>2105</v>
      </c>
      <c r="L143" s="78">
        <v>43021</v>
      </c>
      <c r="M143" s="79">
        <v>236345091.80999997</v>
      </c>
      <c r="N143" s="79">
        <v>26500</v>
      </c>
      <c r="O143" s="79">
        <v>20000</v>
      </c>
      <c r="P143" s="79">
        <v>6500</v>
      </c>
    </row>
    <row r="144" spans="1:16" x14ac:dyDescent="0.25">
      <c r="A144">
        <v>143</v>
      </c>
      <c r="B144" s="62" t="s">
        <v>2107</v>
      </c>
      <c r="C144" s="63" t="s">
        <v>3206</v>
      </c>
      <c r="D144" s="62" t="s">
        <v>2108</v>
      </c>
      <c r="E144" s="62" t="s">
        <v>39</v>
      </c>
      <c r="F144" s="62" t="str">
        <f>VLOOKUP(B144,[3]Sheet1!$A:$E,5,FALSE)</f>
        <v>Public Funds</v>
      </c>
      <c r="G144" s="62" t="str">
        <f>VLOOKUP($B144,'[4]MIS Extract'!$A:$J,4,FALSE)</f>
        <v>Erik Pulsifer</v>
      </c>
      <c r="H144" s="62" t="str">
        <f>VLOOKUP($B144,'[4]MIS Extract'!$A:$J,5,FALSE)</f>
        <v>Dan Michaud</v>
      </c>
      <c r="I144" s="62">
        <v>3</v>
      </c>
      <c r="J144" s="64" t="s">
        <v>853</v>
      </c>
      <c r="K144" s="80" t="s">
        <v>2105</v>
      </c>
      <c r="L144" s="78">
        <v>43026</v>
      </c>
      <c r="M144" s="79">
        <v>381607937.07000005</v>
      </c>
      <c r="N144" s="79">
        <v>37300</v>
      </c>
      <c r="O144" s="79">
        <v>37300</v>
      </c>
      <c r="P144" s="79">
        <v>0</v>
      </c>
    </row>
    <row r="145" spans="1:16" x14ac:dyDescent="0.25">
      <c r="A145">
        <v>144</v>
      </c>
      <c r="B145" s="62" t="s">
        <v>2117</v>
      </c>
      <c r="C145" s="63" t="s">
        <v>3207</v>
      </c>
      <c r="D145" s="62" t="s">
        <v>2117</v>
      </c>
      <c r="E145" s="62" t="s">
        <v>4</v>
      </c>
      <c r="F145" s="62" t="str">
        <f>VLOOKUP(B145,[3]Sheet1!$A:$E,5,FALSE)</f>
        <v>Corporate</v>
      </c>
      <c r="G145" s="62" t="str">
        <f>VLOOKUP($B145,'[4]MIS Extract'!$A:$J,4,FALSE)</f>
        <v>Erik Pulsifer</v>
      </c>
      <c r="H145" s="62" t="str">
        <f>VLOOKUP($B145,'[4]MIS Extract'!$A:$J,5,FALSE)</f>
        <v>Dan Michaud</v>
      </c>
      <c r="I145" s="62">
        <v>3</v>
      </c>
      <c r="J145" s="64" t="s">
        <v>3032</v>
      </c>
      <c r="K145" s="80" t="s">
        <v>2105</v>
      </c>
      <c r="L145" s="78">
        <v>43021</v>
      </c>
      <c r="M145" s="79">
        <v>1505596334.3400002</v>
      </c>
      <c r="N145" s="79">
        <v>32000</v>
      </c>
      <c r="O145" s="79">
        <v>32000</v>
      </c>
      <c r="P145" s="79">
        <v>0</v>
      </c>
    </row>
    <row r="146" spans="1:16" x14ac:dyDescent="0.25">
      <c r="A146">
        <v>145</v>
      </c>
      <c r="B146" s="62" t="s">
        <v>2284</v>
      </c>
      <c r="C146" s="63" t="s">
        <v>3208</v>
      </c>
      <c r="D146" s="62" t="s">
        <v>2285</v>
      </c>
      <c r="E146" s="62" t="s">
        <v>4</v>
      </c>
      <c r="F146" s="62" t="str">
        <f>VLOOKUP(B146,[3]Sheet1!$A:$E,5,FALSE)</f>
        <v>Corporate</v>
      </c>
      <c r="G146" s="62" t="str">
        <f>VLOOKUP($B146,'[4]MIS Extract'!$A:$J,4,FALSE)</f>
        <v>Erik Pulsifer</v>
      </c>
      <c r="H146" s="62" t="str">
        <f>VLOOKUP($B146,'[4]MIS Extract'!$A:$J,5,FALSE)</f>
        <v>Scott Swanson</v>
      </c>
      <c r="I146" s="62">
        <v>3</v>
      </c>
      <c r="J146" s="64" t="s">
        <v>3032</v>
      </c>
      <c r="K146" s="80" t="s">
        <v>2105</v>
      </c>
      <c r="L146" s="78">
        <v>43026</v>
      </c>
      <c r="M146" s="79">
        <v>1287402854.5646701</v>
      </c>
      <c r="N146" s="79">
        <v>22750</v>
      </c>
      <c r="O146" s="79">
        <v>22500</v>
      </c>
      <c r="P146" s="79">
        <v>250</v>
      </c>
    </row>
    <row r="147" spans="1:16" x14ac:dyDescent="0.25">
      <c r="A147">
        <v>146</v>
      </c>
      <c r="B147" s="62" t="s">
        <v>2135</v>
      </c>
      <c r="C147" s="63" t="s">
        <v>3209</v>
      </c>
      <c r="D147" s="62" t="s">
        <v>2136</v>
      </c>
      <c r="E147" s="62" t="s">
        <v>4</v>
      </c>
      <c r="F147" s="62" t="str">
        <f>VLOOKUP(B147,[3]Sheet1!$A:$E,5,FALSE)</f>
        <v>Corporate</v>
      </c>
      <c r="G147" s="62" t="str">
        <f>VLOOKUP($B147,'[4]MIS Extract'!$A:$J,4,FALSE)</f>
        <v>Erik Pulsifer</v>
      </c>
      <c r="H147" s="62" t="str">
        <f>VLOOKUP($B147,'[4]MIS Extract'!$A:$J,5,FALSE)</f>
        <v>Dan Michaud</v>
      </c>
      <c r="I147" s="62">
        <v>3</v>
      </c>
      <c r="J147" s="64" t="s">
        <v>3032</v>
      </c>
      <c r="K147" s="80" t="s">
        <v>2105</v>
      </c>
      <c r="L147" s="78">
        <v>43021</v>
      </c>
      <c r="M147" s="79">
        <v>9454626657.9443703</v>
      </c>
      <c r="N147" s="79">
        <v>58600</v>
      </c>
      <c r="O147" s="79">
        <v>0</v>
      </c>
      <c r="P147" s="79">
        <v>58600</v>
      </c>
    </row>
    <row r="148" spans="1:16" x14ac:dyDescent="0.25">
      <c r="A148">
        <v>147</v>
      </c>
      <c r="B148" s="62" t="s">
        <v>2144</v>
      </c>
      <c r="C148" s="63" t="s">
        <v>3210</v>
      </c>
      <c r="D148" s="62" t="s">
        <v>2145</v>
      </c>
      <c r="E148" s="62" t="s">
        <v>4</v>
      </c>
      <c r="F148" s="62" t="str">
        <f>VLOOKUP(B148,[3]Sheet1!$A:$E,5,FALSE)</f>
        <v>Public Funds</v>
      </c>
      <c r="G148" s="62" t="str">
        <f>VLOOKUP($B148,'[4]MIS Extract'!$A:$J,4,FALSE)</f>
        <v>Erik Pulsifer</v>
      </c>
      <c r="H148" s="62" t="str">
        <f>VLOOKUP($B148,'[4]MIS Extract'!$A:$J,5,FALSE)</f>
        <v>Dan Michaud</v>
      </c>
      <c r="I148" s="62">
        <v>3</v>
      </c>
      <c r="J148" s="64" t="s">
        <v>3032</v>
      </c>
      <c r="K148" s="80" t="s">
        <v>2154</v>
      </c>
      <c r="L148" s="78">
        <v>43018</v>
      </c>
      <c r="M148" s="79">
        <v>754710897.92999995</v>
      </c>
      <c r="N148" s="79">
        <v>51050</v>
      </c>
      <c r="O148" s="79">
        <v>50550</v>
      </c>
      <c r="P148" s="79">
        <v>500</v>
      </c>
    </row>
    <row r="149" spans="1:16" x14ac:dyDescent="0.25">
      <c r="A149">
        <v>148</v>
      </c>
      <c r="B149" s="62" t="s">
        <v>2156</v>
      </c>
      <c r="C149" s="63" t="s">
        <v>3211</v>
      </c>
      <c r="D149" s="62" t="s">
        <v>2157</v>
      </c>
      <c r="E149" s="62" t="s">
        <v>4</v>
      </c>
      <c r="F149" s="62" t="str">
        <f>VLOOKUP(B149,[3]Sheet1!$A:$E,5,FALSE)</f>
        <v>Endowment/Foundation</v>
      </c>
      <c r="G149" s="62" t="str">
        <f>VLOOKUP($B149,'[4]MIS Extract'!$A:$J,4,FALSE)</f>
        <v>Erik Pulsifer</v>
      </c>
      <c r="H149" s="62" t="str">
        <f>VLOOKUP($B149,'[4]MIS Extract'!$A:$J,5,FALSE)</f>
        <v>Scott Swanson</v>
      </c>
      <c r="I149" s="62">
        <v>3</v>
      </c>
      <c r="J149" s="64" t="s">
        <v>3032</v>
      </c>
      <c r="K149" s="80" t="s">
        <v>2166</v>
      </c>
      <c r="L149" s="78">
        <v>43038</v>
      </c>
      <c r="M149" s="79">
        <v>2510314872.158</v>
      </c>
      <c r="N149" s="79">
        <v>82375</v>
      </c>
      <c r="O149" s="79">
        <v>82375</v>
      </c>
      <c r="P149" s="79">
        <v>0</v>
      </c>
    </row>
    <row r="150" spans="1:16" x14ac:dyDescent="0.25">
      <c r="A150">
        <v>149</v>
      </c>
      <c r="B150" s="62" t="s">
        <v>2370</v>
      </c>
      <c r="C150" s="63" t="s">
        <v>3212</v>
      </c>
      <c r="D150" s="62" t="s">
        <v>2371</v>
      </c>
      <c r="E150" s="62" t="s">
        <v>4</v>
      </c>
      <c r="F150" s="62" t="str">
        <f>VLOOKUP(B150,[3]Sheet1!$A:$E,5,FALSE)</f>
        <v>Public Funds</v>
      </c>
      <c r="G150" s="62" t="str">
        <f>VLOOKUP($B150,'[4]MIS Extract'!$A:$J,4,FALSE)</f>
        <v>Erik Pulsifer</v>
      </c>
      <c r="H150" s="62" t="str">
        <f>VLOOKUP($B150,'[4]MIS Extract'!$A:$J,5,FALSE)</f>
        <v>Dan Michaud</v>
      </c>
      <c r="I150" s="62">
        <v>2</v>
      </c>
      <c r="J150" s="64" t="s">
        <v>3032</v>
      </c>
      <c r="K150" s="80" t="s">
        <v>2166</v>
      </c>
      <c r="L150" s="78">
        <v>43025</v>
      </c>
      <c r="M150" s="79">
        <v>571362644.36899996</v>
      </c>
      <c r="N150" s="79">
        <v>42690</v>
      </c>
      <c r="O150" s="79">
        <v>0</v>
      </c>
      <c r="P150" s="79">
        <v>42690</v>
      </c>
    </row>
    <row r="151" spans="1:16" x14ac:dyDescent="0.25">
      <c r="A151">
        <v>150</v>
      </c>
      <c r="B151" s="62" t="s">
        <v>2177</v>
      </c>
      <c r="C151" s="63" t="s">
        <v>3213</v>
      </c>
      <c r="D151" s="62" t="s">
        <v>2178</v>
      </c>
      <c r="E151" s="62" t="s">
        <v>3041</v>
      </c>
      <c r="F151" s="62" t="str">
        <f>VLOOKUP(B151,[3]Sheet1!$A:$E,5,FALSE)</f>
        <v>Asset Manager</v>
      </c>
      <c r="G151" s="62" t="str">
        <f>VLOOKUP($B151,'[4]MIS Extract'!$A:$J,4,FALSE)</f>
        <v>Erik Pulsifer</v>
      </c>
      <c r="H151" s="62" t="str">
        <f>VLOOKUP($B151,'[4]MIS Extract'!$A:$J,5,FALSE)</f>
        <v>Dan Michaud</v>
      </c>
      <c r="I151" s="62">
        <v>3</v>
      </c>
      <c r="J151" s="64" t="s">
        <v>3032</v>
      </c>
      <c r="K151" s="80" t="s">
        <v>2105</v>
      </c>
      <c r="L151" s="78">
        <v>43026</v>
      </c>
      <c r="M151" s="79">
        <v>18158642429.869999</v>
      </c>
      <c r="N151" s="79">
        <v>44000</v>
      </c>
      <c r="O151" s="79">
        <v>44000</v>
      </c>
      <c r="P151" s="79">
        <v>0</v>
      </c>
    </row>
    <row r="152" spans="1:16" x14ac:dyDescent="0.25">
      <c r="A152">
        <v>151</v>
      </c>
      <c r="B152" s="62" t="s">
        <v>2199</v>
      </c>
      <c r="C152" s="63" t="s">
        <v>3214</v>
      </c>
      <c r="D152" s="62" t="s">
        <v>2200</v>
      </c>
      <c r="E152" s="62" t="s">
        <v>4</v>
      </c>
      <c r="F152" s="62" t="str">
        <f>VLOOKUP(B152,[3]Sheet1!$A:$E,5,FALSE)</f>
        <v>Endowment/Foundation</v>
      </c>
      <c r="G152" s="62" t="str">
        <f>VLOOKUP($B152,'[4]MIS Extract'!$A:$J,4,FALSE)</f>
        <v>Erik Pulsifer</v>
      </c>
      <c r="H152" s="62" t="str">
        <f>VLOOKUP($B152,'[4]MIS Extract'!$A:$J,5,FALSE)</f>
        <v>Scott Swanson</v>
      </c>
      <c r="I152" s="62">
        <v>3</v>
      </c>
      <c r="J152" s="64" t="s">
        <v>3032</v>
      </c>
      <c r="K152" s="80" t="s">
        <v>2154</v>
      </c>
      <c r="L152" s="78">
        <v>43018</v>
      </c>
      <c r="M152" s="79">
        <v>96404201.849999994</v>
      </c>
      <c r="N152" s="79">
        <v>38650</v>
      </c>
      <c r="O152" s="79">
        <v>37650</v>
      </c>
      <c r="P152" s="79">
        <v>1000</v>
      </c>
    </row>
    <row r="153" spans="1:16" x14ac:dyDescent="0.25">
      <c r="A153">
        <v>152</v>
      </c>
      <c r="B153" s="62" t="s">
        <v>2207</v>
      </c>
      <c r="C153" s="63" t="s">
        <v>3215</v>
      </c>
      <c r="D153" s="62" t="s">
        <v>2208</v>
      </c>
      <c r="E153" s="62" t="s">
        <v>4</v>
      </c>
      <c r="F153" s="62" t="str">
        <f>VLOOKUP(B153,[3]Sheet1!$A:$E,5,FALSE)</f>
        <v>Corporate</v>
      </c>
      <c r="G153" s="62" t="str">
        <f>VLOOKUP($B153,'[4]MIS Extract'!$A:$J,4,FALSE)</f>
        <v>Erik Pulsifer</v>
      </c>
      <c r="H153" s="62" t="str">
        <f>VLOOKUP($B153,'[4]MIS Extract'!$A:$J,5,FALSE)</f>
        <v>Dan Michaud</v>
      </c>
      <c r="I153" s="62">
        <v>3</v>
      </c>
      <c r="J153" s="64" t="s">
        <v>3032</v>
      </c>
      <c r="K153" s="80" t="s">
        <v>2105</v>
      </c>
      <c r="L153" s="78">
        <v>43026</v>
      </c>
      <c r="M153" s="79">
        <v>4301696817.6782627</v>
      </c>
      <c r="N153" s="79">
        <v>34500</v>
      </c>
      <c r="O153" s="79">
        <v>20000</v>
      </c>
      <c r="P153" s="79">
        <v>14500</v>
      </c>
    </row>
    <row r="154" spans="1:16" x14ac:dyDescent="0.25">
      <c r="A154">
        <v>153</v>
      </c>
      <c r="B154" s="62" t="s">
        <v>2218</v>
      </c>
      <c r="C154" s="63" t="s">
        <v>3216</v>
      </c>
      <c r="D154" s="62" t="s">
        <v>2219</v>
      </c>
      <c r="E154" s="62" t="s">
        <v>3041</v>
      </c>
      <c r="F154" s="62" t="str">
        <f>VLOOKUP(B154,[3]Sheet1!$A:$E,5,FALSE)</f>
        <v>Insurance</v>
      </c>
      <c r="G154" s="62" t="str">
        <f>VLOOKUP($B154,'[4]MIS Extract'!$A:$J,4,FALSE)</f>
        <v>Erik Pulsifer</v>
      </c>
      <c r="H154" s="62" t="str">
        <f>VLOOKUP($B154,'[4]MIS Extract'!$A:$J,5,FALSE)</f>
        <v>Scott Swanson</v>
      </c>
      <c r="I154" s="62">
        <v>3</v>
      </c>
      <c r="J154" s="64" t="s">
        <v>3032</v>
      </c>
      <c r="K154" s="80" t="s">
        <v>2154</v>
      </c>
      <c r="L154" s="78">
        <v>43018</v>
      </c>
      <c r="M154" s="79">
        <v>1690309707.49</v>
      </c>
      <c r="N154" s="79">
        <v>27800</v>
      </c>
      <c r="O154" s="79">
        <v>27800</v>
      </c>
      <c r="P154" s="79">
        <v>0</v>
      </c>
    </row>
    <row r="155" spans="1:16" x14ac:dyDescent="0.25">
      <c r="A155">
        <v>154</v>
      </c>
      <c r="B155" s="62" t="s">
        <v>2187</v>
      </c>
      <c r="C155" s="63" t="s">
        <v>3217</v>
      </c>
      <c r="D155" s="62" t="s">
        <v>2188</v>
      </c>
      <c r="E155" s="62" t="s">
        <v>4</v>
      </c>
      <c r="F155" s="62" t="str">
        <f>VLOOKUP(B155,[3]Sheet1!$A:$E,5,FALSE)</f>
        <v>Endowment/Foundation</v>
      </c>
      <c r="G155" s="62" t="str">
        <f>VLOOKUP($B155,'[4]MIS Extract'!$A:$J,4,FALSE)</f>
        <v>Erik Pulsifer</v>
      </c>
      <c r="H155" s="62" t="str">
        <f>VLOOKUP($B155,'[4]MIS Extract'!$A:$J,5,FALSE)</f>
        <v>Scott Swanson</v>
      </c>
      <c r="I155" s="62">
        <v>3</v>
      </c>
      <c r="J155" s="64" t="s">
        <v>3032</v>
      </c>
      <c r="K155" s="80" t="s">
        <v>2154</v>
      </c>
      <c r="L155" s="78">
        <v>43018</v>
      </c>
      <c r="M155" s="79">
        <v>25545207.789999999</v>
      </c>
      <c r="N155" s="79">
        <v>14500</v>
      </c>
      <c r="O155" s="79">
        <v>14500</v>
      </c>
      <c r="P155" s="79">
        <v>0</v>
      </c>
    </row>
    <row r="156" spans="1:16" x14ac:dyDescent="0.25">
      <c r="A156">
        <v>155</v>
      </c>
      <c r="B156" s="62" t="s">
        <v>2168</v>
      </c>
      <c r="C156" s="63" t="s">
        <v>3218</v>
      </c>
      <c r="D156" s="62" t="s">
        <v>3219</v>
      </c>
      <c r="E156" s="62" t="s">
        <v>4</v>
      </c>
      <c r="F156" s="62" t="str">
        <f>VLOOKUP(B156,[3]Sheet1!$A:$E,5,FALSE)</f>
        <v>Corporate</v>
      </c>
      <c r="G156" s="62" t="str">
        <f>VLOOKUP($B156,'[4]MIS Extract'!$A:$J,4,FALSE)</f>
        <v>Erik Pulsifer</v>
      </c>
      <c r="H156" s="62" t="str">
        <f>VLOOKUP($B156,'[4]MIS Extract'!$A:$J,5,FALSE)</f>
        <v>Dan Michaud</v>
      </c>
      <c r="I156" s="62">
        <v>1</v>
      </c>
      <c r="J156" s="64" t="s">
        <v>3032</v>
      </c>
      <c r="K156" s="80" t="s">
        <v>2166</v>
      </c>
      <c r="L156" s="78">
        <v>43039</v>
      </c>
      <c r="M156" s="79">
        <v>19636734996.720001</v>
      </c>
      <c r="N156" s="79">
        <v>459450</v>
      </c>
      <c r="O156" s="79">
        <v>417850</v>
      </c>
      <c r="P156" s="79">
        <v>41600</v>
      </c>
    </row>
    <row r="157" spans="1:16" x14ac:dyDescent="0.25">
      <c r="A157">
        <v>156</v>
      </c>
      <c r="B157" s="62" t="s">
        <v>3220</v>
      </c>
      <c r="C157" s="84"/>
      <c r="D157" s="62" t="s">
        <v>3221</v>
      </c>
      <c r="E157" s="62" t="s">
        <v>4</v>
      </c>
      <c r="F157" s="62" t="s">
        <v>3109</v>
      </c>
      <c r="G157" s="62" t="str">
        <f>VLOOKUP($B157,'[4]MIS Extract'!$A:$J,4,FALSE)</f>
        <v>Erik Pulsifer</v>
      </c>
      <c r="H157" s="62" t="str">
        <f>VLOOKUP($B157,'[4]MIS Extract'!$A:$J,5,FALSE)</f>
        <v>Dan Michaud</v>
      </c>
      <c r="I157" s="62">
        <v>1</v>
      </c>
      <c r="J157" s="64" t="s">
        <v>3032</v>
      </c>
      <c r="K157" s="80" t="s">
        <v>2166</v>
      </c>
      <c r="L157" s="78">
        <v>43039</v>
      </c>
      <c r="M157" s="79">
        <v>6091175416.1719999</v>
      </c>
      <c r="N157" s="79">
        <v>134300</v>
      </c>
      <c r="O157" s="79">
        <v>127550</v>
      </c>
      <c r="P157" s="79">
        <v>6750</v>
      </c>
    </row>
    <row r="158" spans="1:16" x14ac:dyDescent="0.25">
      <c r="A158">
        <v>157</v>
      </c>
      <c r="B158" s="62" t="s">
        <v>2229</v>
      </c>
      <c r="C158" s="63" t="s">
        <v>3222</v>
      </c>
      <c r="D158" s="62" t="s">
        <v>2230</v>
      </c>
      <c r="E158" s="62" t="s">
        <v>4</v>
      </c>
      <c r="F158" s="62" t="str">
        <f>VLOOKUP(B158,[3]Sheet1!$A:$E,5,FALSE)</f>
        <v>Corporate</v>
      </c>
      <c r="G158" s="62" t="str">
        <f>VLOOKUP($B158,'[4]MIS Extract'!$A:$J,4,FALSE)</f>
        <v>Erik Pulsifer</v>
      </c>
      <c r="H158" s="62" t="str">
        <f>VLOOKUP($B158,'[4]MIS Extract'!$A:$J,5,FALSE)</f>
        <v>Dan Michaud</v>
      </c>
      <c r="I158" s="62">
        <v>3</v>
      </c>
      <c r="J158" s="64" t="s">
        <v>3032</v>
      </c>
      <c r="K158" s="80" t="s">
        <v>2154</v>
      </c>
      <c r="L158" s="78">
        <v>43018</v>
      </c>
      <c r="M158" s="79">
        <v>3615070509.0899997</v>
      </c>
      <c r="N158" s="79">
        <v>15625</v>
      </c>
      <c r="O158" s="79">
        <v>15625</v>
      </c>
      <c r="P158" s="79">
        <v>0</v>
      </c>
    </row>
    <row r="159" spans="1:16" x14ac:dyDescent="0.25">
      <c r="A159">
        <v>158</v>
      </c>
      <c r="B159" s="62" t="s">
        <v>2462</v>
      </c>
      <c r="C159" s="63" t="s">
        <v>3223</v>
      </c>
      <c r="D159" s="62" t="s">
        <v>2463</v>
      </c>
      <c r="E159" s="62" t="s">
        <v>4</v>
      </c>
      <c r="F159" s="62" t="str">
        <f>VLOOKUP(B159,[3]Sheet1!$A:$E,5,FALSE)</f>
        <v>Asset Manager</v>
      </c>
      <c r="G159" s="62" t="str">
        <f>VLOOKUP($B159,'[4]MIS Extract'!$A:$J,4,FALSE)</f>
        <v>Erik Pulsifer</v>
      </c>
      <c r="H159" s="62" t="str">
        <f>VLOOKUP($B159,'[4]MIS Extract'!$A:$J,5,FALSE)</f>
        <v>Dan Michaud</v>
      </c>
      <c r="I159" s="62">
        <v>1</v>
      </c>
      <c r="J159" s="64" t="s">
        <v>3032</v>
      </c>
      <c r="K159" s="80" t="s">
        <v>2105</v>
      </c>
      <c r="L159" s="78">
        <v>43026</v>
      </c>
      <c r="M159" s="79">
        <v>82823428818.640137</v>
      </c>
      <c r="N159" s="79">
        <v>1481328</v>
      </c>
      <c r="O159" s="79">
        <v>1481328</v>
      </c>
      <c r="P159" s="79">
        <v>0</v>
      </c>
    </row>
    <row r="160" spans="1:16" x14ac:dyDescent="0.25">
      <c r="A160">
        <v>159</v>
      </c>
      <c r="B160" s="62" t="s">
        <v>2238</v>
      </c>
      <c r="C160" s="63" t="s">
        <v>3224</v>
      </c>
      <c r="D160" s="62" t="s">
        <v>2239</v>
      </c>
      <c r="E160" s="62" t="s">
        <v>4</v>
      </c>
      <c r="F160" s="62" t="str">
        <f>VLOOKUP(B160,[3]Sheet1!$A:$E,5,FALSE)</f>
        <v>Corporate</v>
      </c>
      <c r="G160" s="62" t="str">
        <f>VLOOKUP($B160,'[4]MIS Extract'!$A:$J,4,FALSE)</f>
        <v>Erik Pulsifer</v>
      </c>
      <c r="H160" s="62" t="str">
        <f>VLOOKUP($B160,'[4]MIS Extract'!$A:$J,5,FALSE)</f>
        <v>Scott Swanson</v>
      </c>
      <c r="I160" s="62">
        <v>2</v>
      </c>
      <c r="J160" s="64" t="s">
        <v>3032</v>
      </c>
      <c r="K160" s="80" t="s">
        <v>2166</v>
      </c>
      <c r="L160" s="78">
        <v>43039</v>
      </c>
      <c r="M160" s="79">
        <v>7755150001.29</v>
      </c>
      <c r="N160" s="79">
        <v>55250</v>
      </c>
      <c r="O160" s="79">
        <v>48000</v>
      </c>
      <c r="P160" s="79">
        <v>7250</v>
      </c>
    </row>
    <row r="161" spans="1:16" x14ac:dyDescent="0.25">
      <c r="A161">
        <v>160</v>
      </c>
      <c r="B161" s="62" t="s">
        <v>2453</v>
      </c>
      <c r="C161" s="63" t="s">
        <v>3222</v>
      </c>
      <c r="D161" s="62" t="s">
        <v>2454</v>
      </c>
      <c r="E161" s="62" t="s">
        <v>4</v>
      </c>
      <c r="F161" s="62" t="str">
        <f>VLOOKUP(B161,[3]Sheet1!$A:$E,5,FALSE)</f>
        <v>Corporate</v>
      </c>
      <c r="G161" s="62" t="str">
        <f>VLOOKUP($B161,'[4]MIS Extract'!$A:$J,4,FALSE)</f>
        <v>Erik Pulsifer</v>
      </c>
      <c r="H161" s="62" t="str">
        <f>VLOOKUP($B161,'[4]MIS Extract'!$A:$J,5,FALSE)</f>
        <v>Dan Michaud</v>
      </c>
      <c r="I161" s="62">
        <v>3</v>
      </c>
      <c r="J161" s="64" t="s">
        <v>3032</v>
      </c>
      <c r="K161" s="80" t="s">
        <v>3225</v>
      </c>
      <c r="L161" s="78">
        <v>43021</v>
      </c>
      <c r="M161" s="79">
        <v>391188009.04000002</v>
      </c>
      <c r="N161" s="79">
        <v>39750</v>
      </c>
      <c r="O161" s="79">
        <v>38000</v>
      </c>
      <c r="P161" s="79">
        <v>1750</v>
      </c>
    </row>
    <row r="162" spans="1:16" x14ac:dyDescent="0.25">
      <c r="A162">
        <v>161</v>
      </c>
      <c r="B162" s="62" t="s">
        <v>2246</v>
      </c>
      <c r="C162" s="63" t="s">
        <v>3226</v>
      </c>
      <c r="D162" s="62" t="s">
        <v>2247</v>
      </c>
      <c r="E162" s="62" t="s">
        <v>4</v>
      </c>
      <c r="F162" s="62" t="str">
        <f>VLOOKUP(B162,[3]Sheet1!$A:$E,5,FALSE)</f>
        <v>Endowment/Foundation</v>
      </c>
      <c r="G162" s="62" t="str">
        <f>VLOOKUP($B162,'[4]MIS Extract'!$A:$J,4,FALSE)</f>
        <v>Erik Pulsifer</v>
      </c>
      <c r="H162" s="62" t="str">
        <f>VLOOKUP($B162,'[4]MIS Extract'!$A:$J,5,FALSE)</f>
        <v>Dan Michaud</v>
      </c>
      <c r="I162" s="62">
        <v>3</v>
      </c>
      <c r="J162" s="64" t="s">
        <v>3032</v>
      </c>
      <c r="K162" s="80" t="s">
        <v>3225</v>
      </c>
      <c r="L162" s="78">
        <v>43021</v>
      </c>
      <c r="M162" s="79">
        <v>369273460.82999998</v>
      </c>
      <c r="N162" s="79">
        <v>58000</v>
      </c>
      <c r="O162" s="79">
        <v>34500</v>
      </c>
      <c r="P162" s="79">
        <v>23500</v>
      </c>
    </row>
    <row r="163" spans="1:16" x14ac:dyDescent="0.25">
      <c r="A163">
        <v>162</v>
      </c>
      <c r="B163" s="62" t="s">
        <v>3227</v>
      </c>
      <c r="D163" s="62" t="s">
        <v>3228</v>
      </c>
      <c r="E163" s="62" t="s">
        <v>3229</v>
      </c>
      <c r="F163" s="62" t="str">
        <f>VLOOKUP(B163,[3]Sheet1!$A:$E,5,FALSE)</f>
        <v>Corporate</v>
      </c>
      <c r="G163" s="62" t="str">
        <f>VLOOKUP($B163,'[4]MIS Extract'!$A:$J,4,FALSE)</f>
        <v>Erik Pulsifer</v>
      </c>
      <c r="H163" s="62" t="str">
        <f>VLOOKUP($B163,'[4]MIS Extract'!$A:$J,5,FALSE)</f>
        <v>Scott Swanson</v>
      </c>
      <c r="I163" s="62">
        <v>2</v>
      </c>
      <c r="J163" s="64" t="s">
        <v>3032</v>
      </c>
      <c r="K163" s="80" t="s">
        <v>2166</v>
      </c>
      <c r="L163" s="78">
        <v>43039</v>
      </c>
      <c r="M163" s="79">
        <v>657348062</v>
      </c>
      <c r="N163" s="79">
        <v>28250</v>
      </c>
      <c r="O163" s="79">
        <v>0</v>
      </c>
      <c r="P163" s="79">
        <v>28250</v>
      </c>
    </row>
    <row r="164" spans="1:16" x14ac:dyDescent="0.25">
      <c r="A164">
        <v>163</v>
      </c>
      <c r="B164" s="62" t="s">
        <v>3230</v>
      </c>
      <c r="C164" s="63" t="s">
        <v>3231</v>
      </c>
      <c r="D164" s="62" t="s">
        <v>3232</v>
      </c>
      <c r="E164" s="62" t="s">
        <v>4</v>
      </c>
      <c r="F164" s="62" t="str">
        <f>VLOOKUP(B164,[3]Sheet1!$A:$E,5,FALSE)</f>
        <v>Corporate</v>
      </c>
      <c r="G164" s="62" t="str">
        <f>VLOOKUP($B164,'[4]MIS Extract'!$A:$J,4,FALSE)</f>
        <v>Erik Pulsifer</v>
      </c>
      <c r="H164" s="62" t="str">
        <f>VLOOKUP($B164,'[4]MIS Extract'!$A:$J,5,FALSE)</f>
        <v>Scott Swanson</v>
      </c>
      <c r="I164" s="62">
        <v>2</v>
      </c>
      <c r="J164" s="64" t="s">
        <v>3032</v>
      </c>
      <c r="K164" s="80" t="s">
        <v>2166</v>
      </c>
      <c r="L164" s="78">
        <v>43039</v>
      </c>
      <c r="M164" s="79">
        <v>4579603607.6499996</v>
      </c>
      <c r="N164" s="79">
        <v>151050</v>
      </c>
      <c r="O164" s="79">
        <v>0</v>
      </c>
      <c r="P164" s="79">
        <v>151050</v>
      </c>
    </row>
    <row r="165" spans="1:16" x14ac:dyDescent="0.25">
      <c r="A165">
        <v>164</v>
      </c>
      <c r="B165" s="62" t="s">
        <v>2257</v>
      </c>
      <c r="C165" s="63" t="s">
        <v>3233</v>
      </c>
      <c r="D165" s="62" t="s">
        <v>2258</v>
      </c>
      <c r="E165" s="62" t="s">
        <v>4</v>
      </c>
      <c r="F165" s="62" t="str">
        <f>VLOOKUP(B165,[3]Sheet1!$A:$E,5,FALSE)</f>
        <v>Corporate</v>
      </c>
      <c r="G165" s="62" t="str">
        <f>VLOOKUP($B165,'[4]MIS Extract'!$A:$J,4,FALSE)</f>
        <v>Erik Pulsifer</v>
      </c>
      <c r="H165" s="62" t="str">
        <f>VLOOKUP($B165,'[4]MIS Extract'!$A:$J,5,FALSE)</f>
        <v>Dan Michaud</v>
      </c>
      <c r="I165" s="62">
        <v>3</v>
      </c>
      <c r="J165" s="64" t="s">
        <v>853</v>
      </c>
      <c r="K165" s="80" t="s">
        <v>3225</v>
      </c>
      <c r="L165" s="78">
        <v>43021</v>
      </c>
      <c r="M165" s="79">
        <v>731346390</v>
      </c>
      <c r="N165" s="79">
        <v>12500</v>
      </c>
      <c r="O165" s="79">
        <v>12500</v>
      </c>
      <c r="P165" s="79">
        <v>0</v>
      </c>
    </row>
    <row r="166" spans="1:16" x14ac:dyDescent="0.25">
      <c r="A166">
        <v>165</v>
      </c>
      <c r="B166" s="62" t="s">
        <v>2267</v>
      </c>
      <c r="C166" s="63" t="s">
        <v>3234</v>
      </c>
      <c r="D166" s="62" t="s">
        <v>2268</v>
      </c>
      <c r="E166" s="62" t="s">
        <v>4</v>
      </c>
      <c r="F166" s="62" t="str">
        <f>VLOOKUP(B166,[3]Sheet1!$A:$E,5,FALSE)</f>
        <v>Endowment/Foundation</v>
      </c>
      <c r="G166" s="62" t="str">
        <f>VLOOKUP($B166,'[4]MIS Extract'!$A:$J,4,FALSE)</f>
        <v>Erik Pulsifer</v>
      </c>
      <c r="H166" s="62" t="str">
        <f>VLOOKUP($B166,'[4]MIS Extract'!$A:$J,5,FALSE)</f>
        <v>Dan Michaud</v>
      </c>
      <c r="I166" s="62">
        <v>3</v>
      </c>
      <c r="J166" s="64" t="s">
        <v>3032</v>
      </c>
      <c r="K166" s="80" t="s">
        <v>3225</v>
      </c>
      <c r="L166" s="78">
        <v>43021</v>
      </c>
      <c r="M166" s="79">
        <v>645256019.63</v>
      </c>
      <c r="N166" s="79">
        <v>17500</v>
      </c>
      <c r="O166" s="79">
        <v>11750</v>
      </c>
      <c r="P166" s="79">
        <v>5750</v>
      </c>
    </row>
    <row r="167" spans="1:16" x14ac:dyDescent="0.25">
      <c r="A167">
        <v>166</v>
      </c>
      <c r="B167" s="62" t="s">
        <v>2276</v>
      </c>
      <c r="C167" s="63" t="s">
        <v>3235</v>
      </c>
      <c r="D167" s="62" t="s">
        <v>2277</v>
      </c>
      <c r="E167" s="62" t="s">
        <v>4</v>
      </c>
      <c r="F167" s="62" t="str">
        <f>VLOOKUP(B167,[3]Sheet1!$A:$E,5,FALSE)</f>
        <v>Corporate</v>
      </c>
      <c r="G167" s="62" t="str">
        <f>VLOOKUP($B167,'[4]MIS Extract'!$A:$J,4,FALSE)</f>
        <v>Erik Pulsifer</v>
      </c>
      <c r="H167" s="62" t="str">
        <f>VLOOKUP($B167,'[4]MIS Extract'!$A:$J,5,FALSE)</f>
        <v>Dan Michaud</v>
      </c>
      <c r="I167" s="62">
        <v>2</v>
      </c>
      <c r="J167" s="64" t="s">
        <v>3032</v>
      </c>
      <c r="K167" s="80" t="s">
        <v>2154</v>
      </c>
      <c r="L167" s="78">
        <v>43039</v>
      </c>
      <c r="M167" s="79">
        <v>3950714</v>
      </c>
      <c r="N167" s="79">
        <v>207125</v>
      </c>
      <c r="O167" s="79">
        <v>199875</v>
      </c>
      <c r="P167" s="79">
        <v>7250</v>
      </c>
    </row>
    <row r="168" spans="1:16" x14ac:dyDescent="0.25">
      <c r="A168">
        <v>167</v>
      </c>
      <c r="B168" s="62" t="s">
        <v>2445</v>
      </c>
      <c r="C168" s="63" t="s">
        <v>3236</v>
      </c>
      <c r="D168" s="62" t="s">
        <v>2446</v>
      </c>
      <c r="E168" s="62" t="s">
        <v>4</v>
      </c>
      <c r="F168" s="62" t="str">
        <f>VLOOKUP(B168,[3]Sheet1!$A:$E,5,FALSE)</f>
        <v>Public Funds</v>
      </c>
      <c r="G168" s="62" t="str">
        <f>VLOOKUP($B168,'[4]MIS Extract'!$A:$J,4,FALSE)</f>
        <v>Erik Pulsifer</v>
      </c>
      <c r="H168" s="62" t="str">
        <f>VLOOKUP($B168,'[4]MIS Extract'!$A:$J,5,FALSE)</f>
        <v>Scott Swanson</v>
      </c>
      <c r="I168" s="62">
        <v>2</v>
      </c>
      <c r="J168" s="64" t="s">
        <v>3032</v>
      </c>
      <c r="K168" s="80" t="s">
        <v>2166</v>
      </c>
      <c r="L168" s="78">
        <v>43039</v>
      </c>
      <c r="M168" s="79">
        <v>27593444296.379002</v>
      </c>
      <c r="N168" s="79">
        <v>183625</v>
      </c>
      <c r="O168" s="79">
        <v>182125</v>
      </c>
      <c r="P168" s="79">
        <v>1500</v>
      </c>
    </row>
    <row r="169" spans="1:16" x14ac:dyDescent="0.25">
      <c r="A169">
        <v>168</v>
      </c>
      <c r="B169" s="62" t="s">
        <v>2290</v>
      </c>
      <c r="C169" s="63" t="s">
        <v>3237</v>
      </c>
      <c r="D169" s="62" t="s">
        <v>2291</v>
      </c>
      <c r="E169" s="62" t="s">
        <v>4</v>
      </c>
      <c r="F169" s="62" t="str">
        <f>VLOOKUP(B169,[3]Sheet1!$A:$E,5,FALSE)</f>
        <v>Public Funds</v>
      </c>
      <c r="G169" s="62" t="str">
        <f>VLOOKUP($B169,'[4]MIS Extract'!$A:$J,4,FALSE)</f>
        <v>Erik Pulsifer</v>
      </c>
      <c r="H169" s="62" t="str">
        <f>VLOOKUP($B169,'[4]MIS Extract'!$A:$J,5,FALSE)</f>
        <v>Scott Swanson</v>
      </c>
      <c r="I169" s="62">
        <v>3</v>
      </c>
      <c r="J169" s="64" t="s">
        <v>3032</v>
      </c>
      <c r="K169" s="80" t="s">
        <v>2166</v>
      </c>
      <c r="L169" s="78">
        <v>43039</v>
      </c>
      <c r="M169" s="79">
        <v>2007779282.427</v>
      </c>
      <c r="N169" s="79">
        <v>92000</v>
      </c>
      <c r="O169" s="79">
        <v>0</v>
      </c>
      <c r="P169" s="79">
        <v>92000</v>
      </c>
    </row>
    <row r="170" spans="1:16" x14ac:dyDescent="0.25">
      <c r="A170">
        <v>169</v>
      </c>
      <c r="B170" s="62" t="s">
        <v>2474</v>
      </c>
      <c r="C170" s="63" t="s">
        <v>3238</v>
      </c>
      <c r="D170" s="62" t="s">
        <v>3239</v>
      </c>
      <c r="E170" s="62" t="s">
        <v>4</v>
      </c>
      <c r="F170" s="62" t="str">
        <f>VLOOKUP(B170,[3]Sheet1!$A:$E,5,FALSE)</f>
        <v>Corporate</v>
      </c>
      <c r="G170" s="62" t="str">
        <f>VLOOKUP($B170,'[4]MIS Extract'!$A:$J,4,FALSE)</f>
        <v>Erik Pulsifer</v>
      </c>
      <c r="H170" s="62" t="str">
        <f>VLOOKUP($B170,'[4]MIS Extract'!$A:$J,5,FALSE)</f>
        <v>Dan Michaud</v>
      </c>
      <c r="I170" s="62">
        <v>1</v>
      </c>
      <c r="J170" s="64" t="s">
        <v>3032</v>
      </c>
      <c r="K170" s="80" t="s">
        <v>2166</v>
      </c>
      <c r="L170" s="78">
        <v>43039</v>
      </c>
      <c r="M170" s="79">
        <v>39127795789.364998</v>
      </c>
      <c r="N170" s="79">
        <v>379800</v>
      </c>
      <c r="O170" s="79">
        <v>122275</v>
      </c>
      <c r="P170" s="79">
        <v>257525</v>
      </c>
    </row>
    <row r="171" spans="1:16" x14ac:dyDescent="0.25">
      <c r="A171">
        <v>170</v>
      </c>
      <c r="B171" s="62" t="s">
        <v>2300</v>
      </c>
      <c r="C171" s="63" t="s">
        <v>3240</v>
      </c>
      <c r="D171" s="62" t="s">
        <v>2301</v>
      </c>
      <c r="E171" s="62" t="s">
        <v>4</v>
      </c>
      <c r="F171" s="62" t="str">
        <f>VLOOKUP(B171,[3]Sheet1!$A:$E,5,FALSE)</f>
        <v>Public Funds</v>
      </c>
      <c r="G171" s="62" t="str">
        <f>VLOOKUP($B171,'[4]MIS Extract'!$A:$J,4,FALSE)</f>
        <v>Erik Pulsifer</v>
      </c>
      <c r="H171" s="62" t="str">
        <f>VLOOKUP($B171,'[4]MIS Extract'!$A:$J,5,FALSE)</f>
        <v>Scott Swanson</v>
      </c>
      <c r="I171" s="62">
        <v>3</v>
      </c>
      <c r="J171" s="64" t="s">
        <v>3032</v>
      </c>
      <c r="K171" s="80" t="s">
        <v>2166</v>
      </c>
      <c r="L171" s="78">
        <v>43039</v>
      </c>
      <c r="M171" s="79">
        <v>3116902079.8360004</v>
      </c>
      <c r="N171" s="79">
        <v>158000</v>
      </c>
      <c r="O171" s="79">
        <v>0</v>
      </c>
      <c r="P171" s="79">
        <v>158000</v>
      </c>
    </row>
    <row r="172" spans="1:16" x14ac:dyDescent="0.25">
      <c r="A172">
        <v>171</v>
      </c>
      <c r="B172" s="62" t="s">
        <v>2307</v>
      </c>
      <c r="C172" s="63" t="s">
        <v>3241</v>
      </c>
      <c r="D172" s="62" t="s">
        <v>2308</v>
      </c>
      <c r="E172" s="62" t="s">
        <v>3053</v>
      </c>
      <c r="F172" s="62" t="str">
        <f>VLOOKUP(B172,[3]Sheet1!$A:$E,5,FALSE)</f>
        <v>Asset Manager</v>
      </c>
      <c r="G172" s="62" t="str">
        <f>VLOOKUP($B172,'[4]MIS Extract'!$A:$J,4,FALSE)</f>
        <v>Erik Pulsifer</v>
      </c>
      <c r="H172" s="62" t="str">
        <f>VLOOKUP($B172,'[4]MIS Extract'!$A:$J,5,FALSE)</f>
        <v>Dan Michaud</v>
      </c>
      <c r="I172" s="62">
        <v>3</v>
      </c>
      <c r="J172" s="64" t="s">
        <v>3032</v>
      </c>
      <c r="K172" s="80" t="s">
        <v>2105</v>
      </c>
      <c r="L172" s="78">
        <v>43026</v>
      </c>
      <c r="M172" s="79">
        <v>585647903.43000007</v>
      </c>
      <c r="N172" s="79">
        <v>5000</v>
      </c>
      <c r="O172" s="79">
        <v>0</v>
      </c>
      <c r="P172" s="79">
        <v>5000</v>
      </c>
    </row>
    <row r="173" spans="1:16" x14ac:dyDescent="0.25">
      <c r="A173">
        <v>172</v>
      </c>
      <c r="B173" s="62" t="s">
        <v>2317</v>
      </c>
      <c r="C173" s="63" t="s">
        <v>3242</v>
      </c>
      <c r="D173" s="62" t="s">
        <v>2318</v>
      </c>
      <c r="E173" s="62" t="s">
        <v>4</v>
      </c>
      <c r="F173" s="62" t="str">
        <f>VLOOKUP(B173,[3]Sheet1!$A:$E,5,FALSE)</f>
        <v>Public Funds</v>
      </c>
      <c r="G173" s="62" t="str">
        <f>VLOOKUP($B173,'[4]MIS Extract'!$A:$J,4,FALSE)</f>
        <v>Erik Pulsifer</v>
      </c>
      <c r="H173" s="62" t="str">
        <f>VLOOKUP($B173,'[4]MIS Extract'!$A:$J,5,FALSE)</f>
        <v>Scott Swanson</v>
      </c>
      <c r="I173" s="62">
        <v>3</v>
      </c>
      <c r="J173" s="64" t="s">
        <v>3032</v>
      </c>
      <c r="K173" s="80" t="s">
        <v>2166</v>
      </c>
      <c r="L173" s="78">
        <v>43039</v>
      </c>
      <c r="M173" s="79">
        <v>4125626345.1500006</v>
      </c>
      <c r="N173" s="79">
        <v>142250</v>
      </c>
      <c r="O173" s="79">
        <v>0</v>
      </c>
      <c r="P173" s="79">
        <v>142250</v>
      </c>
    </row>
    <row r="174" spans="1:16" x14ac:dyDescent="0.25">
      <c r="A174">
        <v>173</v>
      </c>
      <c r="B174" s="62" t="s">
        <v>2324</v>
      </c>
      <c r="C174" s="63" t="s">
        <v>3243</v>
      </c>
      <c r="D174" s="62" t="s">
        <v>2325</v>
      </c>
      <c r="E174" s="62" t="s">
        <v>4</v>
      </c>
      <c r="F174" s="62" t="str">
        <f>VLOOKUP(B174,[3]Sheet1!$A:$E,5,FALSE)</f>
        <v>Endowment/Foundation</v>
      </c>
      <c r="G174" s="62" t="str">
        <f>VLOOKUP($B174,'[4]MIS Extract'!$A:$J,4,FALSE)</f>
        <v>Erik Pulsifer</v>
      </c>
      <c r="H174" s="62" t="str">
        <f>VLOOKUP($B174,'[4]MIS Extract'!$A:$J,5,FALSE)</f>
        <v>Dan Michaud</v>
      </c>
      <c r="I174" s="62">
        <v>3</v>
      </c>
      <c r="J174" s="64" t="s">
        <v>3032</v>
      </c>
      <c r="K174" s="80" t="s">
        <v>2335</v>
      </c>
      <c r="L174" s="78">
        <v>43040</v>
      </c>
      <c r="M174" s="79">
        <v>30099916</v>
      </c>
      <c r="N174" s="79">
        <v>9000</v>
      </c>
      <c r="O174" s="79">
        <v>0</v>
      </c>
      <c r="P174" s="79">
        <v>9000</v>
      </c>
    </row>
    <row r="175" spans="1:16" x14ac:dyDescent="0.25">
      <c r="A175">
        <v>174</v>
      </c>
      <c r="B175" s="62" t="s">
        <v>3244</v>
      </c>
      <c r="C175" s="63" t="s">
        <v>3245</v>
      </c>
      <c r="D175" s="62" t="s">
        <v>3246</v>
      </c>
      <c r="E175" s="62" t="s">
        <v>4</v>
      </c>
      <c r="F175" s="62" t="str">
        <f>VLOOKUP(B175,[3]Sheet1!$A:$E,5,FALSE)</f>
        <v>Public Funds</v>
      </c>
      <c r="G175" s="62" t="str">
        <f>VLOOKUP($B175,'[4]MIS Extract'!$A:$J,4,FALSE)</f>
        <v>Erik Pulsifer</v>
      </c>
      <c r="H175" s="62" t="str">
        <f>VLOOKUP($B175,'[4]MIS Extract'!$A:$J,5,FALSE)</f>
        <v>Scott Swanson</v>
      </c>
      <c r="I175" s="62">
        <v>3</v>
      </c>
      <c r="J175" s="64" t="s">
        <v>3032</v>
      </c>
      <c r="K175" s="80" t="s">
        <v>2166</v>
      </c>
      <c r="L175" s="78">
        <v>43039</v>
      </c>
      <c r="M175" s="79">
        <v>2084270472</v>
      </c>
      <c r="N175" s="79">
        <v>31500</v>
      </c>
      <c r="O175" s="79">
        <v>0</v>
      </c>
      <c r="P175" s="79">
        <v>31500</v>
      </c>
    </row>
    <row r="176" spans="1:16" x14ac:dyDescent="0.25">
      <c r="A176">
        <v>175</v>
      </c>
      <c r="B176" s="62" t="s">
        <v>2337</v>
      </c>
      <c r="C176" s="63" t="s">
        <v>3247</v>
      </c>
      <c r="D176" s="62" t="s">
        <v>2338</v>
      </c>
      <c r="E176" s="62" t="s">
        <v>4</v>
      </c>
      <c r="F176" s="62" t="str">
        <f>VLOOKUP(B176,[3]Sheet1!$A:$E,5,FALSE)</f>
        <v>Public Funds</v>
      </c>
      <c r="G176" s="62" t="str">
        <f>VLOOKUP($B176,'[4]MIS Extract'!$A:$J,4,FALSE)</f>
        <v>Erik Pulsifer</v>
      </c>
      <c r="H176" s="62" t="str">
        <f>VLOOKUP($B176,'[4]MIS Extract'!$A:$J,5,FALSE)</f>
        <v>Scott Swanson</v>
      </c>
      <c r="I176" s="62">
        <v>1</v>
      </c>
      <c r="J176" s="64" t="s">
        <v>3032</v>
      </c>
      <c r="K176" s="80" t="s">
        <v>3248</v>
      </c>
      <c r="L176" s="78">
        <v>43039</v>
      </c>
      <c r="M176" s="79">
        <v>75182773866</v>
      </c>
      <c r="N176" s="79">
        <v>625050</v>
      </c>
      <c r="O176" s="79">
        <v>9000</v>
      </c>
      <c r="P176" s="79">
        <v>616050</v>
      </c>
    </row>
    <row r="177" spans="1:16" x14ac:dyDescent="0.25">
      <c r="A177">
        <v>176</v>
      </c>
      <c r="B177" s="81" t="s">
        <v>3249</v>
      </c>
      <c r="C177" s="82" t="s">
        <v>3250</v>
      </c>
      <c r="D177" s="81" t="s">
        <v>3251</v>
      </c>
      <c r="E177" s="81" t="s">
        <v>3041</v>
      </c>
      <c r="F177" s="62" t="str">
        <f>VLOOKUP(B177,[3]Sheet1!$A:$E,5,FALSE)</f>
        <v>Asset Manager</v>
      </c>
      <c r="G177" s="62" t="str">
        <f>VLOOKUP($B177,'[4]MIS Extract'!$A:$J,4,FALSE)</f>
        <v>Erik Pulsifer</v>
      </c>
      <c r="H177" s="62" t="str">
        <f>VLOOKUP($B177,'[4]MIS Extract'!$A:$J,5,FALSE)</f>
        <v>Dan Michaud</v>
      </c>
      <c r="I177" s="81">
        <v>3</v>
      </c>
      <c r="J177" s="83" t="s">
        <v>3032</v>
      </c>
      <c r="K177" s="80" t="s">
        <v>2154</v>
      </c>
      <c r="L177" s="78">
        <v>43018</v>
      </c>
      <c r="M177" s="79">
        <v>3456285860.7600002</v>
      </c>
      <c r="N177" s="79">
        <v>78000</v>
      </c>
      <c r="O177" s="79">
        <v>63000</v>
      </c>
      <c r="P177" s="79">
        <v>15000</v>
      </c>
    </row>
    <row r="178" spans="1:16" x14ac:dyDescent="0.25">
      <c r="A178">
        <v>177</v>
      </c>
      <c r="B178" s="62" t="s">
        <v>2358</v>
      </c>
      <c r="C178" s="63" t="s">
        <v>3252</v>
      </c>
      <c r="D178" s="62" t="s">
        <v>2359</v>
      </c>
      <c r="E178" s="62" t="s">
        <v>4</v>
      </c>
      <c r="F178" s="62" t="str">
        <f>VLOOKUP(B178,[3]Sheet1!$A:$E,5,FALSE)</f>
        <v>Public Funds</v>
      </c>
      <c r="G178" s="62" t="str">
        <f>VLOOKUP($B178,'[4]MIS Extract'!$A:$J,4,FALSE)</f>
        <v>Erik Pulsifer</v>
      </c>
      <c r="H178" s="62" t="str">
        <f>VLOOKUP($B178,'[4]MIS Extract'!$A:$J,5,FALSE)</f>
        <v>Scott Swanson</v>
      </c>
      <c r="I178" s="62">
        <v>3</v>
      </c>
      <c r="J178" s="64" t="s">
        <v>3032</v>
      </c>
      <c r="K178" s="80" t="s">
        <v>2166</v>
      </c>
      <c r="L178" s="78">
        <v>43039</v>
      </c>
      <c r="M178" s="79">
        <v>1667401032.8640001</v>
      </c>
      <c r="N178" s="79">
        <v>138000</v>
      </c>
      <c r="O178" s="79">
        <v>0</v>
      </c>
      <c r="P178" s="79">
        <v>138000</v>
      </c>
    </row>
    <row r="179" spans="1:16" x14ac:dyDescent="0.25">
      <c r="A179">
        <v>178</v>
      </c>
      <c r="B179" s="62" t="s">
        <v>2434</v>
      </c>
      <c r="C179" s="63" t="s">
        <v>3253</v>
      </c>
      <c r="D179" s="62" t="s">
        <v>2435</v>
      </c>
      <c r="E179" s="62" t="s">
        <v>4</v>
      </c>
      <c r="F179" s="62" t="str">
        <f>VLOOKUP(B179,[3]Sheet1!$A:$E,5,FALSE)</f>
        <v>Corporate</v>
      </c>
      <c r="G179" s="62" t="str">
        <f>VLOOKUP($B179,'[4]MIS Extract'!$A:$J,4,FALSE)</f>
        <v>Erik Pulsifer</v>
      </c>
      <c r="H179" s="62" t="str">
        <f>VLOOKUP($B179,'[4]MIS Extract'!$A:$J,5,FALSE)</f>
        <v>Dan Michaud</v>
      </c>
      <c r="I179" s="62">
        <v>3</v>
      </c>
      <c r="J179" s="64" t="s">
        <v>3032</v>
      </c>
      <c r="K179" s="80" t="s">
        <v>3225</v>
      </c>
      <c r="L179" s="78">
        <v>43021</v>
      </c>
      <c r="M179" s="79">
        <v>1291291660</v>
      </c>
      <c r="N179" s="79">
        <v>15250</v>
      </c>
      <c r="O179" s="79">
        <v>1750</v>
      </c>
      <c r="P179" s="79">
        <v>13500</v>
      </c>
    </row>
    <row r="180" spans="1:16" x14ac:dyDescent="0.25">
      <c r="A180">
        <v>179</v>
      </c>
      <c r="B180" s="62" t="s">
        <v>2361</v>
      </c>
      <c r="C180" s="63" t="s">
        <v>3254</v>
      </c>
      <c r="D180" s="62" t="s">
        <v>2362</v>
      </c>
      <c r="E180" s="62" t="s">
        <v>4</v>
      </c>
      <c r="F180" s="62" t="str">
        <f>VLOOKUP(B180,[3]Sheet1!$A:$E,5,FALSE)</f>
        <v>Corporate</v>
      </c>
      <c r="G180" s="62" t="str">
        <f>VLOOKUP($B180,'[4]MIS Extract'!$A:$J,4,FALSE)</f>
        <v>Erik Pulsifer</v>
      </c>
      <c r="H180" s="62" t="str">
        <f>VLOOKUP($B180,'[4]MIS Extract'!$A:$J,5,FALSE)</f>
        <v>Dan Michaud</v>
      </c>
      <c r="I180" s="62">
        <v>3</v>
      </c>
      <c r="J180" s="64" t="s">
        <v>3032</v>
      </c>
      <c r="K180" s="80" t="s">
        <v>2335</v>
      </c>
      <c r="L180" s="78">
        <v>43031</v>
      </c>
      <c r="M180" s="79">
        <v>211456031</v>
      </c>
      <c r="N180" s="79">
        <v>5000</v>
      </c>
      <c r="O180" s="79">
        <v>4500</v>
      </c>
      <c r="P180" s="79">
        <v>500</v>
      </c>
    </row>
    <row r="181" spans="1:16" x14ac:dyDescent="0.25">
      <c r="A181">
        <v>180</v>
      </c>
      <c r="B181" s="62" t="s">
        <v>2387</v>
      </c>
      <c r="C181" s="63" t="s">
        <v>3255</v>
      </c>
      <c r="D181" s="62" t="s">
        <v>2388</v>
      </c>
      <c r="E181" s="62" t="s">
        <v>4</v>
      </c>
      <c r="F181" s="62" t="str">
        <f>VLOOKUP(B181,[3]Sheet1!$A:$E,5,FALSE)</f>
        <v>Endowment/Foundation</v>
      </c>
      <c r="G181" s="62" t="str">
        <f>VLOOKUP($B181,'[4]MIS Extract'!$A:$J,4,FALSE)</f>
        <v>Erik Pulsifer</v>
      </c>
      <c r="H181" s="62" t="str">
        <f>VLOOKUP($B181,'[4]MIS Extract'!$A:$J,5,FALSE)</f>
        <v>Scott Swanson</v>
      </c>
      <c r="I181" s="62">
        <v>3</v>
      </c>
      <c r="J181" s="64" t="s">
        <v>3032</v>
      </c>
      <c r="K181" s="80" t="s">
        <v>3225</v>
      </c>
      <c r="L181" s="78">
        <v>43021</v>
      </c>
      <c r="M181" s="79">
        <v>14087548.210000001</v>
      </c>
      <c r="N181" s="79">
        <v>6750</v>
      </c>
      <c r="O181" s="79">
        <v>6750</v>
      </c>
      <c r="P181" s="79">
        <v>0</v>
      </c>
    </row>
    <row r="182" spans="1:16" x14ac:dyDescent="0.25">
      <c r="A182">
        <v>181</v>
      </c>
      <c r="B182" s="62" t="s">
        <v>2397</v>
      </c>
      <c r="C182" s="63" t="s">
        <v>3256</v>
      </c>
      <c r="D182" s="62" t="s">
        <v>3257</v>
      </c>
      <c r="E182" s="62" t="s">
        <v>4</v>
      </c>
      <c r="F182" s="62" t="str">
        <f>VLOOKUP(B182,[3]Sheet1!$A:$E,5,FALSE)</f>
        <v>Endowment/Foundation</v>
      </c>
      <c r="G182" s="62" t="str">
        <f>VLOOKUP($B182,'[4]MIS Extract'!$A:$J,4,FALSE)</f>
        <v>Erik Pulsifer</v>
      </c>
      <c r="H182" s="62" t="str">
        <f>VLOOKUP($B182,'[4]MIS Extract'!$A:$J,5,FALSE)</f>
        <v>Dan Michaud</v>
      </c>
      <c r="I182" s="62">
        <v>3</v>
      </c>
      <c r="J182" s="64" t="s">
        <v>3032</v>
      </c>
      <c r="K182" s="80" t="s">
        <v>2335</v>
      </c>
      <c r="L182" s="78">
        <v>43032</v>
      </c>
      <c r="M182" s="79">
        <v>370805645</v>
      </c>
      <c r="N182" s="79">
        <v>52750</v>
      </c>
      <c r="O182" s="79">
        <v>51300</v>
      </c>
      <c r="P182" s="79">
        <v>1450</v>
      </c>
    </row>
    <row r="183" spans="1:16" x14ac:dyDescent="0.25">
      <c r="A183">
        <v>182</v>
      </c>
      <c r="B183" s="62" t="s">
        <v>2411</v>
      </c>
      <c r="C183" s="63" t="s">
        <v>3258</v>
      </c>
      <c r="D183" s="62" t="s">
        <v>2412</v>
      </c>
      <c r="E183" s="62" t="s">
        <v>4</v>
      </c>
      <c r="F183" s="62" t="str">
        <f>VLOOKUP(B183,[3]Sheet1!$A:$E,5,FALSE)</f>
        <v>Public Funds</v>
      </c>
      <c r="G183" s="62" t="str">
        <f>VLOOKUP($B183,'[4]MIS Extract'!$A:$J,4,FALSE)</f>
        <v>Erik Pulsifer</v>
      </c>
      <c r="H183" s="62" t="str">
        <f>VLOOKUP($B183,'[4]MIS Extract'!$A:$J,5,FALSE)</f>
        <v>Scott Swanson</v>
      </c>
      <c r="I183" s="62">
        <v>3</v>
      </c>
      <c r="J183" s="64" t="s">
        <v>3032</v>
      </c>
      <c r="K183" s="80" t="s">
        <v>2166</v>
      </c>
      <c r="L183" s="78">
        <v>43039</v>
      </c>
      <c r="M183" s="79">
        <v>4760686010.6630001</v>
      </c>
      <c r="N183" s="79">
        <v>98375</v>
      </c>
      <c r="O183" s="79">
        <v>0</v>
      </c>
      <c r="P183" s="79">
        <v>98375</v>
      </c>
    </row>
    <row r="184" spans="1:16" x14ac:dyDescent="0.25">
      <c r="A184">
        <v>183</v>
      </c>
      <c r="B184" s="62" t="s">
        <v>2404</v>
      </c>
      <c r="C184" s="63" t="s">
        <v>3259</v>
      </c>
      <c r="D184" s="62" t="s">
        <v>2405</v>
      </c>
      <c r="E184" s="62" t="s">
        <v>4</v>
      </c>
      <c r="F184" s="62" t="str">
        <f>VLOOKUP(B184,[3]Sheet1!$A:$E,5,FALSE)</f>
        <v>Corporate</v>
      </c>
      <c r="G184" s="62" t="str">
        <f>VLOOKUP($B184,'[4]MIS Extract'!$A:$J,4,FALSE)</f>
        <v>Erik Pulsifer</v>
      </c>
      <c r="H184" s="62" t="str">
        <f>VLOOKUP($B184,'[4]MIS Extract'!$A:$J,5,FALSE)</f>
        <v>Dan Michaud</v>
      </c>
      <c r="I184" s="62">
        <v>3</v>
      </c>
      <c r="J184" s="64" t="s">
        <v>3032</v>
      </c>
      <c r="K184" s="80" t="s">
        <v>2335</v>
      </c>
      <c r="L184" s="78">
        <v>43021</v>
      </c>
      <c r="M184" s="79">
        <v>58787002</v>
      </c>
      <c r="N184" s="79">
        <v>2500</v>
      </c>
      <c r="O184" s="79">
        <v>2500</v>
      </c>
      <c r="P184" s="79">
        <v>0</v>
      </c>
    </row>
    <row r="185" spans="1:16" x14ac:dyDescent="0.25">
      <c r="A185">
        <v>184</v>
      </c>
      <c r="B185" s="62" t="s">
        <v>2418</v>
      </c>
      <c r="C185" s="63" t="s">
        <v>3260</v>
      </c>
      <c r="D185" s="62" t="s">
        <v>2419</v>
      </c>
      <c r="E185" s="62" t="s">
        <v>4</v>
      </c>
      <c r="F185" s="62" t="str">
        <f>VLOOKUP(B185,[3]Sheet1!$A:$E,5,FALSE)</f>
        <v>Corporate</v>
      </c>
      <c r="G185" s="62" t="str">
        <f>VLOOKUP($B185,'[4]MIS Extract'!$A:$J,4,FALSE)</f>
        <v>Erik Pulsifer</v>
      </c>
      <c r="H185" s="62" t="str">
        <f>VLOOKUP($B185,'[4]MIS Extract'!$A:$J,5,FALSE)</f>
        <v>Dan Michaud</v>
      </c>
      <c r="I185" s="62">
        <v>2</v>
      </c>
      <c r="J185" s="64" t="s">
        <v>3032</v>
      </c>
      <c r="K185" s="80" t="s">
        <v>2166</v>
      </c>
      <c r="L185" s="78">
        <v>43039</v>
      </c>
      <c r="M185" s="79">
        <v>24593656564.830002</v>
      </c>
      <c r="N185" s="79">
        <v>52250</v>
      </c>
      <c r="O185" s="79">
        <v>51750</v>
      </c>
      <c r="P185" s="79">
        <v>500</v>
      </c>
    </row>
    <row r="186" spans="1:16" x14ac:dyDescent="0.25">
      <c r="A186">
        <v>185</v>
      </c>
      <c r="B186" s="62" t="s">
        <v>2426</v>
      </c>
      <c r="C186" s="63" t="s">
        <v>3261</v>
      </c>
      <c r="D186" s="62" t="s">
        <v>2427</v>
      </c>
      <c r="E186" s="62" t="s">
        <v>4</v>
      </c>
      <c r="F186" s="62" t="str">
        <f>VLOOKUP(B186,[3]Sheet1!$A:$E,5,FALSE)</f>
        <v>Corporate</v>
      </c>
      <c r="G186" s="62" t="str">
        <f>VLOOKUP($B186,'[4]MIS Extract'!$A:$J,4,FALSE)</f>
        <v>Erik Pulsifer</v>
      </c>
      <c r="H186" s="62" t="str">
        <f>VLOOKUP($B186,'[4]MIS Extract'!$A:$J,5,FALSE)</f>
        <v>Scott Swanson</v>
      </c>
      <c r="I186" s="62">
        <v>1</v>
      </c>
      <c r="J186" s="64" t="s">
        <v>3032</v>
      </c>
      <c r="K186" s="80" t="s">
        <v>2166</v>
      </c>
      <c r="L186" s="78">
        <v>43039</v>
      </c>
      <c r="M186" s="79">
        <v>7812125955.2059994</v>
      </c>
      <c r="N186" s="79">
        <v>483200</v>
      </c>
      <c r="O186" s="79">
        <v>259450</v>
      </c>
      <c r="P186" s="79">
        <v>223750</v>
      </c>
    </row>
    <row r="187" spans="1:16" x14ac:dyDescent="0.25">
      <c r="A187">
        <v>186</v>
      </c>
      <c r="B187" s="86" t="s">
        <v>2349</v>
      </c>
      <c r="C187" s="63" t="s">
        <v>3262</v>
      </c>
      <c r="D187" s="86" t="s">
        <v>2350</v>
      </c>
      <c r="E187" s="63" t="s">
        <v>4</v>
      </c>
      <c r="F187" s="63" t="str">
        <f>VLOOKUP(B187,[3]Sheet1!$A:$E,5,FALSE)</f>
        <v>Corporate</v>
      </c>
      <c r="G187" s="62" t="str">
        <f>VLOOKUP($B187,'[4]MIS Extract'!$A:$J,4,FALSE)</f>
        <v>Erik Pulsifer</v>
      </c>
      <c r="H187" s="62" t="str">
        <f>VLOOKUP($B187,'[4]MIS Extract'!$A:$J,5,FALSE)</f>
        <v>Scott Swanson</v>
      </c>
      <c r="I187" s="63">
        <v>2</v>
      </c>
      <c r="J187" s="87" t="s">
        <v>3032</v>
      </c>
      <c r="K187" s="80" t="s">
        <v>2133</v>
      </c>
      <c r="L187" s="78">
        <v>42998</v>
      </c>
      <c r="M187" s="79">
        <f>9502828062.86+553636033.73+11306542.4+8471638280.53</f>
        <v>18539408919.52</v>
      </c>
      <c r="N187" s="79">
        <v>105788</v>
      </c>
      <c r="O187" s="79">
        <v>89988</v>
      </c>
      <c r="P187" s="79">
        <v>15800</v>
      </c>
    </row>
    <row r="188" spans="1:16" x14ac:dyDescent="0.25">
      <c r="A188">
        <v>187</v>
      </c>
      <c r="B188" s="62" t="s">
        <v>2377</v>
      </c>
      <c r="C188" s="63" t="s">
        <v>3263</v>
      </c>
      <c r="D188" s="62" t="s">
        <v>2378</v>
      </c>
      <c r="E188" s="62" t="s">
        <v>4</v>
      </c>
      <c r="F188" s="62" t="str">
        <f>VLOOKUP(B188,[3]Sheet1!$A:$E,5,FALSE)</f>
        <v>Public Funds</v>
      </c>
      <c r="G188" s="62" t="str">
        <f>VLOOKUP($B188,'[4]MIS Extract'!$A:$J,4,FALSE)</f>
        <v>Erik Pulsifer</v>
      </c>
      <c r="H188" s="62" t="str">
        <f>VLOOKUP($B188,'[4]MIS Extract'!$A:$J,5,FALSE)</f>
        <v>Scott Swanson</v>
      </c>
      <c r="I188" s="62">
        <v>1</v>
      </c>
      <c r="J188" s="64" t="s">
        <v>3032</v>
      </c>
      <c r="K188" s="80" t="s">
        <v>2133</v>
      </c>
      <c r="L188" s="78">
        <v>42998</v>
      </c>
      <c r="M188" s="79">
        <v>24423124334.66</v>
      </c>
      <c r="N188" s="79">
        <v>624250</v>
      </c>
      <c r="O188" s="79"/>
      <c r="P188" s="79">
        <v>624250</v>
      </c>
    </row>
    <row r="189" spans="1:16" x14ac:dyDescent="0.25">
      <c r="A189">
        <v>188</v>
      </c>
      <c r="B189" s="62" t="s">
        <v>1514</v>
      </c>
      <c r="C189" s="63" t="s">
        <v>3264</v>
      </c>
      <c r="D189" s="62" t="s">
        <v>3265</v>
      </c>
      <c r="E189" s="62" t="s">
        <v>4</v>
      </c>
      <c r="F189" s="62" t="str">
        <f>VLOOKUP(B189,[3]Sheet1!$A:$E,5,FALSE)</f>
        <v>Public Funds</v>
      </c>
      <c r="G189" s="62" t="str">
        <f>VLOOKUP($B189,'[4]MIS Extract'!$A:$J,4,FALSE)</f>
        <v>Justin Wiles</v>
      </c>
      <c r="H189" s="62" t="str">
        <f>VLOOKUP($B189,'[4]MIS Extract'!$A:$J,5,FALSE)</f>
        <v>MABLE LEUNG</v>
      </c>
      <c r="I189" s="62">
        <v>2</v>
      </c>
      <c r="J189" s="64" t="s">
        <v>3097</v>
      </c>
      <c r="K189" s="80" t="s">
        <v>1335</v>
      </c>
      <c r="L189" s="78">
        <v>42986</v>
      </c>
      <c r="M189" s="79">
        <v>13870770531.129999</v>
      </c>
      <c r="N189" s="79">
        <v>268574</v>
      </c>
      <c r="O189" s="79">
        <v>211515</v>
      </c>
      <c r="P189" s="79">
        <v>57059</v>
      </c>
    </row>
    <row r="190" spans="1:16" x14ac:dyDescent="0.25">
      <c r="A190">
        <v>189</v>
      </c>
      <c r="B190" s="62" t="s">
        <v>1666</v>
      </c>
      <c r="C190" s="84"/>
      <c r="D190" s="62" t="s">
        <v>1667</v>
      </c>
      <c r="E190" s="62" t="s">
        <v>4</v>
      </c>
      <c r="F190" s="62" t="s">
        <v>5</v>
      </c>
      <c r="G190" s="62" t="str">
        <f>VLOOKUP($B190,'[4]MIS Extract'!$A:$J,4,FALSE)</f>
        <v>Justin Wiles</v>
      </c>
      <c r="H190" s="62" t="str">
        <f>VLOOKUP($B190,'[4]MIS Extract'!$A:$J,5,FALSE)</f>
        <v>Mable Leung</v>
      </c>
      <c r="I190" s="81">
        <v>2</v>
      </c>
      <c r="J190" s="64" t="s">
        <v>3097</v>
      </c>
      <c r="K190" s="80" t="s">
        <v>1532</v>
      </c>
      <c r="L190" s="78">
        <v>42986</v>
      </c>
      <c r="M190" s="79">
        <v>8198822287.8199997</v>
      </c>
      <c r="N190" s="79">
        <v>102625</v>
      </c>
      <c r="O190" s="79">
        <v>0</v>
      </c>
      <c r="P190" s="79">
        <v>102625</v>
      </c>
    </row>
    <row r="191" spans="1:16" x14ac:dyDescent="0.25">
      <c r="A191">
        <v>190</v>
      </c>
      <c r="B191" s="62" t="s">
        <v>1554</v>
      </c>
      <c r="C191" s="63" t="s">
        <v>3266</v>
      </c>
      <c r="D191" s="62" t="s">
        <v>1555</v>
      </c>
      <c r="E191" s="62" t="s">
        <v>4</v>
      </c>
      <c r="F191" s="62" t="str">
        <f>VLOOKUP(B191,[3]Sheet1!$A:$E,5,FALSE)</f>
        <v>Public Funds</v>
      </c>
      <c r="G191" s="62" t="str">
        <f>VLOOKUP($B191,'[4]MIS Extract'!$A:$J,4,FALSE)</f>
        <v>Justin Wiles</v>
      </c>
      <c r="H191" s="62" t="str">
        <f>VLOOKUP($B191,'[4]MIS Extract'!$A:$J,5,FALSE)</f>
        <v>Becca Fang</v>
      </c>
      <c r="I191" s="62">
        <v>1</v>
      </c>
      <c r="J191" s="64" t="s">
        <v>3267</v>
      </c>
      <c r="K191" s="80"/>
      <c r="L191" s="78"/>
      <c r="M191" s="79"/>
      <c r="N191" s="79"/>
      <c r="O191" s="79"/>
      <c r="P191" s="79"/>
    </row>
    <row r="192" spans="1:16" x14ac:dyDescent="0.25">
      <c r="A192">
        <v>191</v>
      </c>
      <c r="B192" s="62" t="s">
        <v>1636</v>
      </c>
      <c r="C192" s="63" t="s">
        <v>3268</v>
      </c>
      <c r="D192" s="62" t="s">
        <v>3269</v>
      </c>
      <c r="E192" s="62" t="s">
        <v>4</v>
      </c>
      <c r="F192" s="62" t="str">
        <f>VLOOKUP(B192,[3]Sheet1!$A:$E,5,FALSE)</f>
        <v>Public Funds</v>
      </c>
      <c r="G192" s="62" t="str">
        <f>VLOOKUP($B192,'[4]MIS Extract'!$A:$J,4,FALSE)</f>
        <v>Justin Wiles</v>
      </c>
      <c r="H192" s="62" t="str">
        <f>VLOOKUP($B192,'[4]MIS Extract'!$A:$J,5,FALSE)</f>
        <v>MABLE LEUNG</v>
      </c>
      <c r="I192" s="62">
        <v>1</v>
      </c>
      <c r="J192" s="64" t="s">
        <v>1</v>
      </c>
      <c r="K192" s="80" t="s">
        <v>3098</v>
      </c>
      <c r="L192" s="78">
        <v>42986</v>
      </c>
      <c r="M192" s="79" t="s">
        <v>3270</v>
      </c>
      <c r="N192" s="79">
        <v>312500</v>
      </c>
      <c r="O192" s="79">
        <v>312500</v>
      </c>
      <c r="P192" s="79">
        <v>0</v>
      </c>
    </row>
    <row r="193" spans="1:16" x14ac:dyDescent="0.25">
      <c r="A193">
        <v>192</v>
      </c>
      <c r="B193" s="62" t="s">
        <v>3271</v>
      </c>
      <c r="C193" s="63" t="s">
        <v>3272</v>
      </c>
      <c r="D193" s="62" t="s">
        <v>3273</v>
      </c>
      <c r="E193" s="62" t="s">
        <v>4</v>
      </c>
      <c r="F193" s="62" t="str">
        <f>VLOOKUP(B193,[3]Sheet1!$A:$E,5,FALSE)</f>
        <v>Corporate</v>
      </c>
      <c r="G193" s="62" t="str">
        <f>VLOOKUP($B193,'[4]MIS Extract'!$A:$J,4,FALSE)</f>
        <v>Len Robinson</v>
      </c>
      <c r="H193" s="62" t="str">
        <f>VLOOKUP($B193,'[4]MIS Extract'!$A:$J,5,FALSE)</f>
        <v>Miles Cobb</v>
      </c>
      <c r="I193" s="62">
        <v>2</v>
      </c>
      <c r="J193" s="64" t="s">
        <v>3032</v>
      </c>
      <c r="K193" s="80" t="s">
        <v>2564</v>
      </c>
      <c r="L193" s="78">
        <v>42991</v>
      </c>
      <c r="M193" s="79">
        <v>3886615901.6199999</v>
      </c>
      <c r="N193" s="79">
        <v>55000</v>
      </c>
      <c r="O193" s="79">
        <v>52000</v>
      </c>
      <c r="P193" s="79">
        <v>3000</v>
      </c>
    </row>
    <row r="194" spans="1:16" x14ac:dyDescent="0.25">
      <c r="A194">
        <v>193</v>
      </c>
      <c r="B194" s="62" t="s">
        <v>2495</v>
      </c>
      <c r="C194" s="63" t="s">
        <v>3274</v>
      </c>
      <c r="D194" s="62" t="s">
        <v>2496</v>
      </c>
      <c r="E194" s="62" t="s">
        <v>3041</v>
      </c>
      <c r="F194" s="62" t="str">
        <f>VLOOKUP(B194,[3]Sheet1!$A:$E,5,FALSE)</f>
        <v>Asset Manager</v>
      </c>
      <c r="G194" s="62" t="str">
        <f>VLOOKUP($B194,'[4]MIS Extract'!$A:$J,4,FALSE)</f>
        <v>Len Robinson</v>
      </c>
      <c r="H194" s="62" t="str">
        <f>VLOOKUP($B194,'[4]MIS Extract'!$A:$J,5,FALSE)</f>
        <v>Mike O'Connell</v>
      </c>
      <c r="I194" s="62">
        <v>3</v>
      </c>
      <c r="J194" s="64" t="s">
        <v>3032</v>
      </c>
      <c r="K194" s="80" t="s">
        <v>3275</v>
      </c>
      <c r="L194" s="78">
        <v>42996</v>
      </c>
      <c r="M194" s="79">
        <v>222192845.22999999</v>
      </c>
      <c r="N194" s="79">
        <v>1875</v>
      </c>
      <c r="O194" s="79">
        <v>0</v>
      </c>
      <c r="P194" s="79">
        <v>1875</v>
      </c>
    </row>
    <row r="195" spans="1:16" x14ac:dyDescent="0.25">
      <c r="A195">
        <v>194</v>
      </c>
      <c r="B195" s="62" t="s">
        <v>2506</v>
      </c>
      <c r="C195" s="63" t="s">
        <v>3276</v>
      </c>
      <c r="D195" s="62" t="s">
        <v>2506</v>
      </c>
      <c r="E195" s="62" t="s">
        <v>3041</v>
      </c>
      <c r="F195" s="62" t="str">
        <f>VLOOKUP(B195,[3]Sheet1!$A:$E,5,FALSE)</f>
        <v>Corporate</v>
      </c>
      <c r="G195" s="62" t="str">
        <f>VLOOKUP($B195,'[4]MIS Extract'!$A:$J,4,FALSE)</f>
        <v>Len Robinson</v>
      </c>
      <c r="H195" s="62" t="str">
        <f>VLOOKUP($B195,'[4]MIS Extract'!$A:$J,5,FALSE)</f>
        <v>Miles Cobb</v>
      </c>
      <c r="I195" s="62">
        <v>3</v>
      </c>
      <c r="J195" s="64" t="s">
        <v>3032</v>
      </c>
      <c r="K195" s="80" t="s">
        <v>2515</v>
      </c>
      <c r="L195" s="78">
        <v>42986</v>
      </c>
      <c r="M195" s="79">
        <v>4819303876</v>
      </c>
      <c r="N195" s="79">
        <v>60750</v>
      </c>
      <c r="O195" s="79">
        <v>58250</v>
      </c>
      <c r="P195" s="79">
        <v>2500</v>
      </c>
    </row>
    <row r="196" spans="1:16" x14ac:dyDescent="0.25">
      <c r="A196">
        <v>195</v>
      </c>
      <c r="B196" s="62" t="s">
        <v>3277</v>
      </c>
      <c r="D196" s="62" t="s">
        <v>3278</v>
      </c>
      <c r="E196" s="62" t="s">
        <v>4</v>
      </c>
      <c r="F196" s="62" t="s">
        <v>3279</v>
      </c>
      <c r="G196" s="62" t="str">
        <f>VLOOKUP($B196,'[4]MIS Extract'!$A:$J,4,FALSE)</f>
        <v>Len Robinson</v>
      </c>
      <c r="H196" s="62" t="str">
        <f>VLOOKUP($B196,'[4]MIS Extract'!$A:$J,5,FALSE)</f>
        <v>Mike O'Connell</v>
      </c>
      <c r="I196" s="62">
        <v>2</v>
      </c>
      <c r="J196" s="64" t="s">
        <v>3032</v>
      </c>
      <c r="K196" s="80" t="s">
        <v>3275</v>
      </c>
      <c r="L196" s="78">
        <v>42992</v>
      </c>
      <c r="M196" s="79">
        <v>3245100205.0512547</v>
      </c>
      <c r="N196" s="79">
        <v>133250</v>
      </c>
      <c r="O196" s="79">
        <v>133250</v>
      </c>
      <c r="P196" s="79">
        <v>0</v>
      </c>
    </row>
    <row r="197" spans="1:16" x14ac:dyDescent="0.25">
      <c r="A197">
        <v>196</v>
      </c>
      <c r="B197" s="62" t="s">
        <v>2517</v>
      </c>
      <c r="C197" s="63" t="s">
        <v>3280</v>
      </c>
      <c r="D197" s="62" t="s">
        <v>2518</v>
      </c>
      <c r="E197" s="62" t="s">
        <v>4</v>
      </c>
      <c r="F197" s="62" t="str">
        <f>VLOOKUP(B197,[3]Sheet1!$A:$E,5,FALSE)</f>
        <v>Endowment/Foundation</v>
      </c>
      <c r="G197" s="62" t="str">
        <f>VLOOKUP($B197,'[4]MIS Extract'!$A:$J,4,FALSE)</f>
        <v>Len Robinson</v>
      </c>
      <c r="H197" s="62" t="str">
        <f>VLOOKUP($B197,'[4]MIS Extract'!$A:$J,5,FALSE)</f>
        <v>Miles Cobb</v>
      </c>
      <c r="I197" s="62">
        <v>2</v>
      </c>
      <c r="J197" s="64" t="s">
        <v>3032</v>
      </c>
      <c r="K197" s="80" t="s">
        <v>2515</v>
      </c>
      <c r="L197" s="78">
        <v>42985</v>
      </c>
      <c r="M197" s="79">
        <v>3193954056.6900001</v>
      </c>
      <c r="N197" s="79">
        <v>161750</v>
      </c>
      <c r="O197" s="79">
        <v>143250</v>
      </c>
      <c r="P197" s="79">
        <v>18500</v>
      </c>
    </row>
    <row r="198" spans="1:16" x14ac:dyDescent="0.25">
      <c r="A198">
        <v>197</v>
      </c>
      <c r="B198" s="62" t="s">
        <v>2523</v>
      </c>
      <c r="C198" s="63" t="s">
        <v>3281</v>
      </c>
      <c r="D198" s="62" t="s">
        <v>2524</v>
      </c>
      <c r="E198" s="62" t="s">
        <v>4</v>
      </c>
      <c r="F198" s="62" t="str">
        <f>VLOOKUP(B198,[3]Sheet1!$A:$E,5,FALSE)</f>
        <v>Public Funds</v>
      </c>
      <c r="G198" s="62" t="str">
        <f>VLOOKUP($B198,'[4]MIS Extract'!$A:$J,4,FALSE)</f>
        <v>Len Robinson</v>
      </c>
      <c r="H198" s="62" t="str">
        <f>VLOOKUP($B198,'[4]MIS Extract'!$A:$J,5,FALSE)</f>
        <v>Miles Cobb</v>
      </c>
      <c r="I198" s="62">
        <v>2</v>
      </c>
      <c r="J198" s="64" t="s">
        <v>3032</v>
      </c>
      <c r="K198" s="80" t="s">
        <v>2515</v>
      </c>
      <c r="L198" s="78">
        <v>42992</v>
      </c>
      <c r="M198" s="79">
        <v>16426937557.309999</v>
      </c>
      <c r="N198" s="79">
        <v>124000</v>
      </c>
      <c r="O198" s="79">
        <v>0</v>
      </c>
      <c r="P198" s="79">
        <v>124000</v>
      </c>
    </row>
    <row r="199" spans="1:16" x14ac:dyDescent="0.25">
      <c r="A199">
        <v>198</v>
      </c>
      <c r="B199" s="62" t="s">
        <v>2609</v>
      </c>
      <c r="C199" s="63" t="s">
        <v>3282</v>
      </c>
      <c r="D199" s="81" t="s">
        <v>2610</v>
      </c>
      <c r="E199" s="62" t="s">
        <v>4</v>
      </c>
      <c r="F199" s="62" t="str">
        <f>VLOOKUP(B199,[3]Sheet1!$A:$E,5,FALSE)</f>
        <v>Public Funds</v>
      </c>
      <c r="G199" s="62" t="str">
        <f>VLOOKUP($B199,'[4]MIS Extract'!$A:$J,4,FALSE)</f>
        <v>Len Robinson</v>
      </c>
      <c r="H199" s="62" t="str">
        <f>VLOOKUP($B199,'[4]MIS Extract'!$A:$J,5,FALSE)</f>
        <v>Miles Cobb</v>
      </c>
      <c r="I199" s="62">
        <v>3</v>
      </c>
      <c r="J199" s="64" t="s">
        <v>3032</v>
      </c>
      <c r="K199" s="80" t="s">
        <v>2564</v>
      </c>
      <c r="L199" s="78">
        <v>42991</v>
      </c>
      <c r="M199" s="79">
        <v>773763808.91999996</v>
      </c>
      <c r="N199" s="79">
        <v>13500</v>
      </c>
      <c r="O199" s="79">
        <v>2500</v>
      </c>
      <c r="P199" s="79">
        <v>11000</v>
      </c>
    </row>
    <row r="200" spans="1:16" x14ac:dyDescent="0.25">
      <c r="A200">
        <v>199</v>
      </c>
      <c r="B200" s="62" t="s">
        <v>2793</v>
      </c>
      <c r="C200" s="63" t="s">
        <v>3283</v>
      </c>
      <c r="D200" s="62" t="s">
        <v>2794</v>
      </c>
      <c r="E200" s="62" t="s">
        <v>4</v>
      </c>
      <c r="F200" s="62" t="str">
        <f>VLOOKUP(B200,[3]Sheet1!$A:$E,5,FALSE)</f>
        <v>Public Funds</v>
      </c>
      <c r="G200" s="62" t="str">
        <f>VLOOKUP($B200,'[4]MIS Extract'!$A:$J,4,FALSE)</f>
        <v>Len Robinson</v>
      </c>
      <c r="H200" s="62" t="str">
        <f>VLOOKUP($B200,'[4]MIS Extract'!$A:$J,5,FALSE)</f>
        <v>Miles Cobb</v>
      </c>
      <c r="I200" s="62">
        <v>3</v>
      </c>
      <c r="J200" s="64" t="s">
        <v>3032</v>
      </c>
      <c r="K200" s="80" t="s">
        <v>2564</v>
      </c>
      <c r="L200" s="78">
        <v>42991</v>
      </c>
      <c r="M200" s="79">
        <v>233120665.44</v>
      </c>
      <c r="N200" s="79">
        <v>11500</v>
      </c>
      <c r="O200" s="79">
        <v>9500</v>
      </c>
      <c r="P200" s="79">
        <v>2000</v>
      </c>
    </row>
    <row r="201" spans="1:16" x14ac:dyDescent="0.25">
      <c r="A201">
        <v>200</v>
      </c>
      <c r="B201" s="62" t="s">
        <v>2576</v>
      </c>
      <c r="C201" s="63" t="s">
        <v>3284</v>
      </c>
      <c r="D201" s="62" t="s">
        <v>2577</v>
      </c>
      <c r="E201" s="62" t="s">
        <v>3041</v>
      </c>
      <c r="F201" s="62" t="str">
        <f>VLOOKUP(B201,[3]Sheet1!$A:$E,5,FALSE)</f>
        <v>Asset Manager</v>
      </c>
      <c r="G201" s="62" t="str">
        <f>VLOOKUP($B201,'[4]MIS Extract'!$A:$J,4,FALSE)</f>
        <v>Len Robinson</v>
      </c>
      <c r="H201" s="62" t="str">
        <f>VLOOKUP($B201,'[4]MIS Extract'!$A:$J,5,FALSE)</f>
        <v>Miles Cobb</v>
      </c>
      <c r="I201" s="62">
        <v>2</v>
      </c>
      <c r="J201" s="64" t="s">
        <v>3032</v>
      </c>
      <c r="K201" s="80" t="s">
        <v>2556</v>
      </c>
      <c r="L201" s="78">
        <v>42998</v>
      </c>
      <c r="M201" s="79">
        <v>1862680726</v>
      </c>
      <c r="N201" s="79">
        <v>21000</v>
      </c>
      <c r="O201" s="79">
        <v>0</v>
      </c>
      <c r="P201" s="79">
        <v>21000</v>
      </c>
    </row>
    <row r="202" spans="1:16" x14ac:dyDescent="0.25">
      <c r="A202">
        <v>201</v>
      </c>
      <c r="B202" s="62" t="s">
        <v>2811</v>
      </c>
      <c r="C202" s="63" t="s">
        <v>3285</v>
      </c>
      <c r="D202" s="62" t="s">
        <v>2812</v>
      </c>
      <c r="E202" s="62" t="s">
        <v>3041</v>
      </c>
      <c r="F202" s="62" t="str">
        <f>VLOOKUP(B202,[3]Sheet1!$A:$E,5,FALSE)</f>
        <v>Asset Manager</v>
      </c>
      <c r="G202" s="62" t="str">
        <f>VLOOKUP($B202,'[4]MIS Extract'!$A:$J,4,FALSE)</f>
        <v>Len Robinson</v>
      </c>
      <c r="H202" s="62" t="str">
        <f>VLOOKUP($B202,'[4]MIS Extract'!$A:$J,5,FALSE)</f>
        <v>Mike O'Connell</v>
      </c>
      <c r="I202" s="62">
        <v>3</v>
      </c>
      <c r="J202" s="64" t="s">
        <v>3032</v>
      </c>
      <c r="K202" s="80" t="s">
        <v>3275</v>
      </c>
      <c r="L202" s="78">
        <v>42989</v>
      </c>
      <c r="M202" s="79">
        <v>446757332.46641302</v>
      </c>
      <c r="N202" s="79">
        <v>15000</v>
      </c>
      <c r="O202" s="79">
        <v>9000</v>
      </c>
      <c r="P202" s="79">
        <v>6000</v>
      </c>
    </row>
    <row r="203" spans="1:16" x14ac:dyDescent="0.25">
      <c r="A203">
        <v>202</v>
      </c>
      <c r="B203" s="62" t="s">
        <v>2531</v>
      </c>
      <c r="C203" s="63" t="s">
        <v>3286</v>
      </c>
      <c r="D203" s="62" t="s">
        <v>2532</v>
      </c>
      <c r="E203" s="62" t="s">
        <v>4</v>
      </c>
      <c r="F203" s="62" t="str">
        <f>VLOOKUP(B203,[3]Sheet1!$A:$E,5,FALSE)</f>
        <v>Corporate</v>
      </c>
      <c r="G203" s="62" t="str">
        <f>VLOOKUP($B203,'[4]MIS Extract'!$A:$J,4,FALSE)</f>
        <v>Len Robinson</v>
      </c>
      <c r="H203" s="62" t="str">
        <f>VLOOKUP($B203,'[4]MIS Extract'!$A:$J,5,FALSE)</f>
        <v>Mike O'Connell</v>
      </c>
      <c r="I203" s="62">
        <v>1</v>
      </c>
      <c r="J203" s="64" t="s">
        <v>3032</v>
      </c>
      <c r="K203" s="80" t="s">
        <v>3275</v>
      </c>
      <c r="L203" s="78">
        <v>42991</v>
      </c>
      <c r="M203" s="79">
        <v>15735454963.9</v>
      </c>
      <c r="N203" s="79">
        <v>48800</v>
      </c>
      <c r="O203" s="79">
        <v>42000</v>
      </c>
      <c r="P203" s="79">
        <v>6800</v>
      </c>
    </row>
    <row r="204" spans="1:16" x14ac:dyDescent="0.25">
      <c r="A204">
        <v>203</v>
      </c>
      <c r="B204" s="62" t="s">
        <v>2541</v>
      </c>
      <c r="C204" s="63" t="s">
        <v>3287</v>
      </c>
      <c r="D204" s="62" t="s">
        <v>2542</v>
      </c>
      <c r="E204" s="62" t="s">
        <v>4</v>
      </c>
      <c r="F204" s="62" t="str">
        <f>VLOOKUP(B204,[3]Sheet1!$A:$E,5,FALSE)</f>
        <v>Corporate</v>
      </c>
      <c r="G204" s="62" t="str">
        <f>VLOOKUP($B204,'[4]MIS Extract'!$A:$J,4,FALSE)</f>
        <v>Len Robinson</v>
      </c>
      <c r="H204" s="62" t="str">
        <f>VLOOKUP($B204,'[4]MIS Extract'!$A:$J,5,FALSE)</f>
        <v>Mike O'Connell</v>
      </c>
      <c r="I204" s="62">
        <v>2</v>
      </c>
      <c r="J204" s="64" t="s">
        <v>3032</v>
      </c>
      <c r="K204" s="80" t="s">
        <v>3275</v>
      </c>
      <c r="L204" s="78">
        <v>42996</v>
      </c>
      <c r="M204" s="79">
        <v>13331967540.889996</v>
      </c>
      <c r="N204" s="79">
        <v>49800</v>
      </c>
      <c r="O204" s="79">
        <v>36500</v>
      </c>
      <c r="P204" s="79">
        <v>13300</v>
      </c>
    </row>
    <row r="205" spans="1:16" x14ac:dyDescent="0.25">
      <c r="A205">
        <v>204</v>
      </c>
      <c r="B205" s="62" t="s">
        <v>2566</v>
      </c>
      <c r="C205" s="63" t="s">
        <v>3288</v>
      </c>
      <c r="D205" s="62" t="s">
        <v>2567</v>
      </c>
      <c r="E205" s="62" t="s">
        <v>3041</v>
      </c>
      <c r="F205" s="62" t="str">
        <f>VLOOKUP(B205,[3]Sheet1!$A:$E,5,FALSE)</f>
        <v>Asset Manager</v>
      </c>
      <c r="G205" s="62" t="str">
        <f>VLOOKUP($B205,'[4]MIS Extract'!$A:$J,4,FALSE)</f>
        <v>Len Robinson</v>
      </c>
      <c r="H205" s="62" t="str">
        <f>VLOOKUP($B205,'[4]MIS Extract'!$A:$J,5,FALSE)</f>
        <v>Mike O'Connell</v>
      </c>
      <c r="I205" s="62">
        <v>2</v>
      </c>
      <c r="J205" s="64" t="s">
        <v>3032</v>
      </c>
      <c r="K205" s="80" t="s">
        <v>2564</v>
      </c>
      <c r="L205" s="78">
        <v>42991</v>
      </c>
      <c r="M205" s="79">
        <v>2749072808</v>
      </c>
      <c r="N205" s="79">
        <v>330986</v>
      </c>
      <c r="O205" s="79">
        <v>310986</v>
      </c>
      <c r="P205" s="79">
        <v>20000</v>
      </c>
    </row>
    <row r="206" spans="1:16" x14ac:dyDescent="0.25">
      <c r="A206">
        <v>205</v>
      </c>
      <c r="B206" s="62" t="s">
        <v>2687</v>
      </c>
      <c r="C206" s="63" t="s">
        <v>3289</v>
      </c>
      <c r="D206" s="62" t="s">
        <v>2688</v>
      </c>
      <c r="E206" s="62" t="s">
        <v>3041</v>
      </c>
      <c r="F206" s="62" t="str">
        <f>VLOOKUP(B206,[3]Sheet1!$A:$E,5,FALSE)</f>
        <v>Asset Manager</v>
      </c>
      <c r="G206" s="62" t="str">
        <f>VLOOKUP($B206,'[4]MIS Extract'!$A:$J,4,FALSE)</f>
        <v>Len Robinson</v>
      </c>
      <c r="H206" s="62" t="str">
        <f>VLOOKUP($B206,'[4]MIS Extract'!$A:$J,5,FALSE)</f>
        <v>Mike O'Connell</v>
      </c>
      <c r="I206" s="62">
        <v>3</v>
      </c>
      <c r="J206" s="64" t="s">
        <v>3032</v>
      </c>
      <c r="K206" s="80" t="s">
        <v>2564</v>
      </c>
      <c r="L206" s="78">
        <v>42991</v>
      </c>
      <c r="M206" s="79">
        <v>11275432453</v>
      </c>
      <c r="N206" s="79">
        <v>38500</v>
      </c>
      <c r="O206" s="79">
        <v>38500</v>
      </c>
      <c r="P206" s="79">
        <v>0</v>
      </c>
    </row>
    <row r="207" spans="1:16" x14ac:dyDescent="0.25">
      <c r="A207">
        <v>206</v>
      </c>
      <c r="B207" s="62" t="s">
        <v>2558</v>
      </c>
      <c r="C207" s="63" t="s">
        <v>3290</v>
      </c>
      <c r="D207" s="62" t="s">
        <v>2559</v>
      </c>
      <c r="E207" s="62" t="s">
        <v>3291</v>
      </c>
      <c r="F207" s="62" t="str">
        <f>VLOOKUP(B207,[3]Sheet1!$A:$E,5,FALSE)</f>
        <v>Asset Manager</v>
      </c>
      <c r="G207" s="62" t="str">
        <f>VLOOKUP($B207,'[4]MIS Extract'!$A:$J,4,FALSE)</f>
        <v>Len Robinson</v>
      </c>
      <c r="H207" s="62" t="str">
        <f>VLOOKUP($B207,'[4]MIS Extract'!$A:$J,5,FALSE)</f>
        <v>Mike O'Connell</v>
      </c>
      <c r="I207" s="62">
        <v>3</v>
      </c>
      <c r="J207" s="64" t="s">
        <v>3032</v>
      </c>
      <c r="K207" s="80" t="s">
        <v>2564</v>
      </c>
      <c r="L207" s="78">
        <v>42991</v>
      </c>
      <c r="M207" s="79">
        <v>1263032658.1800001</v>
      </c>
      <c r="N207" s="79">
        <v>20500</v>
      </c>
      <c r="O207" s="79">
        <v>20000</v>
      </c>
      <c r="P207" s="79">
        <v>500</v>
      </c>
    </row>
    <row r="208" spans="1:16" x14ac:dyDescent="0.25">
      <c r="A208">
        <v>207</v>
      </c>
      <c r="B208" s="62" t="s">
        <v>3292</v>
      </c>
      <c r="C208" s="63" t="s">
        <v>3293</v>
      </c>
      <c r="D208" s="62" t="s">
        <v>3294</v>
      </c>
      <c r="E208" s="62" t="s">
        <v>4</v>
      </c>
      <c r="F208" s="62" t="str">
        <f>VLOOKUP(B208,[3]Sheet1!$A:$E,5,FALSE)</f>
        <v>Public Funds</v>
      </c>
      <c r="G208" s="62" t="str">
        <f>VLOOKUP($B208,'[4]MIS Extract'!$A:$J,4,FALSE)</f>
        <v>Len Robinson</v>
      </c>
      <c r="H208" s="62" t="str">
        <f>VLOOKUP($B208,'[4]MIS Extract'!$A:$J,5,FALSE)</f>
        <v>Mike O'Connell</v>
      </c>
      <c r="I208" s="62">
        <v>2</v>
      </c>
      <c r="J208" s="64" t="s">
        <v>3032</v>
      </c>
      <c r="K208" s="80" t="s">
        <v>3275</v>
      </c>
      <c r="L208" s="78">
        <v>42992</v>
      </c>
      <c r="M208" s="79">
        <v>11607991481.91</v>
      </c>
      <c r="N208" s="79">
        <v>114750</v>
      </c>
      <c r="O208" s="79">
        <v>2500</v>
      </c>
      <c r="P208" s="79">
        <v>112250</v>
      </c>
    </row>
    <row r="209" spans="1:16" x14ac:dyDescent="0.25">
      <c r="A209">
        <v>208</v>
      </c>
      <c r="B209" s="62" t="s">
        <v>2601</v>
      </c>
      <c r="C209" s="63" t="s">
        <v>3295</v>
      </c>
      <c r="D209" s="62" t="s">
        <v>2602</v>
      </c>
      <c r="E209" s="62" t="s">
        <v>4</v>
      </c>
      <c r="F209" s="62" t="str">
        <f>VLOOKUP(B209,[3]Sheet1!$A:$E,5,FALSE)</f>
        <v>Corporate</v>
      </c>
      <c r="G209" s="62" t="str">
        <f>VLOOKUP($B209,'[4]MIS Extract'!$A:$J,4,FALSE)</f>
        <v>Len Robinson</v>
      </c>
      <c r="H209" s="62" t="str">
        <f>VLOOKUP($B209,'[4]MIS Extract'!$A:$J,5,FALSE)</f>
        <v>Mike O'Connell</v>
      </c>
      <c r="I209" s="62">
        <v>2</v>
      </c>
      <c r="J209" s="64" t="s">
        <v>3032</v>
      </c>
      <c r="K209" s="80" t="s">
        <v>2564</v>
      </c>
      <c r="L209" s="78">
        <v>42991</v>
      </c>
      <c r="M209" s="79">
        <v>2367473978.8299999</v>
      </c>
      <c r="N209" s="79">
        <v>110000</v>
      </c>
      <c r="O209" s="79">
        <v>102000</v>
      </c>
      <c r="P209" s="79">
        <v>8000</v>
      </c>
    </row>
    <row r="210" spans="1:16" x14ac:dyDescent="0.25">
      <c r="A210">
        <v>209</v>
      </c>
      <c r="B210" s="62" t="s">
        <v>2798</v>
      </c>
      <c r="C210" s="63" t="s">
        <v>3296</v>
      </c>
      <c r="D210" s="62" t="s">
        <v>2799</v>
      </c>
      <c r="E210" s="62" t="s">
        <v>4</v>
      </c>
      <c r="F210" s="62" t="str">
        <f>VLOOKUP(B210,[3]Sheet1!$A:$E,5,FALSE)</f>
        <v>Endowment/Foundation</v>
      </c>
      <c r="G210" s="62" t="str">
        <f>VLOOKUP($B210,'[4]MIS Extract'!$A:$J,4,FALSE)</f>
        <v>Len Robinson</v>
      </c>
      <c r="H210" s="62" t="str">
        <f>VLOOKUP($B210,'[4]MIS Extract'!$A:$J,5,FALSE)</f>
        <v>Miles Cobb</v>
      </c>
      <c r="I210" s="62">
        <v>2</v>
      </c>
      <c r="J210" s="64" t="s">
        <v>3032</v>
      </c>
      <c r="K210" s="80" t="s">
        <v>2556</v>
      </c>
      <c r="L210" s="78">
        <v>42992</v>
      </c>
      <c r="M210" s="79">
        <v>2269364048.0900002</v>
      </c>
      <c r="N210" s="79">
        <v>66500</v>
      </c>
      <c r="O210" s="79">
        <v>66500</v>
      </c>
      <c r="P210" s="79">
        <v>0</v>
      </c>
    </row>
    <row r="211" spans="1:16" x14ac:dyDescent="0.25">
      <c r="A211">
        <v>210</v>
      </c>
      <c r="B211" s="62" t="s">
        <v>2623</v>
      </c>
      <c r="C211" s="63" t="s">
        <v>3297</v>
      </c>
      <c r="D211" s="62" t="s">
        <v>2624</v>
      </c>
      <c r="E211" s="62" t="s">
        <v>4</v>
      </c>
      <c r="F211" s="62" t="str">
        <f>VLOOKUP(B211,[3]Sheet1!$A:$E,5,FALSE)</f>
        <v>Corporate</v>
      </c>
      <c r="G211" s="62" t="str">
        <f>VLOOKUP($B211,'[4]MIS Extract'!$A:$J,4,FALSE)</f>
        <v>Len Robinson</v>
      </c>
      <c r="H211" s="62" t="str">
        <f>VLOOKUP($B211,'[4]MIS Extract'!$A:$J,5,FALSE)</f>
        <v>Miles Cobb</v>
      </c>
      <c r="I211" s="62">
        <v>3</v>
      </c>
      <c r="J211" s="64" t="s">
        <v>3032</v>
      </c>
      <c r="K211" s="80" t="s">
        <v>2556</v>
      </c>
      <c r="L211" s="78">
        <v>42993</v>
      </c>
      <c r="M211" s="79">
        <v>418104707.46031803</v>
      </c>
      <c r="N211" s="79">
        <v>15300</v>
      </c>
      <c r="O211" s="79">
        <v>15300</v>
      </c>
      <c r="P211" s="79">
        <v>0</v>
      </c>
    </row>
    <row r="212" spans="1:16" x14ac:dyDescent="0.25">
      <c r="A212">
        <v>211</v>
      </c>
      <c r="B212" s="62" t="s">
        <v>2616</v>
      </c>
      <c r="C212" s="63" t="s">
        <v>3298</v>
      </c>
      <c r="D212" s="62" t="s">
        <v>2617</v>
      </c>
      <c r="E212" s="62" t="s">
        <v>4</v>
      </c>
      <c r="F212" s="62" t="str">
        <f>VLOOKUP(B212,[3]Sheet1!$A:$E,5,FALSE)</f>
        <v>Endowment/Foundation</v>
      </c>
      <c r="G212" s="62" t="str">
        <f>VLOOKUP($B212,'[4]MIS Extract'!$A:$J,4,FALSE)</f>
        <v>Len Robinson</v>
      </c>
      <c r="H212" s="62" t="str">
        <f>VLOOKUP($B212,'[4]MIS Extract'!$A:$J,5,FALSE)</f>
        <v>Miles Cobb</v>
      </c>
      <c r="I212" s="62">
        <v>3</v>
      </c>
      <c r="J212" s="64" t="s">
        <v>3032</v>
      </c>
      <c r="K212" s="80" t="s">
        <v>3275</v>
      </c>
      <c r="L212" s="78">
        <v>42989</v>
      </c>
      <c r="M212" s="79">
        <v>67210883.120000005</v>
      </c>
      <c r="N212" s="79">
        <v>3125</v>
      </c>
      <c r="O212" s="79">
        <v>2500</v>
      </c>
      <c r="P212" s="79">
        <v>625</v>
      </c>
    </row>
    <row r="213" spans="1:16" x14ac:dyDescent="0.25">
      <c r="A213">
        <v>212</v>
      </c>
      <c r="B213" s="62" t="s">
        <v>2639</v>
      </c>
      <c r="C213" s="63" t="s">
        <v>3299</v>
      </c>
      <c r="D213" s="62" t="s">
        <v>2640</v>
      </c>
      <c r="E213" s="62" t="s">
        <v>4</v>
      </c>
      <c r="F213" s="62" t="str">
        <f>VLOOKUP(B213,[3]Sheet1!$A:$E,5,FALSE)</f>
        <v>Public Funds</v>
      </c>
      <c r="G213" s="62" t="str">
        <f>VLOOKUP($B213,'[4]MIS Extract'!$A:$J,4,FALSE)</f>
        <v>Len Robinson</v>
      </c>
      <c r="H213" s="62" t="str">
        <f>VLOOKUP($B213,'[4]MIS Extract'!$A:$J,5,FALSE)</f>
        <v>Mike O'Connell</v>
      </c>
      <c r="I213" s="62">
        <v>3</v>
      </c>
      <c r="J213" s="64" t="s">
        <v>3032</v>
      </c>
      <c r="K213" s="80" t="s">
        <v>2556</v>
      </c>
      <c r="L213" s="78">
        <v>42993</v>
      </c>
      <c r="M213" s="79">
        <v>3109338670</v>
      </c>
      <c r="N213" s="79">
        <v>28500</v>
      </c>
      <c r="O213" s="79">
        <v>12000</v>
      </c>
      <c r="P213" s="79">
        <v>16500</v>
      </c>
    </row>
    <row r="214" spans="1:16" x14ac:dyDescent="0.25">
      <c r="A214">
        <v>213</v>
      </c>
      <c r="B214" s="62" t="s">
        <v>2630</v>
      </c>
      <c r="C214" s="63" t="s">
        <v>3300</v>
      </c>
      <c r="D214" s="62" t="s">
        <v>2631</v>
      </c>
      <c r="E214" s="62" t="s">
        <v>39</v>
      </c>
      <c r="F214" s="62" t="str">
        <f>VLOOKUP(B214,[3]Sheet1!$A:$E,5,FALSE)</f>
        <v>Asset Manager</v>
      </c>
      <c r="G214" s="62" t="str">
        <f>VLOOKUP($B214,'[4]MIS Extract'!$A:$J,4,FALSE)</f>
        <v>Len Robinson</v>
      </c>
      <c r="H214" s="62" t="str">
        <f>VLOOKUP($B214,'[4]MIS Extract'!$A:$J,5,FALSE)</f>
        <v>MABLE LEUNG</v>
      </c>
      <c r="I214" s="62">
        <v>3</v>
      </c>
      <c r="J214" s="64" t="s">
        <v>3032</v>
      </c>
      <c r="K214" s="80" t="s">
        <v>2556</v>
      </c>
      <c r="L214" s="78">
        <v>42992</v>
      </c>
      <c r="M214" s="79">
        <v>10393620150</v>
      </c>
      <c r="N214" s="79">
        <v>97900</v>
      </c>
      <c r="O214" s="79">
        <v>0</v>
      </c>
      <c r="P214" s="79">
        <v>97900</v>
      </c>
    </row>
    <row r="215" spans="1:16" x14ac:dyDescent="0.25">
      <c r="A215">
        <v>214</v>
      </c>
      <c r="B215" s="62" t="s">
        <v>2484</v>
      </c>
      <c r="C215" s="63" t="s">
        <v>3301</v>
      </c>
      <c r="D215" s="62" t="s">
        <v>2484</v>
      </c>
      <c r="E215" s="62" t="s">
        <v>3041</v>
      </c>
      <c r="F215" s="62" t="str">
        <f>VLOOKUP(B215,[3]Sheet1!$A:$E,5,FALSE)</f>
        <v>Insurance</v>
      </c>
      <c r="G215" s="62" t="str">
        <f>VLOOKUP($B215,'[4]MIS Extract'!$A:$J,4,FALSE)</f>
        <v>Len Robinson</v>
      </c>
      <c r="H215" s="62" t="str">
        <f>VLOOKUP($B215,'[4]MIS Extract'!$A:$J,5,FALSE)</f>
        <v>Mike O'Connell</v>
      </c>
      <c r="I215" s="62">
        <v>2</v>
      </c>
      <c r="J215" s="64" t="s">
        <v>3032</v>
      </c>
      <c r="K215" s="80" t="s">
        <v>3302</v>
      </c>
      <c r="L215" s="78">
        <v>43003</v>
      </c>
      <c r="M215" s="79">
        <v>311945186.36000001</v>
      </c>
      <c r="N215" s="79">
        <v>30988</v>
      </c>
      <c r="O215" s="79">
        <v>30988</v>
      </c>
      <c r="P215" s="79"/>
    </row>
    <row r="216" spans="1:16" x14ac:dyDescent="0.25">
      <c r="A216">
        <v>215</v>
      </c>
      <c r="B216" s="62" t="s">
        <v>2781</v>
      </c>
      <c r="C216" s="63" t="s">
        <v>3303</v>
      </c>
      <c r="D216" s="62" t="s">
        <v>2782</v>
      </c>
      <c r="E216" s="62" t="s">
        <v>4</v>
      </c>
      <c r="F216" s="62" t="str">
        <f>VLOOKUP(B216,[3]Sheet1!$A:$E,5,FALSE)</f>
        <v>Public Funds</v>
      </c>
      <c r="G216" s="62" t="str">
        <f>VLOOKUP($B216,'[4]MIS Extract'!$A:$J,4,FALSE)</f>
        <v>Len Robinson</v>
      </c>
      <c r="H216" s="62" t="str">
        <f>VLOOKUP($B216,'[4]MIS Extract'!$A:$J,5,FALSE)</f>
        <v>Miles Cobb</v>
      </c>
      <c r="I216" s="62">
        <v>2</v>
      </c>
      <c r="J216" s="64" t="s">
        <v>3032</v>
      </c>
      <c r="K216" s="80" t="s">
        <v>2515</v>
      </c>
      <c r="L216" s="78">
        <v>43013</v>
      </c>
      <c r="M216" s="79">
        <v>10110413326</v>
      </c>
      <c r="N216" s="79">
        <v>322750</v>
      </c>
      <c r="O216" s="79">
        <v>224000</v>
      </c>
      <c r="P216" s="79">
        <v>98750</v>
      </c>
    </row>
    <row r="217" spans="1:16" x14ac:dyDescent="0.25">
      <c r="A217">
        <v>216</v>
      </c>
      <c r="B217" s="62" t="s">
        <v>2646</v>
      </c>
      <c r="C217" s="63" t="s">
        <v>3304</v>
      </c>
      <c r="D217" s="62" t="s">
        <v>2647</v>
      </c>
      <c r="E217" s="62" t="s">
        <v>4</v>
      </c>
      <c r="F217" s="62" t="str">
        <f>VLOOKUP(B217,[3]Sheet1!$A:$E,5,FALSE)</f>
        <v>Public Funds</v>
      </c>
      <c r="G217" s="62" t="str">
        <f>VLOOKUP($B217,'[4]MIS Extract'!$A:$J,4,FALSE)</f>
        <v>Len Robinson</v>
      </c>
      <c r="H217" s="62" t="str">
        <f>VLOOKUP($B217,'[4]MIS Extract'!$A:$J,5,FALSE)</f>
        <v>Miles Cobb</v>
      </c>
      <c r="I217" s="62">
        <v>1</v>
      </c>
      <c r="J217" s="64" t="s">
        <v>3032</v>
      </c>
      <c r="K217" s="80" t="s">
        <v>2515</v>
      </c>
      <c r="L217" s="78">
        <v>42998</v>
      </c>
      <c r="M217" s="88">
        <v>65163002884</v>
      </c>
      <c r="N217" s="79">
        <v>620675</v>
      </c>
      <c r="O217" s="79">
        <v>0</v>
      </c>
      <c r="P217" s="79">
        <v>620675</v>
      </c>
    </row>
    <row r="218" spans="1:16" x14ac:dyDescent="0.25">
      <c r="A218">
        <v>217</v>
      </c>
      <c r="B218" s="62" t="s">
        <v>3305</v>
      </c>
      <c r="C218" s="82" t="s">
        <v>3306</v>
      </c>
      <c r="D218" s="81" t="s">
        <v>3307</v>
      </c>
      <c r="E218" s="62" t="s">
        <v>4</v>
      </c>
      <c r="F218" s="62" t="str">
        <f>VLOOKUP(B218,[3]Sheet1!$A:$E,5,FALSE)</f>
        <v>Asset Manager</v>
      </c>
      <c r="G218" s="62" t="str">
        <f>VLOOKUP($B218,'[4]MIS Extract'!$A:$J,4,FALSE)</f>
        <v>Len Robinson</v>
      </c>
      <c r="H218" s="62" t="str">
        <f>VLOOKUP($B218,'[4]MIS Extract'!$A:$J,5,FALSE)</f>
        <v>Miles Cobb</v>
      </c>
      <c r="I218" s="62">
        <v>3</v>
      </c>
      <c r="J218" s="64" t="s">
        <v>3032</v>
      </c>
      <c r="K218" s="80" t="s">
        <v>2556</v>
      </c>
      <c r="L218" s="78">
        <v>42992</v>
      </c>
      <c r="M218" s="79">
        <v>29067870128.500168</v>
      </c>
      <c r="N218" s="79">
        <v>121500</v>
      </c>
      <c r="O218" s="79">
        <v>121500</v>
      </c>
      <c r="P218" s="79">
        <v>0</v>
      </c>
    </row>
    <row r="219" spans="1:16" x14ac:dyDescent="0.25">
      <c r="A219">
        <v>218</v>
      </c>
      <c r="B219" s="62" t="s">
        <v>2663</v>
      </c>
      <c r="C219" s="63" t="s">
        <v>3308</v>
      </c>
      <c r="D219" s="62" t="s">
        <v>2664</v>
      </c>
      <c r="E219" s="62" t="s">
        <v>4</v>
      </c>
      <c r="F219" s="62" t="str">
        <f>VLOOKUP(B219,[3]Sheet1!$A:$E,5,FALSE)</f>
        <v>Public Funds</v>
      </c>
      <c r="G219" s="62" t="str">
        <f>VLOOKUP($B219,'[4]MIS Extract'!$A:$J,4,FALSE)</f>
        <v>Len Robinson</v>
      </c>
      <c r="H219" s="62" t="str">
        <f>VLOOKUP($B219,'[4]MIS Extract'!$A:$J,5,FALSE)</f>
        <v>Mike O'Connell</v>
      </c>
      <c r="I219" s="62">
        <v>1</v>
      </c>
      <c r="J219" s="64" t="s">
        <v>3032</v>
      </c>
      <c r="K219" s="80" t="s">
        <v>2564</v>
      </c>
      <c r="L219" s="78">
        <v>42991</v>
      </c>
      <c r="M219" s="79">
        <v>15347008908.08</v>
      </c>
      <c r="N219" s="79">
        <v>35600</v>
      </c>
      <c r="O219" s="79">
        <v>0</v>
      </c>
      <c r="P219" s="79">
        <v>35600</v>
      </c>
    </row>
    <row r="220" spans="1:16" x14ac:dyDescent="0.25">
      <c r="A220">
        <v>219</v>
      </c>
      <c r="B220" s="62" t="s">
        <v>2677</v>
      </c>
      <c r="C220" s="63" t="s">
        <v>3309</v>
      </c>
      <c r="D220" s="62" t="s">
        <v>2678</v>
      </c>
      <c r="E220" s="62" t="s">
        <v>4</v>
      </c>
      <c r="F220" s="62" t="str">
        <f>VLOOKUP(B220,[3]Sheet1!$A:$E,5,FALSE)</f>
        <v>Public Funds</v>
      </c>
      <c r="G220" s="62" t="str">
        <f>VLOOKUP($B220,'[4]MIS Extract'!$A:$J,4,FALSE)</f>
        <v>Len Robinson</v>
      </c>
      <c r="H220" s="62" t="str">
        <f>VLOOKUP($B220,'[4]MIS Extract'!$A:$J,5,FALSE)</f>
        <v>Miles Cobb</v>
      </c>
      <c r="I220" s="62">
        <v>1</v>
      </c>
      <c r="J220" s="64" t="s">
        <v>3032</v>
      </c>
      <c r="K220" s="80" t="s">
        <v>2556</v>
      </c>
      <c r="L220" s="78">
        <v>42993</v>
      </c>
      <c r="M220" s="79">
        <v>93206527734.690002</v>
      </c>
      <c r="N220" s="79">
        <v>718500</v>
      </c>
      <c r="O220" s="79">
        <v>0</v>
      </c>
      <c r="P220" s="79">
        <v>718500</v>
      </c>
    </row>
    <row r="221" spans="1:16" x14ac:dyDescent="0.25">
      <c r="A221">
        <v>220</v>
      </c>
      <c r="B221" s="62" t="s">
        <v>2671</v>
      </c>
      <c r="C221" s="63" t="s">
        <v>3310</v>
      </c>
      <c r="D221" s="62" t="s">
        <v>2672</v>
      </c>
      <c r="E221" s="62" t="s">
        <v>4</v>
      </c>
      <c r="F221" s="62" t="str">
        <f>VLOOKUP(B221,[3]Sheet1!$A:$E,5,FALSE)</f>
        <v>Public Funds</v>
      </c>
      <c r="G221" s="62" t="str">
        <f>VLOOKUP($B221,'[4]MIS Extract'!$A:$J,4,FALSE)</f>
        <v>Len Robinson</v>
      </c>
      <c r="H221" s="62" t="str">
        <f>VLOOKUP($B221,'[4]MIS Extract'!$A:$J,5,FALSE)</f>
        <v>Mike O'Connell</v>
      </c>
      <c r="I221" s="62">
        <v>1</v>
      </c>
      <c r="J221" s="64" t="s">
        <v>3032</v>
      </c>
      <c r="K221" s="80" t="s">
        <v>3275</v>
      </c>
      <c r="L221" s="78">
        <v>42997</v>
      </c>
      <c r="M221" s="79">
        <v>187977009187.39999</v>
      </c>
      <c r="N221" s="79">
        <v>3951575</v>
      </c>
      <c r="O221" s="79">
        <v>3951575</v>
      </c>
      <c r="P221" s="79">
        <v>0</v>
      </c>
    </row>
    <row r="222" spans="1:16" x14ac:dyDescent="0.25">
      <c r="A222">
        <v>221</v>
      </c>
      <c r="B222" s="62" t="s">
        <v>2718</v>
      </c>
      <c r="C222" s="63" t="s">
        <v>3311</v>
      </c>
      <c r="D222" s="62" t="s">
        <v>3312</v>
      </c>
      <c r="E222" s="62" t="s">
        <v>4</v>
      </c>
      <c r="F222" s="62" t="str">
        <f>VLOOKUP(B222,[3]Sheet1!$A:$E,5,FALSE)</f>
        <v>Corporate</v>
      </c>
      <c r="G222" s="62" t="str">
        <f>VLOOKUP($B222,'[4]MIS Extract'!$A:$J,4,FALSE)</f>
        <v>Len Robinson</v>
      </c>
      <c r="H222" s="62" t="str">
        <f>VLOOKUP($B222,'[4]MIS Extract'!$A:$J,5,FALSE)</f>
        <v>Miles Cobb</v>
      </c>
      <c r="I222" s="62">
        <v>3</v>
      </c>
      <c r="J222" s="64" t="s">
        <v>3032</v>
      </c>
      <c r="K222" s="80" t="s">
        <v>2515</v>
      </c>
      <c r="L222" s="78">
        <v>42992</v>
      </c>
      <c r="M222" s="79">
        <v>308546421</v>
      </c>
      <c r="N222" s="79">
        <v>17500</v>
      </c>
      <c r="O222" s="79">
        <v>17500</v>
      </c>
      <c r="P222" s="79">
        <v>0</v>
      </c>
    </row>
    <row r="223" spans="1:16" x14ac:dyDescent="0.25">
      <c r="A223">
        <v>222</v>
      </c>
      <c r="B223" s="62" t="s">
        <v>2694</v>
      </c>
      <c r="C223" s="63" t="s">
        <v>3313</v>
      </c>
      <c r="D223" s="62" t="s">
        <v>2695</v>
      </c>
      <c r="E223" s="62" t="s">
        <v>3041</v>
      </c>
      <c r="F223" s="62" t="str">
        <f>VLOOKUP(B223,[3]Sheet1!$A:$E,5,FALSE)</f>
        <v>Asset Manager</v>
      </c>
      <c r="G223" s="62" t="str">
        <f>VLOOKUP($B223,'[4]MIS Extract'!$A:$J,4,FALSE)</f>
        <v>Len Robinson</v>
      </c>
      <c r="H223" s="62" t="str">
        <f>VLOOKUP($B223,'[4]MIS Extract'!$A:$J,5,FALSE)</f>
        <v>Mike O'Connell</v>
      </c>
      <c r="I223" s="62">
        <v>3</v>
      </c>
      <c r="J223" s="64" t="s">
        <v>3032</v>
      </c>
      <c r="K223" s="80" t="s">
        <v>3275</v>
      </c>
      <c r="L223" s="78">
        <v>42992</v>
      </c>
      <c r="M223" s="79">
        <v>2303823399.2799997</v>
      </c>
      <c r="N223" s="79">
        <v>23250</v>
      </c>
      <c r="O223" s="79">
        <v>23250</v>
      </c>
      <c r="P223" s="79">
        <v>0</v>
      </c>
    </row>
    <row r="224" spans="1:16" x14ac:dyDescent="0.25">
      <c r="A224">
        <v>223</v>
      </c>
      <c r="B224" s="62" t="s">
        <v>2702</v>
      </c>
      <c r="C224" s="63" t="s">
        <v>3314</v>
      </c>
      <c r="D224" s="62" t="s">
        <v>2703</v>
      </c>
      <c r="E224" s="62" t="s">
        <v>4</v>
      </c>
      <c r="F224" s="62" t="str">
        <f>VLOOKUP(B224,[3]Sheet1!$A:$E,5,FALSE)</f>
        <v>Endowment/Foundation</v>
      </c>
      <c r="G224" s="62" t="str">
        <f>VLOOKUP($B224,'[4]MIS Extract'!$A:$J,4,FALSE)</f>
        <v>Len Robinson</v>
      </c>
      <c r="H224" s="62" t="str">
        <f>VLOOKUP($B224,'[4]MIS Extract'!$A:$J,5,FALSE)</f>
        <v>Mike O'Connell</v>
      </c>
      <c r="I224" s="62">
        <v>2</v>
      </c>
      <c r="J224" s="64" t="s">
        <v>3032</v>
      </c>
      <c r="K224" s="80" t="s">
        <v>3275</v>
      </c>
      <c r="L224" s="78">
        <v>42992</v>
      </c>
      <c r="M224" s="79">
        <v>6932959310.5499926</v>
      </c>
      <c r="N224" s="79">
        <v>117450</v>
      </c>
      <c r="O224" s="79">
        <v>117450</v>
      </c>
      <c r="P224" s="79">
        <v>0</v>
      </c>
    </row>
    <row r="225" spans="1:16" x14ac:dyDescent="0.25">
      <c r="A225">
        <v>224</v>
      </c>
      <c r="B225" s="62" t="s">
        <v>2709</v>
      </c>
      <c r="C225" s="63" t="s">
        <v>3315</v>
      </c>
      <c r="D225" s="62" t="s">
        <v>2710</v>
      </c>
      <c r="E225" s="62" t="s">
        <v>4</v>
      </c>
      <c r="F225" s="62" t="str">
        <f>VLOOKUP(B225,[3]Sheet1!$A:$E,5,FALSE)</f>
        <v>Public Funds</v>
      </c>
      <c r="G225" s="62" t="str">
        <f>VLOOKUP($B225,'[4]MIS Extract'!$A:$J,4,FALSE)</f>
        <v>Len Robinson</v>
      </c>
      <c r="H225" s="62" t="str">
        <f>VLOOKUP($B225,'[4]MIS Extract'!$A:$J,5,FALSE)</f>
        <v>Miles Cobb</v>
      </c>
      <c r="I225" s="62">
        <v>1</v>
      </c>
      <c r="J225" s="64" t="s">
        <v>3032</v>
      </c>
      <c r="K225" s="80" t="s">
        <v>2515</v>
      </c>
      <c r="L225" s="78">
        <v>42992</v>
      </c>
      <c r="M225" s="79">
        <v>96425651666</v>
      </c>
      <c r="N225" s="79">
        <v>186350</v>
      </c>
      <c r="O225" s="79">
        <v>0</v>
      </c>
      <c r="P225" s="79">
        <v>186350</v>
      </c>
    </row>
    <row r="226" spans="1:16" x14ac:dyDescent="0.25">
      <c r="A226">
        <v>225</v>
      </c>
      <c r="B226" s="62" t="s">
        <v>3316</v>
      </c>
      <c r="C226" s="84"/>
      <c r="D226" s="62" t="s">
        <v>3316</v>
      </c>
      <c r="E226" s="62" t="s">
        <v>4</v>
      </c>
      <c r="F226" s="62" t="str">
        <f>VLOOKUP(B226,[3]Sheet1!$A:$E,5,FALSE)</f>
        <v>Corporate</v>
      </c>
      <c r="G226" s="62" t="str">
        <f>VLOOKUP($B226,'[4]MIS Extract'!$A:$J,4,FALSE)</f>
        <v>Len Robinson</v>
      </c>
      <c r="H226" s="62" t="str">
        <f>VLOOKUP($B226,'[4]MIS Extract'!$A:$J,5,FALSE)</f>
        <v>Mike O'Connell</v>
      </c>
      <c r="I226" s="81">
        <v>3</v>
      </c>
      <c r="J226" s="64" t="s">
        <v>3032</v>
      </c>
      <c r="K226" s="80" t="s">
        <v>3275</v>
      </c>
      <c r="L226" s="78">
        <v>42989</v>
      </c>
      <c r="M226" s="79">
        <v>6879661225.1899996</v>
      </c>
      <c r="N226" s="79">
        <v>11875</v>
      </c>
      <c r="O226" s="79">
        <v>11875</v>
      </c>
      <c r="P226" s="79">
        <v>0</v>
      </c>
    </row>
    <row r="227" spans="1:16" x14ac:dyDescent="0.25">
      <c r="A227">
        <v>226</v>
      </c>
      <c r="B227" s="62" t="s">
        <v>2726</v>
      </c>
      <c r="C227" s="63" t="s">
        <v>2726</v>
      </c>
      <c r="D227" s="62" t="s">
        <v>2726</v>
      </c>
      <c r="E227" s="62" t="s">
        <v>3041</v>
      </c>
      <c r="F227" s="62" t="str">
        <f>VLOOKUP(B227,[3]Sheet1!$A:$E,5,FALSE)</f>
        <v>Asset Manager</v>
      </c>
      <c r="G227" s="62" t="str">
        <f>VLOOKUP($B227,'[4]MIS Extract'!$A:$J,4,FALSE)</f>
        <v>Len Robinson</v>
      </c>
      <c r="H227" s="62" t="str">
        <f>VLOOKUP($B227,'[4]MIS Extract'!$A:$J,5,FALSE)</f>
        <v>Mike O'Connell</v>
      </c>
      <c r="I227" s="62">
        <v>3</v>
      </c>
      <c r="J227" s="64" t="s">
        <v>3032</v>
      </c>
      <c r="K227" s="80" t="s">
        <v>3275</v>
      </c>
      <c r="L227" s="78">
        <v>42989</v>
      </c>
      <c r="M227" s="79">
        <v>9936325.4100000001</v>
      </c>
      <c r="N227" s="79">
        <v>5500</v>
      </c>
      <c r="O227" s="79">
        <v>5500</v>
      </c>
      <c r="P227" s="79">
        <v>0</v>
      </c>
    </row>
    <row r="228" spans="1:16" x14ac:dyDescent="0.25">
      <c r="A228">
        <v>227</v>
      </c>
      <c r="B228" s="62" t="s">
        <v>2821</v>
      </c>
      <c r="C228" s="63" t="s">
        <v>3317</v>
      </c>
      <c r="D228" s="62" t="s">
        <v>2822</v>
      </c>
      <c r="E228" s="62" t="s">
        <v>4</v>
      </c>
      <c r="F228" s="62" t="str">
        <f>VLOOKUP(B228,[3]Sheet1!$A:$E,5,FALSE)</f>
        <v>Corporate</v>
      </c>
      <c r="G228" s="62" t="str">
        <f>VLOOKUP($B228,'[4]MIS Extract'!$A:$J,4,FALSE)</f>
        <v>Len Robinson</v>
      </c>
      <c r="H228" s="62" t="str">
        <f>VLOOKUP($B228,'[4]MIS Extract'!$A:$J,5,FALSE)</f>
        <v>Miles Cobb</v>
      </c>
      <c r="I228" s="62">
        <v>2</v>
      </c>
      <c r="J228" s="64" t="s">
        <v>3032</v>
      </c>
      <c r="K228" s="80" t="s">
        <v>2515</v>
      </c>
      <c r="L228" s="78">
        <v>42992</v>
      </c>
      <c r="M228" s="79">
        <v>2027016946</v>
      </c>
      <c r="N228" s="79">
        <v>94750</v>
      </c>
      <c r="O228" s="79">
        <v>67500</v>
      </c>
      <c r="P228" s="79">
        <v>27250</v>
      </c>
    </row>
    <row r="229" spans="1:16" x14ac:dyDescent="0.25">
      <c r="A229">
        <v>228</v>
      </c>
      <c r="B229" s="62" t="s">
        <v>2547</v>
      </c>
      <c r="C229" s="63" t="s">
        <v>3318</v>
      </c>
      <c r="D229" s="62" t="s">
        <v>2548</v>
      </c>
      <c r="E229" s="62" t="s">
        <v>4</v>
      </c>
      <c r="F229" s="62" t="str">
        <f>VLOOKUP(B229,[3]Sheet1!$A:$E,5,FALSE)</f>
        <v>Public Funds</v>
      </c>
      <c r="G229" s="62" t="str">
        <f>VLOOKUP($B229,'[4]MIS Extract'!$A:$J,4,FALSE)</f>
        <v>Len Robinson</v>
      </c>
      <c r="H229" s="62" t="str">
        <f>VLOOKUP($B229,'[4]MIS Extract'!$A:$J,5,FALSE)</f>
        <v>Mike O'Connell</v>
      </c>
      <c r="I229" s="62">
        <v>2</v>
      </c>
      <c r="J229" s="64" t="s">
        <v>3032</v>
      </c>
      <c r="K229" s="80" t="s">
        <v>2556</v>
      </c>
      <c r="L229" s="78">
        <v>42992</v>
      </c>
      <c r="M229" s="79">
        <v>20832422544.258102</v>
      </c>
      <c r="N229" s="79">
        <v>210000</v>
      </c>
      <c r="O229" s="79">
        <v>93500</v>
      </c>
      <c r="P229" s="79">
        <v>116500</v>
      </c>
    </row>
    <row r="230" spans="1:16" x14ac:dyDescent="0.25">
      <c r="A230">
        <v>229</v>
      </c>
      <c r="B230" s="62" t="s">
        <v>2654</v>
      </c>
      <c r="C230" s="63" t="s">
        <v>3319</v>
      </c>
      <c r="D230" s="62" t="s">
        <v>2655</v>
      </c>
      <c r="E230" s="62" t="s">
        <v>4</v>
      </c>
      <c r="F230" s="62" t="str">
        <f>VLOOKUP(B230,[3]Sheet1!$A:$E,5,FALSE)</f>
        <v>Public Funds</v>
      </c>
      <c r="G230" s="62" t="str">
        <f>VLOOKUP($B230,'[4]MIS Extract'!$A:$J,4,FALSE)</f>
        <v>Len Robinson</v>
      </c>
      <c r="H230" s="62" t="str">
        <f>VLOOKUP($B230,'[4]MIS Extract'!$A:$J,5,FALSE)</f>
        <v>Miles Cobb</v>
      </c>
      <c r="I230" s="62">
        <v>2</v>
      </c>
      <c r="J230" s="64" t="s">
        <v>3032</v>
      </c>
      <c r="K230" s="80" t="s">
        <v>2556</v>
      </c>
      <c r="L230" s="78">
        <v>42998</v>
      </c>
      <c r="M230" s="79">
        <v>20735029957.670002</v>
      </c>
      <c r="N230" s="79">
        <v>241000</v>
      </c>
      <c r="O230" s="79">
        <v>21000</v>
      </c>
      <c r="P230" s="79">
        <v>220000</v>
      </c>
    </row>
    <row r="231" spans="1:16" x14ac:dyDescent="0.25">
      <c r="A231">
        <v>230</v>
      </c>
      <c r="B231" s="62" t="s">
        <v>2736</v>
      </c>
      <c r="C231" s="63" t="s">
        <v>3320</v>
      </c>
      <c r="D231" s="62" t="s">
        <v>2737</v>
      </c>
      <c r="E231" s="62" t="s">
        <v>4</v>
      </c>
      <c r="F231" s="62" t="str">
        <f>VLOOKUP(B231,[3]Sheet1!$A:$E,5,FALSE)</f>
        <v>Corporate</v>
      </c>
      <c r="G231" s="62" t="str">
        <f>VLOOKUP($B231,'[4]MIS Extract'!$A:$J,4,FALSE)</f>
        <v>Len Robinson</v>
      </c>
      <c r="H231" s="62" t="str">
        <f>VLOOKUP($B231,'[4]MIS Extract'!$A:$J,5,FALSE)</f>
        <v>Mike O'Connell</v>
      </c>
      <c r="I231" s="62">
        <v>3</v>
      </c>
      <c r="J231" s="64" t="s">
        <v>3032</v>
      </c>
      <c r="K231" s="80" t="s">
        <v>3275</v>
      </c>
      <c r="L231" s="78">
        <v>42989</v>
      </c>
      <c r="M231" s="79">
        <v>3376839475.8299999</v>
      </c>
      <c r="N231" s="79">
        <v>11875</v>
      </c>
      <c r="O231" s="79">
        <v>11875</v>
      </c>
      <c r="P231" s="79">
        <v>0</v>
      </c>
    </row>
    <row r="232" spans="1:16" x14ac:dyDescent="0.25">
      <c r="A232">
        <v>231</v>
      </c>
      <c r="B232" s="62" t="s">
        <v>2589</v>
      </c>
      <c r="C232" s="63" t="s">
        <v>3047</v>
      </c>
      <c r="D232" s="62" t="s">
        <v>3321</v>
      </c>
      <c r="E232" s="62" t="s">
        <v>39</v>
      </c>
      <c r="F232" s="62" t="str">
        <f>VLOOKUP(B232,[3]Sheet1!$A:$E,5,FALSE)</f>
        <v>Asset Manager</v>
      </c>
      <c r="G232" s="62" t="str">
        <f>VLOOKUP($B232,'[4]MIS Extract'!$A:$J,4,FALSE)</f>
        <v>Len Robinson</v>
      </c>
      <c r="H232" s="62" t="str">
        <f>VLOOKUP($B232,'[4]MIS Extract'!$A:$J,5,FALSE)</f>
        <v>Miles Cobb</v>
      </c>
      <c r="I232" s="62">
        <v>3</v>
      </c>
      <c r="J232" s="64" t="s">
        <v>853</v>
      </c>
      <c r="K232" s="80" t="s">
        <v>2515</v>
      </c>
      <c r="L232" s="78">
        <v>42976</v>
      </c>
      <c r="M232" s="79">
        <v>2910433488</v>
      </c>
      <c r="N232" s="79">
        <v>10500</v>
      </c>
      <c r="O232" s="79">
        <v>10000</v>
      </c>
      <c r="P232" s="79">
        <v>500</v>
      </c>
    </row>
    <row r="233" spans="1:16" x14ac:dyDescent="0.25">
      <c r="A233">
        <v>232</v>
      </c>
      <c r="B233" s="62" t="s">
        <v>2746</v>
      </c>
      <c r="C233" s="63" t="s">
        <v>3322</v>
      </c>
      <c r="D233" s="62" t="s">
        <v>2747</v>
      </c>
      <c r="E233" s="62" t="s">
        <v>3041</v>
      </c>
      <c r="F233" s="62" t="str">
        <f>VLOOKUP(B233,[3]Sheet1!$A:$E,5,FALSE)</f>
        <v>Asset Manager</v>
      </c>
      <c r="G233" s="62" t="str">
        <f>VLOOKUP($B233,'[4]MIS Extract'!$A:$J,4,FALSE)</f>
        <v>Len Robinson</v>
      </c>
      <c r="H233" s="62" t="str">
        <f>VLOOKUP($B233,'[4]MIS Extract'!$A:$J,5,FALSE)</f>
        <v>Miles Cobb</v>
      </c>
      <c r="I233" s="62">
        <v>2</v>
      </c>
      <c r="J233" s="64" t="s">
        <v>3032</v>
      </c>
      <c r="K233" s="80" t="s">
        <v>2556</v>
      </c>
      <c r="L233" s="78">
        <v>42998</v>
      </c>
      <c r="M233" s="79">
        <v>109022505533.05997</v>
      </c>
      <c r="N233" s="79">
        <v>251750</v>
      </c>
      <c r="O233" s="79">
        <v>149200</v>
      </c>
      <c r="P233" s="79">
        <v>102550</v>
      </c>
    </row>
    <row r="234" spans="1:16" x14ac:dyDescent="0.25">
      <c r="A234">
        <v>233</v>
      </c>
      <c r="B234" s="62" t="s">
        <v>2754</v>
      </c>
      <c r="C234" s="63" t="s">
        <v>3323</v>
      </c>
      <c r="D234" s="62" t="s">
        <v>2755</v>
      </c>
      <c r="E234" s="62" t="s">
        <v>4</v>
      </c>
      <c r="F234" s="62" t="str">
        <f>VLOOKUP(B234,[3]Sheet1!$A:$E,5,FALSE)</f>
        <v>Endowment/Foundation</v>
      </c>
      <c r="G234" s="62" t="str">
        <f>VLOOKUP($B234,'[4]MIS Extract'!$A:$J,4,FALSE)</f>
        <v>Len Robinson</v>
      </c>
      <c r="H234" s="62" t="str">
        <f>VLOOKUP($B234,'[4]MIS Extract'!$A:$J,5,FALSE)</f>
        <v>Mike O'Connell</v>
      </c>
      <c r="I234" s="62">
        <v>1</v>
      </c>
      <c r="J234" s="64" t="s">
        <v>3032</v>
      </c>
      <c r="K234" s="80" t="s">
        <v>2556</v>
      </c>
      <c r="L234" s="78">
        <v>42998</v>
      </c>
      <c r="M234" s="79">
        <v>13566547297.419743</v>
      </c>
      <c r="N234" s="79">
        <v>220825</v>
      </c>
      <c r="O234" s="79">
        <v>208625</v>
      </c>
      <c r="P234" s="79">
        <v>12200</v>
      </c>
    </row>
    <row r="235" spans="1:16" x14ac:dyDescent="0.25">
      <c r="A235">
        <v>234</v>
      </c>
      <c r="B235" s="62" t="s">
        <v>2773</v>
      </c>
      <c r="C235" s="63" t="s">
        <v>3324</v>
      </c>
      <c r="D235" s="62" t="s">
        <v>2774</v>
      </c>
      <c r="E235" s="62" t="s">
        <v>4</v>
      </c>
      <c r="F235" s="62" t="str">
        <f>VLOOKUP(B235,[3]Sheet1!$A:$E,5,FALSE)</f>
        <v>Asset Manager</v>
      </c>
      <c r="G235" s="62" t="str">
        <f>VLOOKUP($B235,'[4]MIS Extract'!$A:$J,4,FALSE)</f>
        <v>Len Robinson</v>
      </c>
      <c r="H235" s="62" t="str">
        <f>VLOOKUP($B235,'[4]MIS Extract'!$A:$J,5,FALSE)</f>
        <v>Mike O'Connell</v>
      </c>
      <c r="I235" s="62">
        <v>2</v>
      </c>
      <c r="J235" s="64" t="s">
        <v>3032</v>
      </c>
      <c r="K235" s="80" t="s">
        <v>2564</v>
      </c>
      <c r="L235" s="78">
        <v>42991</v>
      </c>
      <c r="M235" s="79">
        <v>355981543.05000001</v>
      </c>
      <c r="N235" s="79">
        <v>33250</v>
      </c>
      <c r="O235" s="79">
        <v>33250</v>
      </c>
      <c r="P235" s="79">
        <v>0</v>
      </c>
    </row>
    <row r="236" spans="1:16" x14ac:dyDescent="0.25">
      <c r="A236">
        <v>235</v>
      </c>
      <c r="B236" s="62" t="s">
        <v>2762</v>
      </c>
      <c r="C236" s="63" t="s">
        <v>3325</v>
      </c>
      <c r="D236" s="62" t="s">
        <v>2763</v>
      </c>
      <c r="E236" s="62" t="s">
        <v>3041</v>
      </c>
      <c r="F236" s="62" t="str">
        <f>VLOOKUP(B236,[3]Sheet1!$A:$E,5,FALSE)</f>
        <v>Asset Manager</v>
      </c>
      <c r="G236" s="62" t="str">
        <f>VLOOKUP($B236,'[4]MIS Extract'!$A:$J,4,FALSE)</f>
        <v>Len Robinson</v>
      </c>
      <c r="H236" s="62" t="str">
        <f>VLOOKUP($B236,'[4]MIS Extract'!$A:$J,5,FALSE)</f>
        <v>Miles Cobb</v>
      </c>
      <c r="I236" s="62">
        <v>2</v>
      </c>
      <c r="J236" s="64" t="s">
        <v>3032</v>
      </c>
      <c r="K236" s="80" t="s">
        <v>2515</v>
      </c>
      <c r="L236" s="78">
        <v>42992</v>
      </c>
      <c r="M236" s="79">
        <v>10747450728</v>
      </c>
      <c r="N236" s="79">
        <v>104150</v>
      </c>
      <c r="O236" s="79">
        <v>113250</v>
      </c>
      <c r="P236" s="79">
        <v>9100</v>
      </c>
    </row>
    <row r="237" spans="1:16" x14ac:dyDescent="0.25">
      <c r="A237">
        <v>236</v>
      </c>
      <c r="B237" s="62" t="s">
        <v>3326</v>
      </c>
      <c r="C237" s="63" t="s">
        <v>3327</v>
      </c>
      <c r="D237" s="62" t="s">
        <v>3328</v>
      </c>
      <c r="E237" s="62" t="s">
        <v>4</v>
      </c>
      <c r="F237" s="62" t="str">
        <f>VLOOKUP(B237,[3]Sheet1!$A:$E,5,FALSE)</f>
        <v>Endowment/Foundation</v>
      </c>
      <c r="G237" s="62" t="str">
        <f>VLOOKUP($B237,'[4]MIS Extract'!$A:$J,4,FALSE)</f>
        <v>Len Robinson</v>
      </c>
      <c r="H237" s="62">
        <f>VLOOKUP($B237,'[4]MIS Extract'!$A:$J,5,FALSE)</f>
        <v>0</v>
      </c>
      <c r="I237" s="62">
        <v>3</v>
      </c>
      <c r="J237" s="64" t="s">
        <v>3032</v>
      </c>
      <c r="K237" s="80" t="s">
        <v>2515</v>
      </c>
      <c r="L237" s="78">
        <v>42986</v>
      </c>
      <c r="M237" s="79">
        <v>2525466486</v>
      </c>
      <c r="N237" s="79">
        <v>33750</v>
      </c>
      <c r="O237" s="79">
        <v>33750</v>
      </c>
      <c r="P237" s="79">
        <v>0</v>
      </c>
    </row>
    <row r="238" spans="1:16" x14ac:dyDescent="0.25">
      <c r="A238">
        <v>237</v>
      </c>
      <c r="B238" s="62" t="s">
        <v>2830</v>
      </c>
      <c r="C238" s="63" t="s">
        <v>3329</v>
      </c>
      <c r="D238" s="62" t="s">
        <v>2831</v>
      </c>
      <c r="E238" s="62" t="s">
        <v>39</v>
      </c>
      <c r="F238" s="62" t="str">
        <f>VLOOKUP(B238,[3]Sheet1!$A:$E,5,FALSE)</f>
        <v>Public Funds</v>
      </c>
      <c r="G238" s="62" t="str">
        <f>VLOOKUP($B238,'[4]MIS Extract'!$A:$J,4,FALSE)</f>
        <v>MATTHEW SWAN</v>
      </c>
      <c r="H238" s="62" t="str">
        <f>VLOOKUP($B238,'[4]MIS Extract'!$A:$J,5,FALSE)</f>
        <v>DAVID DAI</v>
      </c>
      <c r="I238" s="62">
        <v>2</v>
      </c>
      <c r="J238" s="64" t="s">
        <v>3267</v>
      </c>
      <c r="K238" s="80" t="s">
        <v>3330</v>
      </c>
      <c r="L238" s="78">
        <v>42998</v>
      </c>
      <c r="M238" s="79">
        <v>6000455001.2116947</v>
      </c>
      <c r="N238" s="79">
        <v>85042.581284250002</v>
      </c>
      <c r="O238" s="79">
        <v>85042.581284250002</v>
      </c>
      <c r="P238" s="79">
        <v>0</v>
      </c>
    </row>
    <row r="239" spans="1:16" x14ac:dyDescent="0.25">
      <c r="A239">
        <v>238</v>
      </c>
      <c r="B239" s="62" t="s">
        <v>2843</v>
      </c>
      <c r="C239" s="63" t="s">
        <v>3331</v>
      </c>
      <c r="D239" s="62" t="s">
        <v>2844</v>
      </c>
      <c r="E239" s="62" t="s">
        <v>3053</v>
      </c>
      <c r="F239" s="62" t="str">
        <f>VLOOKUP(B239,[3]Sheet1!$A:$E,5,FALSE)</f>
        <v>Asset Manager</v>
      </c>
      <c r="G239" s="62" t="str">
        <f>VLOOKUP($B239,'[4]MIS Extract'!$A:$J,4,FALSE)</f>
        <v>MATTHEW SWAN</v>
      </c>
      <c r="H239" s="62" t="str">
        <f>VLOOKUP($B239,'[4]MIS Extract'!$A:$J,5,FALSE)</f>
        <v>DAVID DAI</v>
      </c>
      <c r="I239" s="62">
        <v>1</v>
      </c>
      <c r="J239" s="64" t="s">
        <v>3267</v>
      </c>
      <c r="K239" s="80" t="s">
        <v>3330</v>
      </c>
      <c r="L239" s="78">
        <v>42998</v>
      </c>
      <c r="M239" s="79">
        <v>26275286263.669998</v>
      </c>
      <c r="N239" s="79">
        <v>39692</v>
      </c>
      <c r="O239" s="79">
        <v>39692</v>
      </c>
      <c r="P239" s="79">
        <v>0</v>
      </c>
    </row>
    <row r="240" spans="1:16" x14ac:dyDescent="0.25">
      <c r="A240">
        <v>239</v>
      </c>
      <c r="B240" s="62" t="s">
        <v>3332</v>
      </c>
      <c r="C240" s="63" t="s">
        <v>3333</v>
      </c>
      <c r="D240" s="81" t="s">
        <v>3334</v>
      </c>
      <c r="E240" s="62" t="s">
        <v>4</v>
      </c>
      <c r="F240" s="62" t="str">
        <f>VLOOKUP(B240,[3]Sheet1!$A:$E,5,FALSE)</f>
        <v>Public Funds</v>
      </c>
      <c r="G240" s="62" t="str">
        <f>VLOOKUP($B240,'[4]MIS Extract'!$A:$J,4,FALSE)</f>
        <v>MATTHEW SWAN</v>
      </c>
      <c r="H240" s="62" t="str">
        <f>VLOOKUP($B240,'[4]MIS Extract'!$A:$J,5,FALSE)</f>
        <v>DAVID DAI</v>
      </c>
      <c r="I240" s="62">
        <v>3</v>
      </c>
      <c r="J240" s="64" t="s">
        <v>1985</v>
      </c>
      <c r="K240" s="80" t="s">
        <v>3335</v>
      </c>
      <c r="L240" s="78">
        <v>43006</v>
      </c>
      <c r="M240" s="79">
        <v>6771621322.3000002</v>
      </c>
      <c r="N240" s="79">
        <v>22000</v>
      </c>
      <c r="O240" s="79">
        <v>0</v>
      </c>
      <c r="P240" s="79">
        <v>22000</v>
      </c>
    </row>
    <row r="241" spans="1:16" x14ac:dyDescent="0.25">
      <c r="A241">
        <v>240</v>
      </c>
      <c r="B241" s="68" t="s">
        <v>2855</v>
      </c>
      <c r="C241" s="69" t="s">
        <v>3336</v>
      </c>
      <c r="D241" s="68" t="s">
        <v>2856</v>
      </c>
      <c r="E241" s="68" t="s">
        <v>39</v>
      </c>
      <c r="F241" s="62" t="str">
        <f>VLOOKUP(B241,[3]Sheet1!$A:$E,5,FALSE)</f>
        <v>Asset Manager</v>
      </c>
      <c r="G241" s="62" t="str">
        <f>VLOOKUP($B241,'[4]MIS Extract'!$A:$J,4,FALSE)</f>
        <v>MATTHEW SWAN</v>
      </c>
      <c r="H241" s="62" t="str">
        <f>VLOOKUP($B241,'[4]MIS Extract'!$A:$J,5,FALSE)</f>
        <v>Scott Swanson</v>
      </c>
      <c r="I241" s="68">
        <v>3</v>
      </c>
      <c r="J241" s="70" t="s">
        <v>3032</v>
      </c>
      <c r="K241" s="80" t="s">
        <v>3330</v>
      </c>
      <c r="L241" s="78">
        <v>42998</v>
      </c>
      <c r="M241" s="79">
        <v>9639481371.9210415</v>
      </c>
      <c r="N241" s="79">
        <v>53950</v>
      </c>
      <c r="O241" s="79">
        <v>0</v>
      </c>
      <c r="P241" s="79">
        <v>53950</v>
      </c>
    </row>
    <row r="242" spans="1:16" x14ac:dyDescent="0.25">
      <c r="A242">
        <v>241</v>
      </c>
      <c r="B242" s="62" t="s">
        <v>3337</v>
      </c>
      <c r="C242" s="63" t="s">
        <v>3338</v>
      </c>
      <c r="D242" s="62" t="s">
        <v>3339</v>
      </c>
      <c r="E242" s="62" t="s">
        <v>39</v>
      </c>
      <c r="F242" s="62" t="str">
        <f>VLOOKUP(B242,[3]Sheet1!$A:$E,5,FALSE)</f>
        <v>Asset Manager</v>
      </c>
      <c r="G242" s="62" t="str">
        <f>VLOOKUP($B242,'[4]MIS Extract'!$A:$J,4,FALSE)</f>
        <v>MATTHEW SWAN</v>
      </c>
      <c r="H242" s="62" t="str">
        <f>VLOOKUP($B242,'[4]MIS Extract'!$A:$J,5,FALSE)</f>
        <v>Joao Da-Cruz</v>
      </c>
      <c r="I242" s="62">
        <v>3</v>
      </c>
      <c r="J242" s="64" t="s">
        <v>3032</v>
      </c>
      <c r="K242" s="80" t="s">
        <v>3335</v>
      </c>
      <c r="L242" s="78">
        <v>42999</v>
      </c>
      <c r="M242" s="89">
        <v>2545953878.79</v>
      </c>
      <c r="N242" s="79">
        <v>72268.202008124994</v>
      </c>
      <c r="O242" s="79">
        <v>11195.07417</v>
      </c>
      <c r="P242" s="79">
        <v>61073.127838125001</v>
      </c>
    </row>
    <row r="243" spans="1:16" x14ac:dyDescent="0.25">
      <c r="A243">
        <v>242</v>
      </c>
      <c r="B243" s="62" t="s">
        <v>2943</v>
      </c>
      <c r="D243" s="62" t="s">
        <v>3340</v>
      </c>
      <c r="E243" s="62" t="s">
        <v>3041</v>
      </c>
      <c r="F243" s="62" t="s">
        <v>3117</v>
      </c>
      <c r="G243" s="62" t="str">
        <f>VLOOKUP($B243,'[4]MIS Extract'!$A:$J,4,FALSE)</f>
        <v>MATTHEW SWAN</v>
      </c>
      <c r="H243" s="62" t="str">
        <f>VLOOKUP($B243,'[4]MIS Extract'!$A:$J,5,FALSE)</f>
        <v>Miles Cobb</v>
      </c>
      <c r="I243" s="62">
        <v>2</v>
      </c>
      <c r="J243" s="64" t="s">
        <v>1985</v>
      </c>
      <c r="K243" s="80" t="s">
        <v>3335</v>
      </c>
      <c r="L243" s="78">
        <v>42999</v>
      </c>
      <c r="M243" s="79">
        <v>24279927584.580002</v>
      </c>
      <c r="N243" s="79">
        <v>83500</v>
      </c>
      <c r="O243" s="79">
        <v>83500</v>
      </c>
      <c r="P243" s="79">
        <v>0</v>
      </c>
    </row>
    <row r="244" spans="1:16" x14ac:dyDescent="0.25">
      <c r="A244">
        <v>243</v>
      </c>
      <c r="B244" s="62" t="s">
        <v>2953</v>
      </c>
      <c r="C244" s="63" t="s">
        <v>3341</v>
      </c>
      <c r="D244" s="62" t="s">
        <v>2954</v>
      </c>
      <c r="E244" s="62" t="s">
        <v>39</v>
      </c>
      <c r="F244" s="62" t="str">
        <f>VLOOKUP(B244,[3]Sheet1!$A:$E,5,FALSE)</f>
        <v>Corporate</v>
      </c>
      <c r="G244" s="62" t="str">
        <f>VLOOKUP($B244,'[4]MIS Extract'!$A:$J,4,FALSE)</f>
        <v>MATTHEW SWAN</v>
      </c>
      <c r="H244" s="62" t="str">
        <f>VLOOKUP($B244,'[4]MIS Extract'!$A:$J,5,FALSE)</f>
        <v>DAVID DAI</v>
      </c>
      <c r="I244" s="62">
        <v>2</v>
      </c>
      <c r="J244" s="64" t="s">
        <v>3267</v>
      </c>
      <c r="K244" s="80" t="s">
        <v>3335</v>
      </c>
      <c r="L244" s="78">
        <v>42999</v>
      </c>
      <c r="M244" s="90">
        <v>2178832633.3000002</v>
      </c>
      <c r="N244" s="79">
        <v>73567.63</v>
      </c>
      <c r="O244" s="79">
        <v>0</v>
      </c>
      <c r="P244" s="89">
        <v>73567.63</v>
      </c>
    </row>
    <row r="245" spans="1:16" x14ac:dyDescent="0.25">
      <c r="A245">
        <v>244</v>
      </c>
      <c r="B245" s="62" t="s">
        <v>2882</v>
      </c>
      <c r="C245" s="63" t="s">
        <v>3342</v>
      </c>
      <c r="D245" s="62" t="s">
        <v>2883</v>
      </c>
      <c r="E245" s="62" t="s">
        <v>39</v>
      </c>
      <c r="F245" s="62" t="str">
        <f>VLOOKUP(B245,[3]Sheet1!$A:$E,5,FALSE)</f>
        <v>Public Funds</v>
      </c>
      <c r="G245" s="62" t="str">
        <f>VLOOKUP($B245,'[4]MIS Extract'!$A:$J,4,FALSE)</f>
        <v>MATTHEW SWAN</v>
      </c>
      <c r="H245" s="62" t="str">
        <f>VLOOKUP($B245,'[4]MIS Extract'!$A:$J,5,FALSE)</f>
        <v>DAVID DAI</v>
      </c>
      <c r="I245" s="62">
        <v>2</v>
      </c>
      <c r="J245" s="64" t="s">
        <v>3267</v>
      </c>
      <c r="K245" s="80" t="s">
        <v>3335</v>
      </c>
      <c r="L245" s="78">
        <v>42999</v>
      </c>
      <c r="M245" s="79">
        <v>11813800139.518999</v>
      </c>
      <c r="N245" s="79">
        <v>57574.667159999997</v>
      </c>
      <c r="O245" s="79">
        <v>57574.667159999997</v>
      </c>
      <c r="P245" s="79">
        <v>0</v>
      </c>
    </row>
    <row r="246" spans="1:16" x14ac:dyDescent="0.25">
      <c r="A246">
        <v>245</v>
      </c>
      <c r="B246" s="62" t="s">
        <v>3003</v>
      </c>
      <c r="C246" s="63" t="s">
        <v>3343</v>
      </c>
      <c r="D246" s="62" t="s">
        <v>3004</v>
      </c>
      <c r="E246" s="62" t="s">
        <v>39</v>
      </c>
      <c r="F246" s="62" t="str">
        <f>VLOOKUP(B246,[3]Sheet1!$A:$E,5,FALSE)</f>
        <v>Public Funds</v>
      </c>
      <c r="G246" s="62" t="str">
        <f>VLOOKUP($B246,'[4]MIS Extract'!$A:$J,4,FALSE)</f>
        <v>MATTHEW SWAN</v>
      </c>
      <c r="H246" s="62" t="str">
        <f>VLOOKUP($B246,'[4]MIS Extract'!$A:$J,5,FALSE)</f>
        <v>DAVID DAI</v>
      </c>
      <c r="I246" s="62">
        <v>2</v>
      </c>
      <c r="J246" s="64" t="s">
        <v>3267</v>
      </c>
      <c r="K246" s="80" t="s">
        <v>3330</v>
      </c>
      <c r="L246" s="78">
        <v>42998</v>
      </c>
      <c r="M246" s="79">
        <v>7444527405.0218859</v>
      </c>
      <c r="N246" s="79">
        <v>83483.268389556673</v>
      </c>
      <c r="O246" s="79">
        <v>83483.268389556673</v>
      </c>
      <c r="P246" s="79">
        <v>0</v>
      </c>
    </row>
    <row r="247" spans="1:16" x14ac:dyDescent="0.25">
      <c r="A247">
        <v>246</v>
      </c>
      <c r="B247" s="62" t="s">
        <v>3013</v>
      </c>
      <c r="C247" s="63" t="s">
        <v>3344</v>
      </c>
      <c r="D247" s="62" t="s">
        <v>3014</v>
      </c>
      <c r="E247" s="62" t="s">
        <v>39</v>
      </c>
      <c r="F247" s="62" t="str">
        <f>VLOOKUP(B247,[3]Sheet1!$A:$E,5,FALSE)</f>
        <v>Asset Manager</v>
      </c>
      <c r="G247" s="62" t="str">
        <f>VLOOKUP($B247,'[4]MIS Extract'!$A:$J,4,FALSE)</f>
        <v>MATTHEW SWAN</v>
      </c>
      <c r="H247" s="62" t="str">
        <f>VLOOKUP($B247,'[4]MIS Extract'!$A:$J,5,FALSE)</f>
        <v>Rob Moles</v>
      </c>
      <c r="I247" s="62">
        <v>3</v>
      </c>
      <c r="J247" s="64" t="s">
        <v>3032</v>
      </c>
      <c r="K247" s="80" t="s">
        <v>3335</v>
      </c>
      <c r="L247" s="78">
        <v>43000</v>
      </c>
      <c r="M247" s="79">
        <v>2844118001.0198231</v>
      </c>
      <c r="N247" s="79">
        <v>47819</v>
      </c>
      <c r="O247" s="79">
        <v>47819</v>
      </c>
      <c r="P247" s="79">
        <v>0</v>
      </c>
    </row>
    <row r="248" spans="1:16" x14ac:dyDescent="0.25">
      <c r="A248">
        <v>247</v>
      </c>
      <c r="B248" s="62" t="s">
        <v>3345</v>
      </c>
      <c r="C248" s="84"/>
      <c r="D248" s="62" t="s">
        <v>3346</v>
      </c>
      <c r="E248" s="62" t="s">
        <v>3041</v>
      </c>
      <c r="F248" s="62" t="s">
        <v>3117</v>
      </c>
      <c r="G248" s="62" t="str">
        <f>VLOOKUP($B248,'[4]MIS Extract'!$A:$J,4,FALSE)</f>
        <v>MATTHEW SWAN</v>
      </c>
      <c r="H248" s="62" t="str">
        <f>VLOOKUP($B248,'[4]MIS Extract'!$A:$J,5,FALSE)</f>
        <v>Rob Moles</v>
      </c>
      <c r="I248" s="62">
        <v>3</v>
      </c>
      <c r="J248" s="64" t="s">
        <v>1985</v>
      </c>
      <c r="K248" s="80" t="s">
        <v>3335</v>
      </c>
      <c r="L248" s="78">
        <v>43000</v>
      </c>
      <c r="M248" s="79">
        <v>1206153477.9096265</v>
      </c>
      <c r="N248" s="79">
        <v>27500</v>
      </c>
      <c r="O248" s="79">
        <v>27500</v>
      </c>
      <c r="P248" s="79">
        <v>0</v>
      </c>
    </row>
    <row r="249" spans="1:16" x14ac:dyDescent="0.25">
      <c r="A249">
        <v>248</v>
      </c>
      <c r="B249" s="62" t="s">
        <v>3347</v>
      </c>
      <c r="C249" s="63" t="s">
        <v>3348</v>
      </c>
      <c r="D249" s="62" t="s">
        <v>3349</v>
      </c>
      <c r="E249" s="62" t="s">
        <v>3053</v>
      </c>
      <c r="F249" s="62" t="str">
        <f>VLOOKUP(B249,[3]Sheet1!$A:$E,5,FALSE)</f>
        <v>Asset Manager</v>
      </c>
      <c r="G249" s="62" t="str">
        <f>VLOOKUP($B249,'[4]MIS Extract'!$A:$J,4,FALSE)</f>
        <v>MATTHEW SWAN</v>
      </c>
      <c r="H249" s="62" t="str">
        <f>VLOOKUP($B249,'[4]MIS Extract'!$A:$J,5,FALSE)</f>
        <v>DAVID DAI</v>
      </c>
      <c r="I249" s="62">
        <v>2</v>
      </c>
      <c r="J249" s="64" t="s">
        <v>1985</v>
      </c>
      <c r="K249" s="80" t="s">
        <v>2872</v>
      </c>
      <c r="L249" s="78">
        <v>43010</v>
      </c>
      <c r="M249" s="79">
        <v>159671758.41999999</v>
      </c>
      <c r="N249" s="79">
        <v>24500</v>
      </c>
      <c r="O249" s="79">
        <v>0</v>
      </c>
      <c r="P249" s="79">
        <v>24500</v>
      </c>
    </row>
    <row r="250" spans="1:16" x14ac:dyDescent="0.25">
      <c r="A250">
        <v>249</v>
      </c>
      <c r="B250" s="62" t="s">
        <v>2934</v>
      </c>
      <c r="C250" s="63" t="s">
        <v>3350</v>
      </c>
      <c r="D250" s="62" t="s">
        <v>2935</v>
      </c>
      <c r="E250" s="62" t="s">
        <v>39</v>
      </c>
      <c r="F250" s="62" t="str">
        <f>VLOOKUP(B250,[3]Sheet1!$A:$E,5,FALSE)</f>
        <v>Asset Manager</v>
      </c>
      <c r="G250" s="62" t="str">
        <f>VLOOKUP($B250,'[4]MIS Extract'!$A:$J,4,FALSE)</f>
        <v>MATTHEW SWAN</v>
      </c>
      <c r="H250" s="62" t="str">
        <f>VLOOKUP($B250,'[4]MIS Extract'!$A:$J,5,FALSE)</f>
        <v>DAVID DAI</v>
      </c>
      <c r="I250" s="62">
        <v>2</v>
      </c>
      <c r="J250" s="64" t="s">
        <v>1985</v>
      </c>
      <c r="K250" s="80" t="s">
        <v>3351</v>
      </c>
      <c r="L250" s="78">
        <v>43039</v>
      </c>
      <c r="M250" s="79">
        <v>2700000000</v>
      </c>
      <c r="N250" s="79">
        <f>61475*0.8</f>
        <v>49180</v>
      </c>
      <c r="O250" s="79">
        <v>49180</v>
      </c>
      <c r="P250" s="79">
        <v>0</v>
      </c>
    </row>
    <row r="251" spans="1:16" x14ac:dyDescent="0.25">
      <c r="A251">
        <v>250</v>
      </c>
      <c r="B251" s="62" t="s">
        <v>3352</v>
      </c>
      <c r="C251" s="63" t="s">
        <v>3353</v>
      </c>
      <c r="D251" s="81" t="s">
        <v>3354</v>
      </c>
      <c r="E251" s="62" t="s">
        <v>3053</v>
      </c>
      <c r="F251" s="62" t="str">
        <f>VLOOKUP(B251,[3]Sheet1!$A:$E,5,FALSE)</f>
        <v>Asset Manager</v>
      </c>
      <c r="G251" s="62" t="str">
        <f>VLOOKUP($B251,'[4]MIS Extract'!$A:$J,4,FALSE)</f>
        <v>MATTHEW SWAN</v>
      </c>
      <c r="H251" s="62" t="str">
        <f>VLOOKUP($B251,'[4]MIS Extract'!$A:$J,5,FALSE)</f>
        <v>DAVID DAI</v>
      </c>
      <c r="I251" s="62">
        <v>2</v>
      </c>
      <c r="J251" s="64" t="s">
        <v>3267</v>
      </c>
      <c r="K251" s="80" t="s">
        <v>2872</v>
      </c>
      <c r="L251" s="78">
        <v>43010</v>
      </c>
      <c r="M251" s="79">
        <v>576202670.88999999</v>
      </c>
      <c r="N251" s="79">
        <v>5500</v>
      </c>
      <c r="O251" s="79">
        <v>5500</v>
      </c>
      <c r="P251" s="79">
        <v>0</v>
      </c>
    </row>
    <row r="252" spans="1:16" x14ac:dyDescent="0.25">
      <c r="A252">
        <v>251</v>
      </c>
      <c r="B252" s="62" t="s">
        <v>3355</v>
      </c>
      <c r="C252" s="63" t="s">
        <v>3356</v>
      </c>
      <c r="D252" s="62" t="s">
        <v>3357</v>
      </c>
      <c r="E252" s="62" t="s">
        <v>3053</v>
      </c>
      <c r="F252" s="62" t="str">
        <f>VLOOKUP(B252,[3]Sheet1!$A:$E,5,FALSE)</f>
        <v>Asset Manager</v>
      </c>
      <c r="G252" s="62" t="str">
        <f>VLOOKUP($B252,'[4]MIS Extract'!$A:$J,4,FALSE)</f>
        <v>MATTHEW SWAN</v>
      </c>
      <c r="H252" s="62" t="str">
        <f>VLOOKUP($B252,'[4]MIS Extract'!$A:$J,5,FALSE)</f>
        <v>DAVID DAI</v>
      </c>
      <c r="I252" s="62">
        <v>2</v>
      </c>
      <c r="J252" s="64" t="s">
        <v>1985</v>
      </c>
      <c r="K252" s="80" t="s">
        <v>2872</v>
      </c>
      <c r="L252" s="78">
        <v>43010</v>
      </c>
      <c r="M252" s="79">
        <v>1106710701.0999999</v>
      </c>
      <c r="N252" s="79">
        <v>19000</v>
      </c>
      <c r="O252" s="79">
        <v>0</v>
      </c>
      <c r="P252" s="79">
        <v>19000</v>
      </c>
    </row>
    <row r="253" spans="1:16" x14ac:dyDescent="0.25">
      <c r="A253">
        <v>252</v>
      </c>
      <c r="B253" s="62" t="s">
        <v>3358</v>
      </c>
      <c r="C253" s="63" t="s">
        <v>3359</v>
      </c>
      <c r="D253" s="62" t="s">
        <v>3360</v>
      </c>
      <c r="E253" s="62" t="s">
        <v>3041</v>
      </c>
      <c r="F253" s="62" t="str">
        <f>VLOOKUP(B253,[3]Sheet1!$A:$E,5,FALSE)</f>
        <v>Endowment/Foundation</v>
      </c>
      <c r="G253" s="62" t="str">
        <f>VLOOKUP($B253,'[4]MIS Extract'!$A:$J,4,FALSE)</f>
        <v>MATTHEW SWAN</v>
      </c>
      <c r="H253" s="62" t="str">
        <f>VLOOKUP($B253,'[4]MIS Extract'!$A:$J,5,FALSE)</f>
        <v>DAVID DAI</v>
      </c>
      <c r="I253" s="62">
        <v>2</v>
      </c>
      <c r="J253" s="64" t="s">
        <v>3032</v>
      </c>
      <c r="K253" s="80"/>
      <c r="L253" s="78"/>
      <c r="M253" s="79"/>
      <c r="N253" s="79"/>
      <c r="O253" s="79"/>
      <c r="P253" s="79"/>
    </row>
    <row r="254" spans="1:16" x14ac:dyDescent="0.25">
      <c r="A254">
        <v>253</v>
      </c>
      <c r="B254" s="62" t="s">
        <v>3361</v>
      </c>
      <c r="C254" s="63" t="s">
        <v>3362</v>
      </c>
      <c r="D254" s="91" t="s">
        <v>3363</v>
      </c>
      <c r="E254" s="62" t="s">
        <v>3053</v>
      </c>
      <c r="F254" s="62" t="str">
        <f>VLOOKUP(B254,[3]Sheet1!$A:$E,5,FALSE)</f>
        <v>Asset Manager</v>
      </c>
      <c r="G254" s="62" t="str">
        <f>VLOOKUP($B254,'[4]MIS Extract'!$A:$J,4,FALSE)</f>
        <v>MATTHEW SWAN</v>
      </c>
      <c r="H254" s="62" t="str">
        <f>VLOOKUP($B254,'[4]MIS Extract'!$A:$J,5,FALSE)</f>
        <v>DAVID DAI</v>
      </c>
      <c r="I254" s="62">
        <v>2</v>
      </c>
      <c r="J254" s="64" t="s">
        <v>1985</v>
      </c>
      <c r="K254" s="80" t="s">
        <v>2872</v>
      </c>
      <c r="L254" s="78">
        <v>43010</v>
      </c>
      <c r="M254" s="79">
        <v>180855183.39999998</v>
      </c>
      <c r="N254" s="79">
        <v>107000</v>
      </c>
      <c r="O254" s="79">
        <v>0</v>
      </c>
      <c r="P254" s="79">
        <v>107000</v>
      </c>
    </row>
    <row r="255" spans="1:16" x14ac:dyDescent="0.25">
      <c r="A255">
        <v>254</v>
      </c>
      <c r="B255" s="62" t="s">
        <v>3364</v>
      </c>
      <c r="C255" s="63" t="s">
        <v>3365</v>
      </c>
      <c r="D255" s="91" t="s">
        <v>3366</v>
      </c>
      <c r="E255" s="62" t="s">
        <v>3053</v>
      </c>
      <c r="F255" s="62" t="str">
        <f>VLOOKUP(B255,[3]Sheet1!$A:$E,5,FALSE)</f>
        <v>Asset Manager</v>
      </c>
      <c r="G255" s="62" t="str">
        <f>VLOOKUP($B255,'[4]MIS Extract'!$A:$J,4,FALSE)</f>
        <v>MATTHEW SWAN</v>
      </c>
      <c r="H255" s="62" t="str">
        <f>VLOOKUP($B255,'[4]MIS Extract'!$A:$J,5,FALSE)</f>
        <v>DAVID DAI</v>
      </c>
      <c r="I255" s="62">
        <v>2</v>
      </c>
      <c r="J255" s="64" t="s">
        <v>3267</v>
      </c>
      <c r="K255" s="80" t="s">
        <v>2872</v>
      </c>
      <c r="L255" s="78">
        <v>43010</v>
      </c>
      <c r="M255" s="79">
        <v>5588423026.2200241</v>
      </c>
      <c r="N255" s="79">
        <v>27800</v>
      </c>
      <c r="O255" s="79">
        <v>0</v>
      </c>
      <c r="P255" s="79">
        <v>27800</v>
      </c>
    </row>
    <row r="256" spans="1:16" x14ac:dyDescent="0.25">
      <c r="A256">
        <v>255</v>
      </c>
      <c r="B256" s="62" t="s">
        <v>2874</v>
      </c>
      <c r="C256" s="63" t="s">
        <v>3367</v>
      </c>
      <c r="D256" s="62" t="s">
        <v>2875</v>
      </c>
      <c r="E256" s="62" t="s">
        <v>3200</v>
      </c>
      <c r="F256" s="62" t="str">
        <f>VLOOKUP(B256,[3]Sheet1!$A:$E,5,FALSE)</f>
        <v>Corporate</v>
      </c>
      <c r="G256" s="62" t="str">
        <f>VLOOKUP($B256,'[4]MIS Extract'!$A:$J,4,FALSE)</f>
        <v>MATTHEW SWAN</v>
      </c>
      <c r="H256" s="62" t="str">
        <f>VLOOKUP($B256,'[4]MIS Extract'!$A:$J,5,FALSE)</f>
        <v>DAVID DAI</v>
      </c>
      <c r="I256" s="62">
        <v>2</v>
      </c>
      <c r="J256" s="64" t="s">
        <v>3267</v>
      </c>
      <c r="K256" s="80" t="s">
        <v>2872</v>
      </c>
      <c r="L256" s="78">
        <v>43010</v>
      </c>
      <c r="M256" s="79">
        <v>7970883796.3000002</v>
      </c>
      <c r="N256" s="79">
        <v>243500</v>
      </c>
      <c r="O256" s="79">
        <v>50250</v>
      </c>
      <c r="P256" s="79">
        <v>193250</v>
      </c>
    </row>
    <row r="257" spans="1:16" x14ac:dyDescent="0.25">
      <c r="A257">
        <v>256</v>
      </c>
      <c r="B257" s="62" t="s">
        <v>3368</v>
      </c>
      <c r="C257" s="63" t="s">
        <v>3369</v>
      </c>
      <c r="D257" s="91" t="s">
        <v>3370</v>
      </c>
      <c r="E257" s="62" t="s">
        <v>3053</v>
      </c>
      <c r="F257" s="62" t="str">
        <f>VLOOKUP(B257,[3]Sheet1!$A:$E,5,FALSE)</f>
        <v>Asset Manager</v>
      </c>
      <c r="G257" s="62" t="str">
        <f>VLOOKUP($B257,'[4]MIS Extract'!$A:$J,4,FALSE)</f>
        <v>MATTHEW SWAN</v>
      </c>
      <c r="H257" s="62" t="str">
        <f>VLOOKUP($B257,'[4]MIS Extract'!$A:$J,5,FALSE)</f>
        <v>DAVID DAI</v>
      </c>
      <c r="I257" s="62">
        <v>2</v>
      </c>
      <c r="J257" s="64" t="s">
        <v>1985</v>
      </c>
      <c r="K257" s="80" t="s">
        <v>2872</v>
      </c>
      <c r="L257" s="78">
        <v>43010</v>
      </c>
      <c r="M257" s="79">
        <v>172542358.68000001</v>
      </c>
      <c r="N257" s="79">
        <v>13500</v>
      </c>
      <c r="O257" s="79">
        <v>0</v>
      </c>
      <c r="P257" s="79">
        <v>13500</v>
      </c>
    </row>
    <row r="258" spans="1:16" x14ac:dyDescent="0.25">
      <c r="A258">
        <v>257</v>
      </c>
      <c r="B258" s="62" t="s">
        <v>3371</v>
      </c>
      <c r="C258" s="63" t="s">
        <v>3372</v>
      </c>
      <c r="D258" s="91" t="s">
        <v>3373</v>
      </c>
      <c r="E258" s="62" t="s">
        <v>3053</v>
      </c>
      <c r="F258" s="62" t="str">
        <f>VLOOKUP(B258,[3]Sheet1!$A:$E,5,FALSE)</f>
        <v>Asset Manager</v>
      </c>
      <c r="G258" s="62" t="str">
        <f>VLOOKUP($B258,'[4]MIS Extract'!$A:$J,4,FALSE)</f>
        <v>MATTHEW SWAN</v>
      </c>
      <c r="H258" s="62" t="str">
        <f>VLOOKUP($B258,'[4]MIS Extract'!$A:$J,5,FALSE)</f>
        <v>DAVID DAI</v>
      </c>
      <c r="I258" s="62">
        <v>2</v>
      </c>
      <c r="J258" s="64" t="s">
        <v>1985</v>
      </c>
      <c r="K258" s="80" t="s">
        <v>2872</v>
      </c>
      <c r="L258" s="78">
        <v>43010</v>
      </c>
      <c r="M258" s="88">
        <v>3176422483.9699998</v>
      </c>
      <c r="N258" s="79">
        <v>140000</v>
      </c>
      <c r="O258" s="79">
        <v>0</v>
      </c>
      <c r="P258" s="79">
        <v>140000</v>
      </c>
    </row>
    <row r="259" spans="1:16" x14ac:dyDescent="0.25">
      <c r="A259">
        <v>258</v>
      </c>
      <c r="B259" s="62" t="s">
        <v>3374</v>
      </c>
      <c r="C259" s="63" t="s">
        <v>3375</v>
      </c>
      <c r="D259" s="91" t="s">
        <v>3376</v>
      </c>
      <c r="E259" s="62" t="s">
        <v>3053</v>
      </c>
      <c r="F259" s="62" t="str">
        <f>VLOOKUP(B259,[3]Sheet1!$A:$E,5,FALSE)</f>
        <v>Asset Manager</v>
      </c>
      <c r="G259" s="62" t="str">
        <f>VLOOKUP($B259,'[4]MIS Extract'!$A:$J,4,FALSE)</f>
        <v>MATTHEW SWAN</v>
      </c>
      <c r="H259" s="62" t="str">
        <f>VLOOKUP($B259,'[4]MIS Extract'!$A:$J,5,FALSE)</f>
        <v>DAVID DAI</v>
      </c>
      <c r="I259" s="62">
        <v>2</v>
      </c>
      <c r="J259" s="64" t="s">
        <v>1985</v>
      </c>
      <c r="K259" s="80" t="s">
        <v>2872</v>
      </c>
      <c r="L259" s="78">
        <v>43010</v>
      </c>
      <c r="M259" s="79">
        <v>125555272.06999999</v>
      </c>
      <c r="N259" s="79">
        <v>24500</v>
      </c>
      <c r="O259" s="79">
        <v>0</v>
      </c>
      <c r="P259" s="79">
        <v>24500</v>
      </c>
    </row>
    <row r="260" spans="1:16" x14ac:dyDescent="0.25">
      <c r="A260">
        <v>259</v>
      </c>
      <c r="B260" s="62" t="s">
        <v>3377</v>
      </c>
      <c r="C260" s="63" t="s">
        <v>3378</v>
      </c>
      <c r="D260" s="91" t="s">
        <v>3379</v>
      </c>
      <c r="E260" s="62" t="s">
        <v>3053</v>
      </c>
      <c r="F260" s="62" t="str">
        <f>VLOOKUP(B260,[3]Sheet1!$A:$E,5,FALSE)</f>
        <v>Asset Manager</v>
      </c>
      <c r="G260" s="62" t="str">
        <f>VLOOKUP($B260,'[4]MIS Extract'!$A:$J,4,FALSE)</f>
        <v>MATTHEW SWAN</v>
      </c>
      <c r="H260" s="62" t="str">
        <f>VLOOKUP($B260,'[4]MIS Extract'!$A:$J,5,FALSE)</f>
        <v>DAVID DAI</v>
      </c>
      <c r="I260" s="62">
        <v>2</v>
      </c>
      <c r="J260" s="64" t="s">
        <v>3267</v>
      </c>
      <c r="K260" s="80" t="s">
        <v>2872</v>
      </c>
      <c r="L260" s="78">
        <v>43055</v>
      </c>
      <c r="M260" s="79">
        <v>3300225918.2399998</v>
      </c>
      <c r="N260" s="79">
        <v>19000</v>
      </c>
      <c r="O260" s="79">
        <v>0</v>
      </c>
      <c r="P260" s="79">
        <v>19000</v>
      </c>
    </row>
    <row r="261" spans="1:16" x14ac:dyDescent="0.25">
      <c r="A261">
        <v>260</v>
      </c>
      <c r="B261" s="62" t="s">
        <v>2975</v>
      </c>
      <c r="C261" s="63" t="s">
        <v>3380</v>
      </c>
      <c r="D261" s="81" t="s">
        <v>2976</v>
      </c>
      <c r="E261" s="62" t="s">
        <v>4</v>
      </c>
      <c r="F261" s="62" t="str">
        <f>VLOOKUP(B261,[3]Sheet1!$A:$E,5,FALSE)</f>
        <v>Public Funds</v>
      </c>
      <c r="G261" s="62" t="str">
        <f>VLOOKUP($B261,'[4]MIS Extract'!$A:$J,4,FALSE)</f>
        <v>MATTHEW SWAN</v>
      </c>
      <c r="H261" s="62" t="str">
        <f>VLOOKUP($B261,'[4]MIS Extract'!$A:$J,5,FALSE)</f>
        <v>MABLE LEUNG</v>
      </c>
      <c r="I261" s="62">
        <v>2</v>
      </c>
      <c r="J261" s="64" t="s">
        <v>3097</v>
      </c>
      <c r="K261" s="80"/>
      <c r="L261" s="78"/>
      <c r="M261" s="79"/>
      <c r="N261" s="79"/>
      <c r="O261" s="79"/>
      <c r="P261" s="79"/>
    </row>
    <row r="262" spans="1:16" x14ac:dyDescent="0.25">
      <c r="A262">
        <v>261</v>
      </c>
      <c r="B262" s="62" t="s">
        <v>3381</v>
      </c>
      <c r="C262" s="63" t="s">
        <v>3382</v>
      </c>
      <c r="D262" s="91" t="s">
        <v>3383</v>
      </c>
      <c r="E262" s="62" t="s">
        <v>3053</v>
      </c>
      <c r="F262" s="62" t="str">
        <f>VLOOKUP(B262,[3]Sheet1!$A:$E,5,FALSE)</f>
        <v>Asset Manager</v>
      </c>
      <c r="G262" s="62" t="str">
        <f>VLOOKUP($B262,'[4]MIS Extract'!$A:$J,4,FALSE)</f>
        <v>MATTHEW SWAN</v>
      </c>
      <c r="H262" s="62" t="str">
        <f>VLOOKUP($B262,'[4]MIS Extract'!$A:$J,5,FALSE)</f>
        <v>DAVID DAI</v>
      </c>
      <c r="I262" s="62">
        <v>2</v>
      </c>
      <c r="J262" s="64" t="s">
        <v>1985</v>
      </c>
      <c r="K262" s="80" t="s">
        <v>2872</v>
      </c>
      <c r="L262" s="78">
        <v>43010</v>
      </c>
      <c r="M262" s="79">
        <v>738488804.95000005</v>
      </c>
      <c r="N262" s="79">
        <v>13500</v>
      </c>
      <c r="O262" s="79">
        <v>0</v>
      </c>
      <c r="P262" s="79">
        <v>13500</v>
      </c>
    </row>
    <row r="263" spans="1:16" x14ac:dyDescent="0.25">
      <c r="A263">
        <v>262</v>
      </c>
      <c r="B263" s="62" t="s">
        <v>2905</v>
      </c>
      <c r="C263" s="63" t="s">
        <v>3384</v>
      </c>
      <c r="D263" s="62" t="s">
        <v>2906</v>
      </c>
      <c r="E263" s="62" t="s">
        <v>39</v>
      </c>
      <c r="F263" s="62" t="str">
        <f>VLOOKUP(B263,[3]Sheet1!$A:$E,5,FALSE)</f>
        <v>Asset Manager</v>
      </c>
      <c r="G263" s="62" t="str">
        <f>VLOOKUP($B263,'[4]MIS Extract'!$A:$J,4,FALSE)</f>
        <v>MATTHEW SWAN</v>
      </c>
      <c r="H263" s="62" t="str">
        <f>VLOOKUP($B263,'[4]MIS Extract'!$A:$J,5,FALSE)</f>
        <v>DAVID DAI</v>
      </c>
      <c r="I263" s="62">
        <v>1</v>
      </c>
      <c r="J263" s="64" t="s">
        <v>3267</v>
      </c>
      <c r="K263" s="80" t="s">
        <v>3335</v>
      </c>
      <c r="L263" s="78">
        <v>43000</v>
      </c>
      <c r="M263" s="79">
        <v>28028676363.734531</v>
      </c>
      <c r="N263" s="79">
        <v>115149.33431999999</v>
      </c>
      <c r="O263" s="79">
        <v>115149.33431999999</v>
      </c>
      <c r="P263" s="79">
        <v>0</v>
      </c>
    </row>
    <row r="264" spans="1:16" x14ac:dyDescent="0.25">
      <c r="A264">
        <v>263</v>
      </c>
      <c r="B264" s="62" t="s">
        <v>3385</v>
      </c>
      <c r="C264" s="63" t="s">
        <v>3167</v>
      </c>
      <c r="D264" s="91" t="s">
        <v>3386</v>
      </c>
      <c r="E264" s="62" t="s">
        <v>3053</v>
      </c>
      <c r="F264" s="62" t="str">
        <f>VLOOKUP(B264,[3]Sheet1!$A:$E,5,FALSE)</f>
        <v>Asset Manager</v>
      </c>
      <c r="G264" s="62" t="str">
        <f>VLOOKUP($B264,'[4]MIS Extract'!$A:$J,4,FALSE)</f>
        <v>MATTHEW SWAN</v>
      </c>
      <c r="H264" s="62" t="str">
        <f>VLOOKUP($B264,'[4]MIS Extract'!$A:$J,5,FALSE)</f>
        <v>DAVID DAI</v>
      </c>
      <c r="I264" s="62">
        <v>2</v>
      </c>
      <c r="J264" s="64" t="s">
        <v>1985</v>
      </c>
      <c r="K264" s="80" t="s">
        <v>2872</v>
      </c>
      <c r="L264" s="78">
        <v>43010</v>
      </c>
      <c r="M264" s="79">
        <v>135392995.94999999</v>
      </c>
      <c r="N264" s="79">
        <v>13250</v>
      </c>
      <c r="O264" s="79">
        <v>13250</v>
      </c>
      <c r="P264" s="79">
        <v>0</v>
      </c>
    </row>
    <row r="265" spans="1:16" x14ac:dyDescent="0.25">
      <c r="A265">
        <v>264</v>
      </c>
      <c r="B265" s="62" t="s">
        <v>3387</v>
      </c>
      <c r="C265" s="63" t="s">
        <v>3388</v>
      </c>
      <c r="D265" s="91" t="s">
        <v>3389</v>
      </c>
      <c r="E265" s="62" t="s">
        <v>3053</v>
      </c>
      <c r="F265" s="62" t="str">
        <f>VLOOKUP(B265,[3]Sheet1!$A:$E,5,FALSE)</f>
        <v>Asset Manager</v>
      </c>
      <c r="G265" s="62" t="str">
        <f>VLOOKUP($B265,'[4]MIS Extract'!$A:$J,4,FALSE)</f>
        <v>MATTHEW SWAN</v>
      </c>
      <c r="H265" s="62" t="str">
        <f>VLOOKUP($B265,'[4]MIS Extract'!$A:$J,5,FALSE)</f>
        <v>DAVID DAI</v>
      </c>
      <c r="I265" s="62">
        <v>2</v>
      </c>
      <c r="J265" s="64" t="s">
        <v>1985</v>
      </c>
      <c r="K265" s="80" t="s">
        <v>2872</v>
      </c>
      <c r="L265" s="78">
        <v>43010</v>
      </c>
      <c r="M265" s="79">
        <v>137816632.88999999</v>
      </c>
      <c r="N265" s="79">
        <v>24500</v>
      </c>
      <c r="O265" s="79">
        <v>0</v>
      </c>
      <c r="P265" s="79">
        <v>24500</v>
      </c>
    </row>
    <row r="266" spans="1:16" x14ac:dyDescent="0.25">
      <c r="A266">
        <v>265</v>
      </c>
      <c r="B266" s="62" t="s">
        <v>2985</v>
      </c>
      <c r="C266" s="63" t="s">
        <v>3390</v>
      </c>
      <c r="D266" s="62" t="s">
        <v>2986</v>
      </c>
      <c r="E266" s="62" t="s">
        <v>4</v>
      </c>
      <c r="F266" s="62" t="str">
        <f>VLOOKUP(B266,[3]Sheet1!$A:$E,5,FALSE)</f>
        <v>Endowment/Foundation</v>
      </c>
      <c r="G266" s="62" t="str">
        <f>VLOOKUP($B266,'[4]MIS Extract'!$A:$J,4,FALSE)</f>
        <v>MATTHEW SWAN</v>
      </c>
      <c r="H266" s="62" t="str">
        <f>VLOOKUP($B266,'[4]MIS Extract'!$A:$J,5,FALSE)</f>
        <v>Rob Moles</v>
      </c>
      <c r="I266" s="62">
        <v>2</v>
      </c>
      <c r="J266" s="64" t="s">
        <v>3267</v>
      </c>
      <c r="K266" s="80" t="s">
        <v>3335</v>
      </c>
      <c r="L266" s="78">
        <v>42999</v>
      </c>
      <c r="M266" s="79">
        <v>681046226</v>
      </c>
      <c r="N266" s="79">
        <v>178750</v>
      </c>
      <c r="O266" s="79">
        <v>43500</v>
      </c>
      <c r="P266" s="79">
        <v>135250</v>
      </c>
    </row>
    <row r="267" spans="1:16" x14ac:dyDescent="0.25">
      <c r="A267">
        <v>266</v>
      </c>
      <c r="B267" s="62" t="s">
        <v>3391</v>
      </c>
      <c r="C267" s="63" t="s">
        <v>3392</v>
      </c>
      <c r="D267" s="91" t="s">
        <v>3393</v>
      </c>
      <c r="E267" s="62" t="s">
        <v>3053</v>
      </c>
      <c r="F267" s="62" t="str">
        <f>VLOOKUP(B267,[3]Sheet1!$A:$E,5,FALSE)</f>
        <v>Asset Manager</v>
      </c>
      <c r="G267" s="62" t="str">
        <f>VLOOKUP($B267,'[4]MIS Extract'!$A:$J,4,FALSE)</f>
        <v>MATTHEW SWAN</v>
      </c>
      <c r="H267" s="62" t="str">
        <f>VLOOKUP($B267,'[4]MIS Extract'!$A:$J,5,FALSE)</f>
        <v>DAVID DAI</v>
      </c>
      <c r="I267" s="62">
        <v>2</v>
      </c>
      <c r="J267" s="64" t="s">
        <v>1985</v>
      </c>
      <c r="K267" s="80" t="s">
        <v>2872</v>
      </c>
      <c r="L267" s="78">
        <v>43010</v>
      </c>
      <c r="M267" s="79">
        <v>208248367.21000001</v>
      </c>
      <c r="N267" s="79">
        <v>8000</v>
      </c>
      <c r="O267" s="79">
        <v>0</v>
      </c>
      <c r="P267" s="79">
        <v>8000</v>
      </c>
    </row>
    <row r="268" spans="1:16" x14ac:dyDescent="0.25">
      <c r="A268">
        <v>267</v>
      </c>
      <c r="B268" s="62" t="s">
        <v>3394</v>
      </c>
      <c r="C268" s="63" t="s">
        <v>3395</v>
      </c>
      <c r="D268" s="91" t="s">
        <v>3396</v>
      </c>
      <c r="E268" s="62" t="s">
        <v>3053</v>
      </c>
      <c r="F268" s="62" t="str">
        <f>VLOOKUP(B268,[3]Sheet1!$A:$E,5,FALSE)</f>
        <v>Asset Manager</v>
      </c>
      <c r="G268" s="62" t="str">
        <f>VLOOKUP($B268,'[4]MIS Extract'!$A:$J,4,FALSE)</f>
        <v>MATTHEW SWAN</v>
      </c>
      <c r="H268" s="62" t="str">
        <f>VLOOKUP($B268,'[4]MIS Extract'!$A:$J,5,FALSE)</f>
        <v>DAVID DAI</v>
      </c>
      <c r="I268" s="62">
        <v>2</v>
      </c>
      <c r="J268" s="64" t="s">
        <v>3267</v>
      </c>
      <c r="K268" s="80" t="s">
        <v>2872</v>
      </c>
      <c r="L268" s="78">
        <v>43010</v>
      </c>
      <c r="M268" s="79">
        <v>287033917.63999999</v>
      </c>
      <c r="N268" s="79">
        <v>5500</v>
      </c>
      <c r="O268" s="79">
        <v>5500</v>
      </c>
      <c r="P268" s="79">
        <v>0</v>
      </c>
    </row>
    <row r="269" spans="1:16" x14ac:dyDescent="0.25">
      <c r="A269">
        <v>268</v>
      </c>
      <c r="B269" s="62" t="s">
        <v>3397</v>
      </c>
      <c r="C269" s="63" t="s">
        <v>3398</v>
      </c>
      <c r="D269" s="62" t="s">
        <v>3399</v>
      </c>
      <c r="E269" s="62" t="s">
        <v>39</v>
      </c>
      <c r="F269" s="62" t="str">
        <f>VLOOKUP(B269,[3]Sheet1!$A:$E,5,FALSE)</f>
        <v>Corporate</v>
      </c>
      <c r="G269" s="62" t="str">
        <f>VLOOKUP($B269,'[4]MIS Extract'!$A:$J,4,FALSE)</f>
        <v>MATTHEW SWAN</v>
      </c>
      <c r="H269" s="62" t="str">
        <f>VLOOKUP($B269,'[4]MIS Extract'!$A:$J,5,FALSE)</f>
        <v>DAVID DAI</v>
      </c>
      <c r="I269" s="62">
        <v>2</v>
      </c>
      <c r="J269" s="64" t="s">
        <v>3267</v>
      </c>
      <c r="K269" s="80"/>
      <c r="L269" s="78"/>
      <c r="M269" s="79"/>
      <c r="N269" s="79"/>
      <c r="O269" s="79"/>
      <c r="P269" s="79"/>
    </row>
    <row r="270" spans="1:16" x14ac:dyDescent="0.25">
      <c r="A270">
        <v>269</v>
      </c>
      <c r="B270" s="62" t="s">
        <v>3400</v>
      </c>
      <c r="D270" s="62" t="s">
        <v>3401</v>
      </c>
      <c r="E270" s="62" t="s">
        <v>39</v>
      </c>
      <c r="F270" s="62" t="str">
        <f>VLOOKUP(B270,[3]Sheet1!$A:$E,5,FALSE)</f>
        <v>Corporate</v>
      </c>
      <c r="G270" s="62" t="str">
        <f>VLOOKUP($B270,'[4]MIS Extract'!$A:$J,4,FALSE)</f>
        <v>MATTHEW SWAN</v>
      </c>
      <c r="H270" s="62" t="str">
        <f>VLOOKUP($B270,'[4]MIS Extract'!$A:$J,5,FALSE)</f>
        <v>DAVID DAI</v>
      </c>
      <c r="I270" s="62">
        <v>2</v>
      </c>
      <c r="J270" s="64" t="s">
        <v>3267</v>
      </c>
      <c r="K270" s="80"/>
      <c r="L270" s="78"/>
      <c r="M270" s="79"/>
      <c r="N270" s="79"/>
      <c r="O270" s="79"/>
      <c r="P270" s="79"/>
    </row>
    <row r="271" spans="1:16" x14ac:dyDescent="0.25">
      <c r="A271">
        <v>270</v>
      </c>
      <c r="B271" s="62" t="s">
        <v>3402</v>
      </c>
      <c r="C271" s="63" t="s">
        <v>3403</v>
      </c>
      <c r="D271" s="91" t="s">
        <v>3404</v>
      </c>
      <c r="E271" s="62" t="s">
        <v>3053</v>
      </c>
      <c r="F271" s="62" t="str">
        <f>VLOOKUP(B271,[3]Sheet1!$A:$E,5,FALSE)</f>
        <v>Asset Manager</v>
      </c>
      <c r="G271" s="62" t="str">
        <f>VLOOKUP($B271,'[4]MIS Extract'!$A:$J,4,FALSE)</f>
        <v>MATTHEW SWAN</v>
      </c>
      <c r="H271" s="62" t="str">
        <f>VLOOKUP($B271,'[4]MIS Extract'!$A:$J,5,FALSE)</f>
        <v>DAVID DAI</v>
      </c>
      <c r="I271" s="62">
        <v>2</v>
      </c>
      <c r="J271" s="64" t="s">
        <v>1985</v>
      </c>
      <c r="K271" s="80" t="s">
        <v>2872</v>
      </c>
      <c r="L271" s="78">
        <v>43010</v>
      </c>
      <c r="M271" s="79">
        <v>992747695.31999993</v>
      </c>
      <c r="N271" s="79">
        <v>13500</v>
      </c>
      <c r="O271" s="79">
        <v>0</v>
      </c>
      <c r="P271" s="79">
        <v>13500</v>
      </c>
    </row>
    <row r="272" spans="1:16" x14ac:dyDescent="0.25">
      <c r="A272">
        <v>271</v>
      </c>
      <c r="B272" s="62" t="s">
        <v>3405</v>
      </c>
      <c r="C272" s="63" t="s">
        <v>3406</v>
      </c>
      <c r="D272" s="91" t="s">
        <v>3407</v>
      </c>
      <c r="E272" s="62" t="s">
        <v>3053</v>
      </c>
      <c r="F272" s="62" t="str">
        <f>VLOOKUP(B272,[3]Sheet1!$A:$E,5,FALSE)</f>
        <v>Asset Manager</v>
      </c>
      <c r="G272" s="62" t="str">
        <f>VLOOKUP($B272,'[4]MIS Extract'!$A:$J,4,FALSE)</f>
        <v>MATTHEW SWAN</v>
      </c>
      <c r="H272" s="62" t="str">
        <f>VLOOKUP($B272,'[4]MIS Extract'!$A:$J,5,FALSE)</f>
        <v>DAVID DAI</v>
      </c>
      <c r="I272" s="62">
        <v>2</v>
      </c>
      <c r="J272" s="64" t="s">
        <v>3267</v>
      </c>
      <c r="K272" s="80" t="s">
        <v>2872</v>
      </c>
      <c r="L272" s="78">
        <v>43010</v>
      </c>
      <c r="M272" s="79">
        <v>230133265.12</v>
      </c>
      <c r="N272" s="79">
        <v>16973</v>
      </c>
      <c r="O272" s="79">
        <v>2500</v>
      </c>
      <c r="P272" s="79">
        <v>14473</v>
      </c>
    </row>
    <row r="273" spans="1:16" x14ac:dyDescent="0.25">
      <c r="A273">
        <v>272</v>
      </c>
      <c r="B273" s="62" t="s">
        <v>3408</v>
      </c>
      <c r="C273" s="63" t="s">
        <v>3409</v>
      </c>
      <c r="D273" s="81" t="s">
        <v>3410</v>
      </c>
      <c r="E273" s="62" t="s">
        <v>3053</v>
      </c>
      <c r="F273" s="62" t="str">
        <f>VLOOKUP(B273,[3]Sheet1!$A:$E,5,FALSE)</f>
        <v>Asset Manager</v>
      </c>
      <c r="G273" s="62" t="str">
        <f>VLOOKUP($B273,'[4]MIS Extract'!$A:$J,4,FALSE)</f>
        <v>MATTHEW SWAN</v>
      </c>
      <c r="H273" s="62" t="str">
        <f>VLOOKUP($B273,'[4]MIS Extract'!$A:$J,5,FALSE)</f>
        <v>DAVID DAI</v>
      </c>
      <c r="I273" s="62">
        <v>2</v>
      </c>
      <c r="J273" s="64" t="s">
        <v>1985</v>
      </c>
      <c r="K273" s="80" t="s">
        <v>2872</v>
      </c>
      <c r="L273" s="78">
        <v>43010</v>
      </c>
      <c r="M273" s="79">
        <v>11492309978.769995</v>
      </c>
      <c r="N273" s="79">
        <v>19000</v>
      </c>
      <c r="O273" s="79">
        <v>0</v>
      </c>
      <c r="P273" s="79">
        <v>19000</v>
      </c>
    </row>
    <row r="274" spans="1:16" x14ac:dyDescent="0.25">
      <c r="A274">
        <v>273</v>
      </c>
      <c r="B274" s="62" t="s">
        <v>2916</v>
      </c>
      <c r="C274" s="82" t="s">
        <v>3411</v>
      </c>
      <c r="D274" s="62" t="s">
        <v>3412</v>
      </c>
      <c r="E274" s="62" t="s">
        <v>3053</v>
      </c>
      <c r="F274" s="62" t="str">
        <f>VLOOKUP(B274,[3]Sheet1!$A:$E,5,FALSE)</f>
        <v>Asset Manager</v>
      </c>
      <c r="G274" s="62" t="str">
        <f>VLOOKUP($B274,'[4]MIS Extract'!$A:$J,4,FALSE)</f>
        <v>MATTHEW SWAN</v>
      </c>
      <c r="H274" s="62" t="str">
        <f>VLOOKUP($B274,'[4]MIS Extract'!$A:$J,5,FALSE)</f>
        <v>Miles Cobb</v>
      </c>
      <c r="I274" s="62">
        <v>1</v>
      </c>
      <c r="J274" s="64" t="s">
        <v>3267</v>
      </c>
      <c r="K274" s="80" t="s">
        <v>2872</v>
      </c>
      <c r="L274" s="78">
        <v>43010</v>
      </c>
      <c r="M274" s="88">
        <v>5239579977.79</v>
      </c>
      <c r="N274" s="79">
        <v>384000</v>
      </c>
      <c r="O274" s="79">
        <v>0</v>
      </c>
      <c r="P274" s="79">
        <v>384000</v>
      </c>
    </row>
    <row r="275" spans="1:16" x14ac:dyDescent="0.25">
      <c r="A275">
        <v>274</v>
      </c>
      <c r="B275" s="62" t="s">
        <v>3413</v>
      </c>
      <c r="C275" s="63" t="s">
        <v>3414</v>
      </c>
      <c r="D275" s="62" t="s">
        <v>3415</v>
      </c>
      <c r="E275" s="62" t="s">
        <v>4</v>
      </c>
      <c r="F275" s="62" t="str">
        <f>VLOOKUP(B275,[3]Sheet1!$A:$E,5,FALSE)</f>
        <v>Corporate</v>
      </c>
      <c r="G275" s="62" t="str">
        <f>VLOOKUP($B275,'[4]MIS Extract'!$A:$J,4,FALSE)</f>
        <v>MATTHEW SWAN</v>
      </c>
      <c r="H275" s="62" t="str">
        <f>VLOOKUP($B275,'[4]MIS Extract'!$A:$J,5,FALSE)</f>
        <v>Joao Da-Cruz</v>
      </c>
      <c r="I275" s="62">
        <v>2</v>
      </c>
      <c r="J275" s="64" t="s">
        <v>3032</v>
      </c>
      <c r="K275" s="80" t="s">
        <v>3335</v>
      </c>
      <c r="L275" s="78">
        <v>43000</v>
      </c>
      <c r="M275" s="79">
        <v>786605882.77999997</v>
      </c>
      <c r="N275" s="79">
        <v>15500</v>
      </c>
      <c r="O275" s="79">
        <v>15500</v>
      </c>
      <c r="P275" s="79">
        <v>0</v>
      </c>
    </row>
    <row r="276" spans="1:16" x14ac:dyDescent="0.25">
      <c r="A276">
        <v>275</v>
      </c>
      <c r="B276" s="62" t="s">
        <v>2893</v>
      </c>
      <c r="C276" s="63" t="s">
        <v>3416</v>
      </c>
      <c r="D276" s="62" t="s">
        <v>2894</v>
      </c>
      <c r="E276" s="62" t="s">
        <v>4</v>
      </c>
      <c r="F276" s="62" t="str">
        <f>VLOOKUP(B276,[3]Sheet1!$A:$E,5,FALSE)</f>
        <v>Public Funds</v>
      </c>
      <c r="G276" s="62" t="str">
        <f>VLOOKUP($B276,'[4]MIS Extract'!$A:$J,4,FALSE)</f>
        <v>MATTHEW SWAN</v>
      </c>
      <c r="H276" s="62" t="str">
        <f>VLOOKUP($B276,'[4]MIS Extract'!$A:$J,5,FALSE)</f>
        <v>Becca Fang</v>
      </c>
      <c r="I276" s="62">
        <v>1</v>
      </c>
      <c r="J276" s="64" t="s">
        <v>3267</v>
      </c>
      <c r="K276" s="80" t="s">
        <v>3335</v>
      </c>
      <c r="L276" s="78">
        <v>43006</v>
      </c>
      <c r="M276" s="79">
        <v>49398164673.010002</v>
      </c>
      <c r="N276" s="79">
        <v>1043250</v>
      </c>
      <c r="O276" s="79">
        <v>0</v>
      </c>
      <c r="P276" s="79">
        <v>1043250</v>
      </c>
    </row>
    <row r="277" spans="1:16" x14ac:dyDescent="0.25">
      <c r="A277">
        <v>276</v>
      </c>
      <c r="B277" s="62" t="s">
        <v>2926</v>
      </c>
      <c r="C277" s="63" t="s">
        <v>3417</v>
      </c>
      <c r="D277" s="62" t="s">
        <v>2927</v>
      </c>
      <c r="E277" s="62" t="s">
        <v>4</v>
      </c>
      <c r="F277" s="62" t="str">
        <f>VLOOKUP(B277,[3]Sheet1!$A:$E,5,FALSE)</f>
        <v>Public Funds</v>
      </c>
      <c r="G277" s="62" t="str">
        <f>VLOOKUP($B277,'[4]MIS Extract'!$A:$J,4,FALSE)</f>
        <v>MATTHEW SWAN</v>
      </c>
      <c r="H277" s="62" t="str">
        <f>VLOOKUP($B277,'[4]MIS Extract'!$A:$J,5,FALSE)</f>
        <v>MABLE LEUNG</v>
      </c>
      <c r="I277" s="62">
        <v>2</v>
      </c>
      <c r="J277" s="64" t="s">
        <v>3267</v>
      </c>
      <c r="K277" s="80"/>
      <c r="L277" s="78"/>
      <c r="M277" s="79"/>
      <c r="N277" s="79"/>
      <c r="O277" s="79"/>
      <c r="P277" s="79"/>
    </row>
    <row r="278" spans="1:16" x14ac:dyDescent="0.25">
      <c r="A278">
        <v>277</v>
      </c>
      <c r="B278" s="62" t="s">
        <v>3418</v>
      </c>
      <c r="C278" s="84" t="s">
        <v>3419</v>
      </c>
      <c r="D278" s="62" t="s">
        <v>3420</v>
      </c>
      <c r="E278" s="62" t="s">
        <v>3053</v>
      </c>
      <c r="F278" s="62" t="s">
        <v>3117</v>
      </c>
      <c r="G278" s="62" t="str">
        <f>VLOOKUP($B278,'[4]MIS Extract'!$A:$J,4,FALSE)</f>
        <v>MATTHEW SWAN</v>
      </c>
      <c r="H278" s="62" t="str">
        <f>VLOOKUP($B278,'[4]MIS Extract'!$A:$J,5,FALSE)</f>
        <v>DAVID DAI</v>
      </c>
      <c r="I278" s="62">
        <v>2</v>
      </c>
      <c r="J278" s="64" t="s">
        <v>3267</v>
      </c>
      <c r="K278" s="80" t="s">
        <v>2872</v>
      </c>
      <c r="L278" s="78">
        <v>43010</v>
      </c>
      <c r="M278" s="79">
        <v>26500997.699999999</v>
      </c>
      <c r="N278" s="79">
        <v>8000</v>
      </c>
      <c r="O278" s="79">
        <v>8000</v>
      </c>
      <c r="P278" s="79">
        <v>0</v>
      </c>
    </row>
    <row r="279" spans="1:16" x14ac:dyDescent="0.25">
      <c r="A279">
        <v>278</v>
      </c>
      <c r="B279" s="62" t="s">
        <v>2864</v>
      </c>
      <c r="C279" s="63" t="s">
        <v>3421</v>
      </c>
      <c r="D279" s="62" t="s">
        <v>2865</v>
      </c>
      <c r="E279" s="62" t="s">
        <v>4</v>
      </c>
      <c r="F279" s="62" t="str">
        <f>VLOOKUP(B279,[3]Sheet1!$A:$E,5,FALSE)</f>
        <v>Corporate</v>
      </c>
      <c r="G279" s="62" t="str">
        <f>VLOOKUP($B279,'[4]MIS Extract'!$A:$J,4,FALSE)</f>
        <v>MATTHEW SWAN</v>
      </c>
      <c r="H279" s="62" t="str">
        <f>VLOOKUP($B279,'[4]MIS Extract'!$A:$J,5,FALSE)</f>
        <v>Azharuddin Mansiya</v>
      </c>
      <c r="I279" s="62">
        <v>1</v>
      </c>
      <c r="J279" s="64" t="s">
        <v>3097</v>
      </c>
      <c r="K279" s="80" t="s">
        <v>2872</v>
      </c>
      <c r="L279" s="78">
        <v>43010</v>
      </c>
      <c r="M279" s="79">
        <v>12027907218.58</v>
      </c>
      <c r="N279" s="79">
        <v>338000</v>
      </c>
      <c r="O279" s="79">
        <v>338000</v>
      </c>
      <c r="P279" s="79">
        <v>0</v>
      </c>
    </row>
    <row r="280" spans="1:16" x14ac:dyDescent="0.25">
      <c r="A280">
        <v>279</v>
      </c>
      <c r="B280" s="62" t="s">
        <v>2961</v>
      </c>
      <c r="C280" s="63" t="s">
        <v>3422</v>
      </c>
      <c r="D280" s="62" t="s">
        <v>2962</v>
      </c>
      <c r="E280" s="62" t="s">
        <v>39</v>
      </c>
      <c r="F280" s="62" t="str">
        <f>VLOOKUP(B280,[3]Sheet1!$A:$E,5,FALSE)</f>
        <v>Public Funds</v>
      </c>
      <c r="G280" s="62" t="str">
        <f>VLOOKUP($B280,'[4]MIS Extract'!$A:$J,4,FALSE)</f>
        <v>MATTHEW SWAN</v>
      </c>
      <c r="H280" s="62" t="str">
        <f>VLOOKUP($B280,'[4]MIS Extract'!$A:$J,5,FALSE)</f>
        <v>DAVID DAI</v>
      </c>
      <c r="I280" s="62">
        <v>1</v>
      </c>
      <c r="J280" s="64" t="s">
        <v>3267</v>
      </c>
      <c r="K280" s="80" t="s">
        <v>2872</v>
      </c>
      <c r="L280" s="78">
        <v>43010</v>
      </c>
      <c r="M280" s="79">
        <f>31418831737.39*0.799648155</f>
        <v>25124010831.059357</v>
      </c>
      <c r="N280" s="79">
        <f>394500.0022*0.799648155</f>
        <v>315461.19890672591</v>
      </c>
      <c r="O280" s="79">
        <f>394500.0022*0.799648155</f>
        <v>315461.19890672591</v>
      </c>
      <c r="P280" s="79">
        <v>0</v>
      </c>
    </row>
    <row r="281" spans="1:16" x14ac:dyDescent="0.25">
      <c r="A281">
        <v>280</v>
      </c>
      <c r="B281" s="62" t="s">
        <v>2968</v>
      </c>
      <c r="C281" s="63" t="s">
        <v>3423</v>
      </c>
      <c r="D281" s="62" t="s">
        <v>2969</v>
      </c>
      <c r="E281" s="62" t="s">
        <v>39</v>
      </c>
      <c r="F281" s="62" t="str">
        <f>VLOOKUP(B281,[3]Sheet1!$A:$E,5,FALSE)</f>
        <v>Corporate</v>
      </c>
      <c r="G281" s="62" t="str">
        <f>VLOOKUP($B281,'[4]MIS Extract'!$A:$J,4,FALSE)</f>
        <v>MATTHEW SWAN</v>
      </c>
      <c r="H281" s="62" t="str">
        <f>VLOOKUP($B281,'[4]MIS Extract'!$A:$J,5,FALSE)</f>
        <v>Rob Moles</v>
      </c>
      <c r="I281" s="62">
        <v>3</v>
      </c>
      <c r="J281" s="64" t="s">
        <v>3032</v>
      </c>
      <c r="K281" s="80" t="s">
        <v>3335</v>
      </c>
      <c r="L281" s="78">
        <v>42999</v>
      </c>
      <c r="M281" s="79">
        <v>732629691.30025494</v>
      </c>
      <c r="N281" s="79">
        <v>31985.926200000002</v>
      </c>
      <c r="O281" s="79">
        <v>31985.926200000002</v>
      </c>
      <c r="P281" s="79">
        <v>0</v>
      </c>
    </row>
    <row r="282" spans="1:16" x14ac:dyDescent="0.25">
      <c r="A282">
        <v>281</v>
      </c>
      <c r="B282" s="62" t="s">
        <v>1650</v>
      </c>
      <c r="C282" s="63" t="s">
        <v>3424</v>
      </c>
      <c r="D282" s="62" t="s">
        <v>1650</v>
      </c>
      <c r="E282" s="62" t="s">
        <v>3041</v>
      </c>
      <c r="F282" s="62" t="str">
        <f>VLOOKUP(B282,[3]Sheet1!$A:$E,5,FALSE)</f>
        <v>Asset Manager</v>
      </c>
      <c r="G282" s="62" t="str">
        <f>VLOOKUP($B282,'[4]MIS Extract'!$A:$J,4,FALSE)</f>
        <v>Vu Nguyen</v>
      </c>
      <c r="H282" s="62" t="str">
        <f>VLOOKUP($B282,'[4]MIS Extract'!$A:$J,5,FALSE)</f>
        <v>MABLE LEUNG</v>
      </c>
      <c r="I282" s="62">
        <v>2</v>
      </c>
      <c r="J282" s="64" t="s">
        <v>3097</v>
      </c>
      <c r="K282" s="80" t="s">
        <v>3098</v>
      </c>
      <c r="L282" s="78">
        <v>42990</v>
      </c>
      <c r="M282" s="79">
        <v>17204470413.439999</v>
      </c>
      <c r="N282" s="79">
        <v>165800</v>
      </c>
      <c r="O282" s="79">
        <v>165800</v>
      </c>
      <c r="P282" s="79">
        <v>0</v>
      </c>
    </row>
    <row r="283" spans="1:16" x14ac:dyDescent="0.25">
      <c r="A283">
        <v>282</v>
      </c>
      <c r="B283" s="62" t="s">
        <v>3425</v>
      </c>
      <c r="C283" s="63" t="s">
        <v>3426</v>
      </c>
      <c r="D283" s="62" t="s">
        <v>3427</v>
      </c>
      <c r="E283" s="62" t="s">
        <v>4</v>
      </c>
      <c r="F283" s="62" t="str">
        <f>VLOOKUP(B283,[3]Sheet1!$A:$E,5,FALSE)</f>
        <v>Corporate</v>
      </c>
      <c r="I283" s="62">
        <v>1</v>
      </c>
      <c r="J283" s="64" t="s">
        <v>3097</v>
      </c>
      <c r="K283" s="80" t="s">
        <v>9</v>
      </c>
      <c r="L283" s="78">
        <v>42996</v>
      </c>
      <c r="M283" s="79">
        <v>297904860.97000003</v>
      </c>
      <c r="N283" s="79">
        <v>1100</v>
      </c>
      <c r="O283" s="79">
        <v>1100</v>
      </c>
      <c r="P283" s="79">
        <v>0</v>
      </c>
    </row>
    <row r="284" spans="1:16" x14ac:dyDescent="0.25">
      <c r="A284">
        <v>283</v>
      </c>
      <c r="B284" s="85"/>
      <c r="C284" s="84"/>
      <c r="D284" s="62" t="s">
        <v>3428</v>
      </c>
      <c r="E284" s="85"/>
      <c r="F284" s="85"/>
      <c r="G284" s="85"/>
      <c r="H284" s="85"/>
      <c r="I284" s="85"/>
      <c r="J284" s="64" t="s">
        <v>3097</v>
      </c>
      <c r="K284" s="80" t="s">
        <v>1532</v>
      </c>
      <c r="L284" s="78">
        <v>42993</v>
      </c>
      <c r="M284" s="79">
        <v>897262521.04999995</v>
      </c>
      <c r="N284" s="79">
        <v>24550</v>
      </c>
      <c r="O284" s="79">
        <v>0</v>
      </c>
      <c r="P284" s="79">
        <v>24550</v>
      </c>
    </row>
    <row r="285" spans="1:16" x14ac:dyDescent="0.25">
      <c r="A285">
        <v>284</v>
      </c>
      <c r="B285" s="62" t="s">
        <v>3429</v>
      </c>
      <c r="C285" s="63" t="s">
        <v>3430</v>
      </c>
      <c r="D285" s="62" t="s">
        <v>1535</v>
      </c>
      <c r="E285" s="62" t="s">
        <v>4</v>
      </c>
      <c r="F285" s="62" t="str">
        <f>VLOOKUP(B285,[3]Sheet1!$A:$E,5,FALSE)</f>
        <v>Public Funds</v>
      </c>
      <c r="I285" s="62">
        <v>2</v>
      </c>
      <c r="J285" s="64" t="s">
        <v>3097</v>
      </c>
      <c r="K285" s="80" t="s">
        <v>1345</v>
      </c>
      <c r="L285" s="78">
        <v>42996</v>
      </c>
      <c r="M285" s="79">
        <v>12227237000</v>
      </c>
      <c r="N285" s="79">
        <v>88625</v>
      </c>
      <c r="O285" s="79">
        <v>0</v>
      </c>
      <c r="P285" s="79">
        <v>88625</v>
      </c>
    </row>
    <row r="286" spans="1:16" x14ac:dyDescent="0.25">
      <c r="A286">
        <v>285</v>
      </c>
      <c r="B286" s="85"/>
      <c r="C286" s="63" t="s">
        <v>3431</v>
      </c>
      <c r="D286" s="62" t="s">
        <v>3432</v>
      </c>
      <c r="E286" s="81" t="s">
        <v>3053</v>
      </c>
      <c r="F286" s="81" t="s">
        <v>3117</v>
      </c>
      <c r="I286" s="81">
        <v>2</v>
      </c>
      <c r="J286" s="83" t="s">
        <v>1985</v>
      </c>
      <c r="K286" s="80" t="s">
        <v>2872</v>
      </c>
      <c r="L286" s="78">
        <v>43010</v>
      </c>
      <c r="M286" s="79">
        <v>1251655434.48</v>
      </c>
      <c r="N286" s="79">
        <v>5500</v>
      </c>
      <c r="O286" s="79">
        <v>0</v>
      </c>
      <c r="P286" s="79">
        <v>5500</v>
      </c>
    </row>
    <row r="287" spans="1:16" x14ac:dyDescent="0.25">
      <c r="A287">
        <v>286</v>
      </c>
      <c r="B287" s="62" t="s">
        <v>3433</v>
      </c>
      <c r="C287" s="84"/>
      <c r="D287" s="62" t="s">
        <v>3434</v>
      </c>
      <c r="E287" s="62" t="s">
        <v>39</v>
      </c>
      <c r="F287" s="62" t="s">
        <v>3117</v>
      </c>
      <c r="I287" s="62">
        <v>2</v>
      </c>
      <c r="J287" s="64" t="s">
        <v>1985</v>
      </c>
      <c r="K287" s="80" t="s">
        <v>2872</v>
      </c>
      <c r="L287" s="78">
        <v>43011</v>
      </c>
      <c r="M287" s="79">
        <v>88594803.957798004</v>
      </c>
      <c r="N287" s="79">
        <f>26000*0.799648155</f>
        <v>20790.852029999998</v>
      </c>
      <c r="O287" s="79">
        <f>26000*0.799648155</f>
        <v>20790.852029999998</v>
      </c>
      <c r="P287" s="79">
        <v>0</v>
      </c>
    </row>
    <row r="288" spans="1:16" x14ac:dyDescent="0.25">
      <c r="A288">
        <v>287</v>
      </c>
      <c r="B288" s="62" t="s">
        <v>3435</v>
      </c>
      <c r="C288" s="63" t="s">
        <v>3436</v>
      </c>
      <c r="D288" s="62" t="s">
        <v>3437</v>
      </c>
      <c r="E288" s="62" t="s">
        <v>39</v>
      </c>
      <c r="F288" s="62" t="str">
        <f>VLOOKUP(B288,[3]Sheet1!$A:$E,5,FALSE)</f>
        <v>Corporate</v>
      </c>
      <c r="I288" s="62">
        <v>3</v>
      </c>
      <c r="J288" s="64" t="s">
        <v>3032</v>
      </c>
      <c r="K288" s="80" t="s">
        <v>3163</v>
      </c>
      <c r="L288" s="78">
        <v>43004</v>
      </c>
      <c r="M288" s="79">
        <v>53809844.979999997</v>
      </c>
      <c r="N288" s="79">
        <v>6025</v>
      </c>
      <c r="O288" s="79">
        <v>6025</v>
      </c>
      <c r="P288" s="79">
        <v>0</v>
      </c>
    </row>
    <row r="289" spans="1:16" x14ac:dyDescent="0.25">
      <c r="A289">
        <v>288</v>
      </c>
      <c r="B289" s="62" t="s">
        <v>3438</v>
      </c>
      <c r="C289" s="63" t="s">
        <v>3439</v>
      </c>
      <c r="D289" s="62" t="s">
        <v>3440</v>
      </c>
      <c r="E289" s="62" t="s">
        <v>4</v>
      </c>
      <c r="F289" s="62" t="str">
        <f>VLOOKUP(B289,[3]Sheet1!$A:$E,5,FALSE)</f>
        <v>Public Funds</v>
      </c>
      <c r="I289" s="62">
        <v>1</v>
      </c>
      <c r="J289" s="64" t="s">
        <v>3097</v>
      </c>
      <c r="K289" s="80" t="s">
        <v>1532</v>
      </c>
      <c r="L289" s="78">
        <v>42993</v>
      </c>
      <c r="M289" s="79">
        <v>108941658605.8</v>
      </c>
      <c r="N289" s="79">
        <v>1399800</v>
      </c>
      <c r="O289" s="79">
        <v>0</v>
      </c>
      <c r="P289" s="79">
        <v>1396300</v>
      </c>
    </row>
    <row r="290" spans="1:16" x14ac:dyDescent="0.25">
      <c r="A290">
        <v>289</v>
      </c>
      <c r="B290" s="85" t="s">
        <v>1657</v>
      </c>
      <c r="C290" s="84"/>
      <c r="D290" s="62" t="s">
        <v>3441</v>
      </c>
      <c r="E290" s="85"/>
      <c r="F290" s="81" t="s">
        <v>5</v>
      </c>
      <c r="G290" s="85"/>
      <c r="H290" s="85"/>
      <c r="I290" s="85">
        <v>1</v>
      </c>
      <c r="J290" s="64" t="s">
        <v>3097</v>
      </c>
      <c r="K290" s="80" t="s">
        <v>1532</v>
      </c>
      <c r="L290" s="78">
        <v>42993</v>
      </c>
      <c r="M290" s="79">
        <v>1706652302.1199999</v>
      </c>
      <c r="N290" s="79">
        <v>111950</v>
      </c>
      <c r="O290" s="79">
        <v>111950</v>
      </c>
      <c r="P290" s="79">
        <v>0</v>
      </c>
    </row>
    <row r="291" spans="1:16" x14ac:dyDescent="0.25">
      <c r="A291">
        <v>290</v>
      </c>
      <c r="B291" s="62" t="s">
        <v>3442</v>
      </c>
      <c r="C291" s="63" t="s">
        <v>3443</v>
      </c>
      <c r="D291" s="81" t="s">
        <v>3444</v>
      </c>
      <c r="E291" s="62" t="s">
        <v>3053</v>
      </c>
      <c r="F291" s="62" t="str">
        <f>VLOOKUP(B291,[3]Sheet1!$A:$E,5,FALSE)</f>
        <v>Asset Manager</v>
      </c>
      <c r="I291" s="62">
        <v>2</v>
      </c>
      <c r="J291" s="64" t="s">
        <v>1985</v>
      </c>
      <c r="K291" s="80" t="s">
        <v>2872</v>
      </c>
      <c r="L291" s="78">
        <v>43011</v>
      </c>
      <c r="M291" s="79">
        <v>5500121366.710001</v>
      </c>
      <c r="N291" s="79">
        <v>13500</v>
      </c>
      <c r="O291" s="79">
        <v>0</v>
      </c>
      <c r="P291" s="79">
        <v>13500</v>
      </c>
    </row>
    <row r="292" spans="1:16" x14ac:dyDescent="0.25">
      <c r="A292">
        <v>291</v>
      </c>
      <c r="B292" s="62" t="s">
        <v>3445</v>
      </c>
      <c r="C292" s="63" t="s">
        <v>3446</v>
      </c>
      <c r="D292" s="62" t="s">
        <v>3447</v>
      </c>
      <c r="E292" s="62" t="s">
        <v>3053</v>
      </c>
      <c r="F292" s="62" t="str">
        <f>VLOOKUP(B292,[3]Sheet1!$A:$E,5,FALSE)</f>
        <v>Asset Manager</v>
      </c>
      <c r="I292" s="62">
        <v>3</v>
      </c>
      <c r="J292" s="64" t="s">
        <v>3032</v>
      </c>
      <c r="K292" s="80"/>
      <c r="L292" s="78"/>
      <c r="M292" s="79"/>
      <c r="N292" s="79"/>
      <c r="O292" s="79"/>
      <c r="P292" s="79"/>
    </row>
    <row r="293" spans="1:16" x14ac:dyDescent="0.25">
      <c r="A293">
        <v>292</v>
      </c>
      <c r="B293" s="62" t="s">
        <v>3448</v>
      </c>
      <c r="C293" s="63" t="s">
        <v>3448</v>
      </c>
      <c r="D293" s="62" t="s">
        <v>2995</v>
      </c>
      <c r="E293" s="62" t="s">
        <v>39</v>
      </c>
      <c r="F293" s="62" t="str">
        <f>VLOOKUP(B293,[3]Sheet1!$A:$E,5,FALSE)</f>
        <v>Insurance</v>
      </c>
      <c r="I293" s="62">
        <v>2</v>
      </c>
      <c r="J293" s="64" t="s">
        <v>1985</v>
      </c>
      <c r="K293" s="80" t="s">
        <v>3330</v>
      </c>
      <c r="L293" s="78">
        <v>42998</v>
      </c>
      <c r="M293" s="79">
        <v>8591596332.6676884</v>
      </c>
      <c r="N293" s="79">
        <v>68409.912454620484</v>
      </c>
      <c r="O293" s="79">
        <v>68409.912454620484</v>
      </c>
      <c r="P293" s="79">
        <v>0</v>
      </c>
    </row>
    <row r="294" spans="1:16" x14ac:dyDescent="0.25">
      <c r="A294">
        <v>293</v>
      </c>
      <c r="B294" s="62" t="s">
        <v>3449</v>
      </c>
      <c r="C294" s="63" t="s">
        <v>3450</v>
      </c>
      <c r="D294" s="62" t="s">
        <v>3451</v>
      </c>
      <c r="E294" s="62" t="s">
        <v>3041</v>
      </c>
      <c r="F294" s="62" t="str">
        <f>VLOOKUP(B294,[3]Sheet1!$A:$E,5,FALSE)</f>
        <v>Asset Manager</v>
      </c>
      <c r="I294" s="62">
        <v>3</v>
      </c>
      <c r="J294" s="64" t="s">
        <v>3032</v>
      </c>
      <c r="K294" s="78"/>
      <c r="L294" s="78"/>
      <c r="M294" s="92"/>
      <c r="N294" s="92"/>
      <c r="O294" s="92"/>
      <c r="P294" s="92"/>
    </row>
    <row r="295" spans="1:16" x14ac:dyDescent="0.25">
      <c r="A295">
        <v>294</v>
      </c>
      <c r="B295" s="62" t="s">
        <v>3452</v>
      </c>
      <c r="C295" s="63" t="s">
        <v>3453</v>
      </c>
      <c r="D295" s="62" t="s">
        <v>3454</v>
      </c>
      <c r="E295" s="62" t="s">
        <v>4</v>
      </c>
      <c r="F295" s="62" t="str">
        <f>VLOOKUP(B295,[3]Sheet1!$A:$E,5,FALSE)</f>
        <v>Public Funds</v>
      </c>
      <c r="I295" s="62">
        <v>1</v>
      </c>
      <c r="J295" s="64" t="s">
        <v>3032</v>
      </c>
      <c r="K295" s="80" t="s">
        <v>1749</v>
      </c>
      <c r="L295" s="78">
        <v>43055</v>
      </c>
      <c r="M295" s="79">
        <v>66326546500.910004</v>
      </c>
      <c r="N295" s="79">
        <v>1435075</v>
      </c>
      <c r="O295" s="79">
        <v>0</v>
      </c>
      <c r="P295" s="79">
        <v>1435075</v>
      </c>
    </row>
    <row r="296" spans="1:16" x14ac:dyDescent="0.25">
      <c r="A296">
        <v>295</v>
      </c>
      <c r="B296" s="62" t="s">
        <v>3455</v>
      </c>
      <c r="C296" s="63" t="s">
        <v>3456</v>
      </c>
      <c r="D296" s="62" t="s">
        <v>3457</v>
      </c>
      <c r="E296" s="62" t="s">
        <v>4</v>
      </c>
      <c r="F296" s="62" t="str">
        <f>VLOOKUP(B296,[3]Sheet1!$A:$E,5,FALSE)</f>
        <v>Asset Manager</v>
      </c>
      <c r="I296" s="62">
        <v>3</v>
      </c>
      <c r="J296" s="64" t="s">
        <v>3032</v>
      </c>
      <c r="K296" s="80"/>
      <c r="L296" s="78"/>
      <c r="M296" s="79"/>
      <c r="N296" s="79"/>
      <c r="O296" s="79"/>
      <c r="P296" s="79"/>
    </row>
    <row r="297" spans="1:16" x14ac:dyDescent="0.25">
      <c r="K297" s="80"/>
      <c r="L297" s="78"/>
      <c r="M297" s="79"/>
      <c r="N297" s="79"/>
      <c r="O297" s="79"/>
      <c r="P297" s="79"/>
    </row>
    <row r="298" spans="1:16" x14ac:dyDescent="0.25">
      <c r="K298" s="80"/>
      <c r="L298" s="78"/>
      <c r="M298" s="79"/>
      <c r="N298" s="79"/>
      <c r="O298" s="79"/>
      <c r="P298" s="79"/>
    </row>
    <row r="299" spans="1:16" x14ac:dyDescent="0.25">
      <c r="K299" s="80"/>
      <c r="L299" s="78"/>
      <c r="M299" s="79"/>
      <c r="N299" s="79"/>
      <c r="O299" s="79"/>
      <c r="P299" s="79"/>
    </row>
    <row r="300" spans="1:16" x14ac:dyDescent="0.25">
      <c r="K300" s="80"/>
      <c r="L300" s="78"/>
      <c r="M300" s="79"/>
      <c r="N300" s="79"/>
      <c r="O300" s="79"/>
      <c r="P300" s="79"/>
    </row>
    <row r="301" spans="1:16" x14ac:dyDescent="0.25">
      <c r="K301" s="80"/>
      <c r="L301" s="78"/>
      <c r="M301" s="79"/>
      <c r="N301" s="79"/>
      <c r="O301" s="79"/>
      <c r="P301" s="79"/>
    </row>
    <row r="302" spans="1:16" x14ac:dyDescent="0.25">
      <c r="K302" s="80"/>
      <c r="L302" s="78"/>
      <c r="M302" s="79"/>
      <c r="N302" s="79"/>
      <c r="O302" s="79"/>
      <c r="P302" s="79"/>
    </row>
    <row r="303" spans="1:16" x14ac:dyDescent="0.25">
      <c r="D303" s="93"/>
      <c r="K303" s="80"/>
      <c r="L303" s="78"/>
      <c r="M303" s="94"/>
      <c r="N303" s="79"/>
      <c r="O303" s="79"/>
      <c r="P303" s="79"/>
    </row>
    <row r="304" spans="1:16" x14ac:dyDescent="0.25">
      <c r="D304" s="93"/>
      <c r="K304" s="80"/>
      <c r="L304" s="78"/>
      <c r="M304" s="79"/>
      <c r="N304" s="79"/>
      <c r="O304" s="79"/>
      <c r="P304" s="79"/>
    </row>
    <row r="305" spans="3:16" x14ac:dyDescent="0.25">
      <c r="D305" s="93"/>
      <c r="K305" s="80"/>
      <c r="L305" s="78"/>
      <c r="M305" s="79"/>
      <c r="N305" s="79"/>
      <c r="O305" s="79"/>
      <c r="P305" s="79"/>
    </row>
    <row r="306" spans="3:16" x14ac:dyDescent="0.25">
      <c r="D306" s="93"/>
      <c r="K306" s="80"/>
      <c r="L306" s="78"/>
      <c r="M306" s="79"/>
      <c r="N306" s="79"/>
      <c r="O306" s="79"/>
      <c r="P306" s="79"/>
    </row>
    <row r="307" spans="3:16" x14ac:dyDescent="0.25">
      <c r="D307" s="93"/>
      <c r="K307" s="80"/>
      <c r="L307" s="78"/>
      <c r="M307" s="79"/>
      <c r="N307" s="79"/>
      <c r="O307" s="79"/>
      <c r="P307" s="79"/>
    </row>
    <row r="308" spans="3:16" x14ac:dyDescent="0.25">
      <c r="D308" s="93"/>
      <c r="K308" s="80"/>
      <c r="L308" s="78"/>
      <c r="M308" s="79"/>
      <c r="N308" s="79"/>
      <c r="O308" s="79"/>
      <c r="P308" s="79"/>
    </row>
    <row r="309" spans="3:16" x14ac:dyDescent="0.25">
      <c r="C309" s="62"/>
      <c r="J309" s="62"/>
      <c r="K309" s="80"/>
      <c r="L309" s="78"/>
      <c r="M309" s="79"/>
      <c r="N309" s="79"/>
      <c r="O309" s="79"/>
      <c r="P309" s="79"/>
    </row>
    <row r="310" spans="3:16" x14ac:dyDescent="0.25">
      <c r="C310" s="62"/>
      <c r="J310" s="62"/>
      <c r="K310" s="80"/>
      <c r="L310" s="78"/>
      <c r="M310" s="79"/>
      <c r="N310" s="79"/>
      <c r="O310" s="79"/>
      <c r="P310" s="79"/>
    </row>
    <row r="311" spans="3:16" x14ac:dyDescent="0.25">
      <c r="C311" s="62"/>
      <c r="J311" s="62"/>
      <c r="K311" s="80"/>
      <c r="L311" s="78"/>
      <c r="M311" s="79"/>
      <c r="N311" s="79"/>
      <c r="O311" s="79"/>
      <c r="P311" s="79"/>
    </row>
    <row r="312" spans="3:16" x14ac:dyDescent="0.25">
      <c r="C312" s="62"/>
      <c r="J312" s="62"/>
      <c r="K312" s="80"/>
      <c r="L312" s="78"/>
      <c r="M312" s="79"/>
      <c r="N312" s="79"/>
      <c r="O312" s="79"/>
      <c r="P312" s="79"/>
    </row>
    <row r="313" spans="3:16" x14ac:dyDescent="0.25">
      <c r="C313" s="62"/>
      <c r="J313" s="62"/>
      <c r="K313" s="80"/>
      <c r="L313" s="78"/>
      <c r="M313" s="79"/>
      <c r="N313" s="79"/>
      <c r="O313" s="79"/>
      <c r="P313" s="79"/>
    </row>
    <row r="314" spans="3:16" x14ac:dyDescent="0.25">
      <c r="C314" s="62"/>
      <c r="J314" s="62"/>
      <c r="K314" s="80"/>
      <c r="L314" s="78"/>
      <c r="M314" s="79"/>
      <c r="N314" s="79"/>
      <c r="O314" s="79"/>
      <c r="P314" s="79"/>
    </row>
    <row r="315" spans="3:16" x14ac:dyDescent="0.25">
      <c r="C315" s="62"/>
      <c r="J315" s="62"/>
      <c r="K315" s="80"/>
      <c r="L315" s="78"/>
      <c r="M315" s="79"/>
      <c r="N315" s="79"/>
      <c r="O315" s="79"/>
      <c r="P315" s="79"/>
    </row>
    <row r="316" spans="3:16" x14ac:dyDescent="0.25">
      <c r="C316" s="62"/>
      <c r="J316" s="62"/>
      <c r="K316" s="80"/>
      <c r="L316" s="78"/>
      <c r="M316" s="79"/>
      <c r="N316" s="79"/>
      <c r="O316" s="79"/>
      <c r="P316" s="79"/>
    </row>
    <row r="317" spans="3:16" x14ac:dyDescent="0.25">
      <c r="C317" s="62"/>
      <c r="J317" s="62"/>
      <c r="K317" s="80"/>
      <c r="L317" s="78"/>
      <c r="M317" s="79"/>
      <c r="N317" s="79"/>
      <c r="O317" s="79"/>
      <c r="P317" s="79"/>
    </row>
    <row r="318" spans="3:16" x14ac:dyDescent="0.25">
      <c r="C318" s="62"/>
      <c r="J318" s="62"/>
      <c r="K318" s="80"/>
      <c r="L318" s="78"/>
      <c r="M318" s="79"/>
      <c r="N318" s="79"/>
      <c r="O318" s="79"/>
      <c r="P318" s="79"/>
    </row>
    <row r="319" spans="3:16" x14ac:dyDescent="0.25">
      <c r="C319" s="62"/>
      <c r="J319" s="62"/>
      <c r="K319" s="80"/>
      <c r="L319" s="78"/>
      <c r="M319" s="79"/>
      <c r="N319" s="79"/>
      <c r="O319" s="79"/>
      <c r="P319" s="79"/>
    </row>
    <row r="320" spans="3:16" x14ac:dyDescent="0.25">
      <c r="C320" s="62"/>
      <c r="J320" s="62"/>
      <c r="K320" s="80"/>
      <c r="L320" s="78"/>
      <c r="M320" s="79"/>
      <c r="N320" s="79"/>
      <c r="O320" s="79"/>
      <c r="P320" s="79"/>
    </row>
    <row r="321" spans="3:16" x14ac:dyDescent="0.25">
      <c r="C321" s="62"/>
      <c r="J321" s="62"/>
      <c r="K321" s="80"/>
      <c r="L321" s="78"/>
      <c r="M321" s="79"/>
      <c r="N321" s="79"/>
      <c r="O321" s="79"/>
      <c r="P321" s="79"/>
    </row>
    <row r="322" spans="3:16" x14ac:dyDescent="0.25">
      <c r="C322" s="62"/>
      <c r="J322" s="62"/>
      <c r="K322" s="80"/>
      <c r="L322" s="78"/>
      <c r="M322" s="79"/>
      <c r="N322" s="79"/>
      <c r="O322" s="79"/>
      <c r="P322" s="79"/>
    </row>
    <row r="323" spans="3:16" x14ac:dyDescent="0.25">
      <c r="C323" s="62"/>
      <c r="J323" s="62"/>
      <c r="K323" s="80"/>
      <c r="L323" s="78"/>
      <c r="M323" s="79"/>
      <c r="N323" s="79"/>
      <c r="O323" s="79"/>
      <c r="P323" s="79"/>
    </row>
    <row r="324" spans="3:16" x14ac:dyDescent="0.25">
      <c r="C324" s="62"/>
      <c r="J324" s="62"/>
      <c r="K324" s="80"/>
      <c r="L324" s="78"/>
      <c r="M324" s="79"/>
      <c r="N324" s="79"/>
      <c r="O324" s="79"/>
      <c r="P324" s="79"/>
    </row>
    <row r="325" spans="3:16" x14ac:dyDescent="0.25">
      <c r="C325" s="62"/>
      <c r="J325" s="62"/>
      <c r="K325" s="80"/>
      <c r="L325" s="78"/>
      <c r="M325" s="79"/>
      <c r="N325" s="79"/>
      <c r="O325" s="79"/>
      <c r="P325" s="79"/>
    </row>
    <row r="326" spans="3:16" x14ac:dyDescent="0.25">
      <c r="C326" s="62"/>
      <c r="J326" s="62"/>
      <c r="K326" s="80"/>
      <c r="L326" s="78"/>
      <c r="M326" s="79"/>
      <c r="N326" s="79"/>
      <c r="O326" s="79"/>
      <c r="P326" s="79"/>
    </row>
    <row r="327" spans="3:16" x14ac:dyDescent="0.25">
      <c r="C327" s="62"/>
      <c r="J327" s="62"/>
      <c r="K327" s="80"/>
      <c r="L327" s="78"/>
      <c r="M327" s="79"/>
      <c r="N327" s="79"/>
      <c r="O327" s="79"/>
      <c r="P327" s="79"/>
    </row>
    <row r="328" spans="3:16" x14ac:dyDescent="0.25">
      <c r="C328" s="62"/>
      <c r="J328" s="62"/>
      <c r="K328" s="80"/>
      <c r="L328" s="78"/>
      <c r="M328" s="79"/>
      <c r="N328" s="79"/>
      <c r="O328" s="79"/>
      <c r="P328" s="79"/>
    </row>
    <row r="329" spans="3:16" x14ac:dyDescent="0.25">
      <c r="C329" s="62"/>
      <c r="J329" s="62"/>
      <c r="K329" s="80"/>
      <c r="L329" s="78"/>
      <c r="M329" s="79"/>
      <c r="N329" s="79"/>
      <c r="O329" s="79"/>
      <c r="P329" s="79"/>
    </row>
    <row r="330" spans="3:16" x14ac:dyDescent="0.25">
      <c r="C330" s="62"/>
      <c r="J330" s="62"/>
      <c r="K330" s="80"/>
      <c r="L330" s="78"/>
      <c r="M330" s="79"/>
      <c r="N330" s="79"/>
      <c r="O330" s="79"/>
      <c r="P330" s="79"/>
    </row>
    <row r="331" spans="3:16" x14ac:dyDescent="0.25">
      <c r="C331" s="62"/>
      <c r="J331" s="62"/>
      <c r="K331" s="80"/>
      <c r="L331" s="78"/>
      <c r="M331" s="79"/>
      <c r="N331" s="79"/>
      <c r="O331" s="79"/>
      <c r="P331" s="79"/>
    </row>
    <row r="332" spans="3:16" x14ac:dyDescent="0.25">
      <c r="C332" s="62"/>
      <c r="J332" s="62"/>
      <c r="K332" s="80"/>
      <c r="L332" s="78"/>
      <c r="M332" s="79"/>
      <c r="N332" s="79"/>
      <c r="O332" s="79"/>
      <c r="P332" s="79"/>
    </row>
    <row r="333" spans="3:16" x14ac:dyDescent="0.25">
      <c r="C333" s="62"/>
      <c r="J333" s="62"/>
      <c r="K333" s="80"/>
      <c r="L333" s="78"/>
      <c r="M333" s="79"/>
      <c r="N333" s="79"/>
      <c r="O333" s="79"/>
      <c r="P333" s="79"/>
    </row>
    <row r="334" spans="3:16" x14ac:dyDescent="0.25">
      <c r="C334" s="62"/>
      <c r="J334" s="62"/>
      <c r="K334" s="80"/>
      <c r="L334" s="78"/>
      <c r="M334" s="79"/>
      <c r="N334" s="79"/>
      <c r="O334" s="79"/>
      <c r="P334" s="79"/>
    </row>
    <row r="336" spans="3:16" x14ac:dyDescent="0.25">
      <c r="C336" s="62"/>
      <c r="J336" s="62"/>
      <c r="K336" s="62"/>
      <c r="L336" s="62"/>
      <c r="M336" s="62"/>
      <c r="N336" s="62"/>
      <c r="O336" s="62"/>
      <c r="P336" s="62"/>
    </row>
    <row r="337" spans="3:16" x14ac:dyDescent="0.25">
      <c r="C337" s="62"/>
      <c r="J337" s="62"/>
      <c r="K337" s="62"/>
      <c r="L337" s="62"/>
      <c r="M337" s="62"/>
      <c r="N337" s="62"/>
      <c r="O337" s="62"/>
      <c r="P337" s="62"/>
    </row>
    <row r="338" spans="3:16" x14ac:dyDescent="0.25">
      <c r="C338" s="62"/>
      <c r="J338" s="62"/>
      <c r="K338" s="62"/>
      <c r="L338" s="62"/>
      <c r="M338" s="62"/>
      <c r="N338" s="62"/>
      <c r="O338" s="62"/>
      <c r="P338" s="62"/>
    </row>
    <row r="339" spans="3:16" x14ac:dyDescent="0.25">
      <c r="C339" s="62"/>
      <c r="J339" s="62"/>
      <c r="K339" s="62"/>
      <c r="L339" s="62"/>
      <c r="M339" s="62"/>
      <c r="N339" s="62"/>
      <c r="O339" s="62"/>
      <c r="P339" s="62"/>
    </row>
    <row r="340" spans="3:16" x14ac:dyDescent="0.25">
      <c r="C340" s="62"/>
      <c r="J340" s="62"/>
      <c r="K340" s="62"/>
      <c r="L340" s="62"/>
      <c r="M340" s="62"/>
      <c r="N340" s="62"/>
      <c r="O340" s="62"/>
      <c r="P340" s="62"/>
    </row>
    <row r="341" spans="3:16" x14ac:dyDescent="0.25">
      <c r="C341" s="62"/>
      <c r="J341" s="62"/>
      <c r="K341" s="62"/>
      <c r="L341" s="62"/>
      <c r="M341" s="62"/>
      <c r="N341" s="62"/>
      <c r="O341" s="62"/>
      <c r="P341" s="62"/>
    </row>
    <row r="342" spans="3:16" x14ac:dyDescent="0.25">
      <c r="C342" s="62"/>
      <c r="J342" s="62"/>
      <c r="K342" s="62"/>
      <c r="L342" s="62"/>
      <c r="M342" s="62"/>
      <c r="N342" s="62"/>
      <c r="O342" s="62"/>
      <c r="P342" s="62"/>
    </row>
  </sheetData>
  <autoFilter ref="B1:P1"/>
  <conditionalFormatting sqref="N296 O65 N66:N68 N114:N146 N70:N112 N148:N222 N43:N64 N2:N41 N224:N294">
    <cfRule type="expression" dxfId="7" priority="8">
      <formula>$N$2&lt;&gt;($O$2+$P$2)</formula>
    </cfRule>
  </conditionalFormatting>
  <conditionalFormatting sqref="P270">
    <cfRule type="expression" dxfId="6" priority="7">
      <formula>$N$2&lt;&gt;($O$2+$P$2)</formula>
    </cfRule>
  </conditionalFormatting>
  <conditionalFormatting sqref="N113">
    <cfRule type="expression" dxfId="5" priority="6">
      <formula>$N$2&lt;&gt;($O$2+$P$2)</formula>
    </cfRule>
  </conditionalFormatting>
  <conditionalFormatting sqref="N223">
    <cfRule type="expression" dxfId="4" priority="5">
      <formula>$N$2&lt;&gt;($O$2+$P$2)</formula>
    </cfRule>
  </conditionalFormatting>
  <conditionalFormatting sqref="N42">
    <cfRule type="expression" dxfId="3" priority="4">
      <formula>$N$2&lt;&gt;($O$2+$P$2)</formula>
    </cfRule>
  </conditionalFormatting>
  <conditionalFormatting sqref="N147">
    <cfRule type="expression" dxfId="2" priority="3">
      <formula>$N$2&lt;&gt;($O$2+$P$2)</formula>
    </cfRule>
  </conditionalFormatting>
  <conditionalFormatting sqref="P239">
    <cfRule type="expression" dxfId="1" priority="2">
      <formula>$N$2&lt;&gt;($O$2+$P$2)</formula>
    </cfRule>
  </conditionalFormatting>
  <conditionalFormatting sqref="O239">
    <cfRule type="expression" dxfId="0" priority="1">
      <formula>$N$2&lt;&gt;($O$2+$P$2)</formula>
    </cfRule>
  </conditionalFormatting>
  <pageMargins left="0.7" right="0.7" top="0.75" bottom="0.75" header="0.3" footer="0.3"/>
  <pageSetup orientation="portrait" r:id="rId1"/>
  <headerFooter differentOddEven="1">
    <oddFooter>&amp;L&amp;"Arial,Regular"&amp;9Information Classification: Confidential</oddFooter>
    <evenFooter>&amp;L&amp;"Arial,Regular"&amp;9Information Classification: Confidential</even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O541"/>
  <sheetViews>
    <sheetView topLeftCell="B1" zoomScale="85" zoomScaleNormal="85" workbookViewId="0">
      <selection activeCell="C550" sqref="C550"/>
    </sheetView>
  </sheetViews>
  <sheetFormatPr defaultRowHeight="15" x14ac:dyDescent="0.25"/>
  <cols>
    <col min="1" max="1" width="12.42578125" style="95" hidden="1" customWidth="1"/>
    <col min="2" max="2" width="12.42578125" style="95" customWidth="1"/>
    <col min="3" max="3" width="24.85546875" style="95" bestFit="1" customWidth="1"/>
    <col min="4" max="4" width="74.28515625" bestFit="1" customWidth="1"/>
    <col min="5" max="5" width="22" customWidth="1"/>
    <col min="6" max="6" width="23.85546875" bestFit="1" customWidth="1"/>
    <col min="7" max="7" width="24.7109375" customWidth="1"/>
    <col min="8" max="8" width="11.85546875" customWidth="1"/>
    <col min="9" max="9" width="14.140625" customWidth="1"/>
    <col min="10" max="10" width="19.7109375" customWidth="1"/>
    <col min="11" max="11" width="14.42578125" customWidth="1"/>
    <col min="12" max="12" width="7" customWidth="1"/>
    <col min="13" max="13" width="13.85546875" customWidth="1"/>
    <col min="14" max="14" width="15.5703125" bestFit="1" customWidth="1"/>
    <col min="15" max="15" width="15.140625" bestFit="1" customWidth="1"/>
    <col min="16" max="16" width="17" bestFit="1" customWidth="1"/>
    <col min="17" max="17" width="33.5703125" bestFit="1" customWidth="1"/>
    <col min="18" max="18" width="15.28515625" bestFit="1" customWidth="1"/>
    <col min="19" max="19" width="23.85546875" bestFit="1" customWidth="1"/>
    <col min="20" max="20" width="23" customWidth="1"/>
    <col min="21" max="21" width="25.7109375" customWidth="1"/>
    <col min="22" max="22" width="23" bestFit="1" customWidth="1"/>
    <col min="23" max="23" width="23" customWidth="1"/>
    <col min="24" max="24" width="25.7109375" bestFit="1" customWidth="1"/>
    <col min="25" max="25" width="13.5703125" customWidth="1"/>
    <col min="26" max="26" width="42.85546875" bestFit="1" customWidth="1"/>
    <col min="27" max="27" width="49.42578125" bestFit="1" customWidth="1"/>
    <col min="28" max="28" width="18.42578125" customWidth="1"/>
    <col min="29" max="29" width="15.7109375" customWidth="1"/>
    <col min="30" max="30" width="50" bestFit="1" customWidth="1"/>
    <col min="31" max="31" width="11.85546875" customWidth="1"/>
    <col min="32" max="32" width="14.5703125" customWidth="1"/>
    <col min="33" max="33" width="8.7109375" customWidth="1"/>
    <col min="34" max="34" width="19.42578125" customWidth="1"/>
    <col min="35" max="35" width="16.42578125" customWidth="1"/>
    <col min="36" max="36" width="18.5703125" customWidth="1"/>
    <col min="37" max="37" width="23.85546875" customWidth="1"/>
    <col min="38" max="38" width="28" bestFit="1" customWidth="1"/>
    <col min="39" max="39" width="30.85546875" customWidth="1"/>
    <col min="40" max="40" width="11.7109375" customWidth="1"/>
    <col min="41" max="41" width="29.7109375" customWidth="1"/>
    <col min="42" max="42" width="21.28515625" bestFit="1" customWidth="1"/>
    <col min="43" max="43" width="52.140625" bestFit="1" customWidth="1"/>
    <col min="44" max="44" width="23.85546875" bestFit="1" customWidth="1"/>
    <col min="45" max="45" width="27.5703125" bestFit="1" customWidth="1"/>
    <col min="46" max="46" width="27.140625" bestFit="1" customWidth="1"/>
    <col min="47" max="47" width="29.7109375" bestFit="1" customWidth="1"/>
    <col min="258" max="258" width="0" hidden="1" customWidth="1"/>
    <col min="259" max="259" width="24.85546875" bestFit="1" customWidth="1"/>
    <col min="260" max="260" width="74.28515625" bestFit="1" customWidth="1"/>
    <col min="261" max="261" width="22" customWidth="1"/>
    <col min="262" max="262" width="23.85546875" bestFit="1" customWidth="1"/>
    <col min="263" max="263" width="24.7109375" customWidth="1"/>
    <col min="264" max="264" width="11.85546875" customWidth="1"/>
    <col min="265" max="265" width="14.140625" customWidth="1"/>
    <col min="266" max="266" width="19.7109375" customWidth="1"/>
    <col min="267" max="267" width="14.42578125" customWidth="1"/>
    <col min="268" max="268" width="7" customWidth="1"/>
    <col min="269" max="269" width="13.85546875" customWidth="1"/>
    <col min="270" max="270" width="15.5703125" bestFit="1" customWidth="1"/>
    <col min="271" max="271" width="15.140625" bestFit="1" customWidth="1"/>
    <col min="272" max="272" width="17" bestFit="1" customWidth="1"/>
    <col min="273" max="273" width="33.5703125" bestFit="1" customWidth="1"/>
    <col min="274" max="274" width="15.28515625" bestFit="1" customWidth="1"/>
    <col min="275" max="275" width="23.85546875" bestFit="1" customWidth="1"/>
    <col min="276" max="276" width="23" customWidth="1"/>
    <col min="277" max="277" width="25.7109375" customWidth="1"/>
    <col min="278" max="278" width="23" bestFit="1" customWidth="1"/>
    <col min="279" max="279" width="23" customWidth="1"/>
    <col min="280" max="280" width="25.7109375" bestFit="1" customWidth="1"/>
    <col min="281" max="281" width="13.5703125" customWidth="1"/>
    <col min="282" max="282" width="42.85546875" bestFit="1" customWidth="1"/>
    <col min="283" max="283" width="49.42578125" bestFit="1" customWidth="1"/>
    <col min="284" max="284" width="18.42578125" customWidth="1"/>
    <col min="285" max="285" width="15.7109375" customWidth="1"/>
    <col min="286" max="286" width="50" bestFit="1" customWidth="1"/>
    <col min="287" max="287" width="11.85546875" customWidth="1"/>
    <col min="288" max="288" width="14.5703125" customWidth="1"/>
    <col min="289" max="289" width="8.7109375" customWidth="1"/>
    <col min="290" max="290" width="19.42578125" customWidth="1"/>
    <col min="291" max="291" width="16.42578125" customWidth="1"/>
    <col min="292" max="292" width="18.5703125" customWidth="1"/>
    <col min="293" max="293" width="23.85546875" customWidth="1"/>
    <col min="294" max="294" width="28" bestFit="1" customWidth="1"/>
    <col min="295" max="295" width="30.85546875" customWidth="1"/>
    <col min="296" max="296" width="11.7109375" customWidth="1"/>
    <col min="297" max="297" width="29.7109375" customWidth="1"/>
    <col min="298" max="298" width="21.28515625" bestFit="1" customWidth="1"/>
    <col min="299" max="299" width="52.140625" bestFit="1" customWidth="1"/>
    <col min="300" max="300" width="23.85546875" bestFit="1" customWidth="1"/>
    <col min="301" max="301" width="27.5703125" bestFit="1" customWidth="1"/>
    <col min="302" max="302" width="27.140625" bestFit="1" customWidth="1"/>
    <col min="303" max="303" width="29.7109375" bestFit="1" customWidth="1"/>
    <col min="514" max="514" width="0" hidden="1" customWidth="1"/>
    <col min="515" max="515" width="24.85546875" bestFit="1" customWidth="1"/>
    <col min="516" max="516" width="74.28515625" bestFit="1" customWidth="1"/>
    <col min="517" max="517" width="22" customWidth="1"/>
    <col min="518" max="518" width="23.85546875" bestFit="1" customWidth="1"/>
    <col min="519" max="519" width="24.7109375" customWidth="1"/>
    <col min="520" max="520" width="11.85546875" customWidth="1"/>
    <col min="521" max="521" width="14.140625" customWidth="1"/>
    <col min="522" max="522" width="19.7109375" customWidth="1"/>
    <col min="523" max="523" width="14.42578125" customWidth="1"/>
    <col min="524" max="524" width="7" customWidth="1"/>
    <col min="525" max="525" width="13.85546875" customWidth="1"/>
    <col min="526" max="526" width="15.5703125" bestFit="1" customWidth="1"/>
    <col min="527" max="527" width="15.140625" bestFit="1" customWidth="1"/>
    <col min="528" max="528" width="17" bestFit="1" customWidth="1"/>
    <col min="529" max="529" width="33.5703125" bestFit="1" customWidth="1"/>
    <col min="530" max="530" width="15.28515625" bestFit="1" customWidth="1"/>
    <col min="531" max="531" width="23.85546875" bestFit="1" customWidth="1"/>
    <col min="532" max="532" width="23" customWidth="1"/>
    <col min="533" max="533" width="25.7109375" customWidth="1"/>
    <col min="534" max="534" width="23" bestFit="1" customWidth="1"/>
    <col min="535" max="535" width="23" customWidth="1"/>
    <col min="536" max="536" width="25.7109375" bestFit="1" customWidth="1"/>
    <col min="537" max="537" width="13.5703125" customWidth="1"/>
    <col min="538" max="538" width="42.85546875" bestFit="1" customWidth="1"/>
    <col min="539" max="539" width="49.42578125" bestFit="1" customWidth="1"/>
    <col min="540" max="540" width="18.42578125" customWidth="1"/>
    <col min="541" max="541" width="15.7109375" customWidth="1"/>
    <col min="542" max="542" width="50" bestFit="1" customWidth="1"/>
    <col min="543" max="543" width="11.85546875" customWidth="1"/>
    <col min="544" max="544" width="14.5703125" customWidth="1"/>
    <col min="545" max="545" width="8.7109375" customWidth="1"/>
    <col min="546" max="546" width="19.42578125" customWidth="1"/>
    <col min="547" max="547" width="16.42578125" customWidth="1"/>
    <col min="548" max="548" width="18.5703125" customWidth="1"/>
    <col min="549" max="549" width="23.85546875" customWidth="1"/>
    <col min="550" max="550" width="28" bestFit="1" customWidth="1"/>
    <col min="551" max="551" width="30.85546875" customWidth="1"/>
    <col min="552" max="552" width="11.7109375" customWidth="1"/>
    <col min="553" max="553" width="29.7109375" customWidth="1"/>
    <col min="554" max="554" width="21.28515625" bestFit="1" customWidth="1"/>
    <col min="555" max="555" width="52.140625" bestFit="1" customWidth="1"/>
    <col min="556" max="556" width="23.85546875" bestFit="1" customWidth="1"/>
    <col min="557" max="557" width="27.5703125" bestFit="1" customWidth="1"/>
    <col min="558" max="558" width="27.140625" bestFit="1" customWidth="1"/>
    <col min="559" max="559" width="29.7109375" bestFit="1" customWidth="1"/>
    <col min="770" max="770" width="0" hidden="1" customWidth="1"/>
    <col min="771" max="771" width="24.85546875" bestFit="1" customWidth="1"/>
    <col min="772" max="772" width="74.28515625" bestFit="1" customWidth="1"/>
    <col min="773" max="773" width="22" customWidth="1"/>
    <col min="774" max="774" width="23.85546875" bestFit="1" customWidth="1"/>
    <col min="775" max="775" width="24.7109375" customWidth="1"/>
    <col min="776" max="776" width="11.85546875" customWidth="1"/>
    <col min="777" max="777" width="14.140625" customWidth="1"/>
    <col min="778" max="778" width="19.7109375" customWidth="1"/>
    <col min="779" max="779" width="14.42578125" customWidth="1"/>
    <col min="780" max="780" width="7" customWidth="1"/>
    <col min="781" max="781" width="13.85546875" customWidth="1"/>
    <col min="782" max="782" width="15.5703125" bestFit="1" customWidth="1"/>
    <col min="783" max="783" width="15.140625" bestFit="1" customWidth="1"/>
    <col min="784" max="784" width="17" bestFit="1" customWidth="1"/>
    <col min="785" max="785" width="33.5703125" bestFit="1" customWidth="1"/>
    <col min="786" max="786" width="15.28515625" bestFit="1" customWidth="1"/>
    <col min="787" max="787" width="23.85546875" bestFit="1" customWidth="1"/>
    <col min="788" max="788" width="23" customWidth="1"/>
    <col min="789" max="789" width="25.7109375" customWidth="1"/>
    <col min="790" max="790" width="23" bestFit="1" customWidth="1"/>
    <col min="791" max="791" width="23" customWidth="1"/>
    <col min="792" max="792" width="25.7109375" bestFit="1" customWidth="1"/>
    <col min="793" max="793" width="13.5703125" customWidth="1"/>
    <col min="794" max="794" width="42.85546875" bestFit="1" customWidth="1"/>
    <col min="795" max="795" width="49.42578125" bestFit="1" customWidth="1"/>
    <col min="796" max="796" width="18.42578125" customWidth="1"/>
    <col min="797" max="797" width="15.7109375" customWidth="1"/>
    <col min="798" max="798" width="50" bestFit="1" customWidth="1"/>
    <col min="799" max="799" width="11.85546875" customWidth="1"/>
    <col min="800" max="800" width="14.5703125" customWidth="1"/>
    <col min="801" max="801" width="8.7109375" customWidth="1"/>
    <col min="802" max="802" width="19.42578125" customWidth="1"/>
    <col min="803" max="803" width="16.42578125" customWidth="1"/>
    <col min="804" max="804" width="18.5703125" customWidth="1"/>
    <col min="805" max="805" width="23.85546875" customWidth="1"/>
    <col min="806" max="806" width="28" bestFit="1" customWidth="1"/>
    <col min="807" max="807" width="30.85546875" customWidth="1"/>
    <col min="808" max="808" width="11.7109375" customWidth="1"/>
    <col min="809" max="809" width="29.7109375" customWidth="1"/>
    <col min="810" max="810" width="21.28515625" bestFit="1" customWidth="1"/>
    <col min="811" max="811" width="52.140625" bestFit="1" customWidth="1"/>
    <col min="812" max="812" width="23.85546875" bestFit="1" customWidth="1"/>
    <col min="813" max="813" width="27.5703125" bestFit="1" customWidth="1"/>
    <col min="814" max="814" width="27.140625" bestFit="1" customWidth="1"/>
    <col min="815" max="815" width="29.7109375" bestFit="1" customWidth="1"/>
    <col min="1026" max="1026" width="0" hidden="1" customWidth="1"/>
    <col min="1027" max="1027" width="24.85546875" bestFit="1" customWidth="1"/>
    <col min="1028" max="1028" width="74.28515625" bestFit="1" customWidth="1"/>
    <col min="1029" max="1029" width="22" customWidth="1"/>
    <col min="1030" max="1030" width="23.85546875" bestFit="1" customWidth="1"/>
    <col min="1031" max="1031" width="24.7109375" customWidth="1"/>
    <col min="1032" max="1032" width="11.85546875" customWidth="1"/>
    <col min="1033" max="1033" width="14.140625" customWidth="1"/>
    <col min="1034" max="1034" width="19.7109375" customWidth="1"/>
    <col min="1035" max="1035" width="14.42578125" customWidth="1"/>
    <col min="1036" max="1036" width="7" customWidth="1"/>
    <col min="1037" max="1037" width="13.85546875" customWidth="1"/>
    <col min="1038" max="1038" width="15.5703125" bestFit="1" customWidth="1"/>
    <col min="1039" max="1039" width="15.140625" bestFit="1" customWidth="1"/>
    <col min="1040" max="1040" width="17" bestFit="1" customWidth="1"/>
    <col min="1041" max="1041" width="33.5703125" bestFit="1" customWidth="1"/>
    <col min="1042" max="1042" width="15.28515625" bestFit="1" customWidth="1"/>
    <col min="1043" max="1043" width="23.85546875" bestFit="1" customWidth="1"/>
    <col min="1044" max="1044" width="23" customWidth="1"/>
    <col min="1045" max="1045" width="25.7109375" customWidth="1"/>
    <col min="1046" max="1046" width="23" bestFit="1" customWidth="1"/>
    <col min="1047" max="1047" width="23" customWidth="1"/>
    <col min="1048" max="1048" width="25.7109375" bestFit="1" customWidth="1"/>
    <col min="1049" max="1049" width="13.5703125" customWidth="1"/>
    <col min="1050" max="1050" width="42.85546875" bestFit="1" customWidth="1"/>
    <col min="1051" max="1051" width="49.42578125" bestFit="1" customWidth="1"/>
    <col min="1052" max="1052" width="18.42578125" customWidth="1"/>
    <col min="1053" max="1053" width="15.7109375" customWidth="1"/>
    <col min="1054" max="1054" width="50" bestFit="1" customWidth="1"/>
    <col min="1055" max="1055" width="11.85546875" customWidth="1"/>
    <col min="1056" max="1056" width="14.5703125" customWidth="1"/>
    <col min="1057" max="1057" width="8.7109375" customWidth="1"/>
    <col min="1058" max="1058" width="19.42578125" customWidth="1"/>
    <col min="1059" max="1059" width="16.42578125" customWidth="1"/>
    <col min="1060" max="1060" width="18.5703125" customWidth="1"/>
    <col min="1061" max="1061" width="23.85546875" customWidth="1"/>
    <col min="1062" max="1062" width="28" bestFit="1" customWidth="1"/>
    <col min="1063" max="1063" width="30.85546875" customWidth="1"/>
    <col min="1064" max="1064" width="11.7109375" customWidth="1"/>
    <col min="1065" max="1065" width="29.7109375" customWidth="1"/>
    <col min="1066" max="1066" width="21.28515625" bestFit="1" customWidth="1"/>
    <col min="1067" max="1067" width="52.140625" bestFit="1" customWidth="1"/>
    <col min="1068" max="1068" width="23.85546875" bestFit="1" customWidth="1"/>
    <col min="1069" max="1069" width="27.5703125" bestFit="1" customWidth="1"/>
    <col min="1070" max="1070" width="27.140625" bestFit="1" customWidth="1"/>
    <col min="1071" max="1071" width="29.7109375" bestFit="1" customWidth="1"/>
    <col min="1282" max="1282" width="0" hidden="1" customWidth="1"/>
    <col min="1283" max="1283" width="24.85546875" bestFit="1" customWidth="1"/>
    <col min="1284" max="1284" width="74.28515625" bestFit="1" customWidth="1"/>
    <col min="1285" max="1285" width="22" customWidth="1"/>
    <col min="1286" max="1286" width="23.85546875" bestFit="1" customWidth="1"/>
    <col min="1287" max="1287" width="24.7109375" customWidth="1"/>
    <col min="1288" max="1288" width="11.85546875" customWidth="1"/>
    <col min="1289" max="1289" width="14.140625" customWidth="1"/>
    <col min="1290" max="1290" width="19.7109375" customWidth="1"/>
    <col min="1291" max="1291" width="14.42578125" customWidth="1"/>
    <col min="1292" max="1292" width="7" customWidth="1"/>
    <col min="1293" max="1293" width="13.85546875" customWidth="1"/>
    <col min="1294" max="1294" width="15.5703125" bestFit="1" customWidth="1"/>
    <col min="1295" max="1295" width="15.140625" bestFit="1" customWidth="1"/>
    <col min="1296" max="1296" width="17" bestFit="1" customWidth="1"/>
    <col min="1297" max="1297" width="33.5703125" bestFit="1" customWidth="1"/>
    <col min="1298" max="1298" width="15.28515625" bestFit="1" customWidth="1"/>
    <col min="1299" max="1299" width="23.85546875" bestFit="1" customWidth="1"/>
    <col min="1300" max="1300" width="23" customWidth="1"/>
    <col min="1301" max="1301" width="25.7109375" customWidth="1"/>
    <col min="1302" max="1302" width="23" bestFit="1" customWidth="1"/>
    <col min="1303" max="1303" width="23" customWidth="1"/>
    <col min="1304" max="1304" width="25.7109375" bestFit="1" customWidth="1"/>
    <col min="1305" max="1305" width="13.5703125" customWidth="1"/>
    <col min="1306" max="1306" width="42.85546875" bestFit="1" customWidth="1"/>
    <col min="1307" max="1307" width="49.42578125" bestFit="1" customWidth="1"/>
    <col min="1308" max="1308" width="18.42578125" customWidth="1"/>
    <col min="1309" max="1309" width="15.7109375" customWidth="1"/>
    <col min="1310" max="1310" width="50" bestFit="1" customWidth="1"/>
    <col min="1311" max="1311" width="11.85546875" customWidth="1"/>
    <col min="1312" max="1312" width="14.5703125" customWidth="1"/>
    <col min="1313" max="1313" width="8.7109375" customWidth="1"/>
    <col min="1314" max="1314" width="19.42578125" customWidth="1"/>
    <col min="1315" max="1315" width="16.42578125" customWidth="1"/>
    <col min="1316" max="1316" width="18.5703125" customWidth="1"/>
    <col min="1317" max="1317" width="23.85546875" customWidth="1"/>
    <col min="1318" max="1318" width="28" bestFit="1" customWidth="1"/>
    <col min="1319" max="1319" width="30.85546875" customWidth="1"/>
    <col min="1320" max="1320" width="11.7109375" customWidth="1"/>
    <col min="1321" max="1321" width="29.7109375" customWidth="1"/>
    <col min="1322" max="1322" width="21.28515625" bestFit="1" customWidth="1"/>
    <col min="1323" max="1323" width="52.140625" bestFit="1" customWidth="1"/>
    <col min="1324" max="1324" width="23.85546875" bestFit="1" customWidth="1"/>
    <col min="1325" max="1325" width="27.5703125" bestFit="1" customWidth="1"/>
    <col min="1326" max="1326" width="27.140625" bestFit="1" customWidth="1"/>
    <col min="1327" max="1327" width="29.7109375" bestFit="1" customWidth="1"/>
    <col min="1538" max="1538" width="0" hidden="1" customWidth="1"/>
    <col min="1539" max="1539" width="24.85546875" bestFit="1" customWidth="1"/>
    <col min="1540" max="1540" width="74.28515625" bestFit="1" customWidth="1"/>
    <col min="1541" max="1541" width="22" customWidth="1"/>
    <col min="1542" max="1542" width="23.85546875" bestFit="1" customWidth="1"/>
    <col min="1543" max="1543" width="24.7109375" customWidth="1"/>
    <col min="1544" max="1544" width="11.85546875" customWidth="1"/>
    <col min="1545" max="1545" width="14.140625" customWidth="1"/>
    <col min="1546" max="1546" width="19.7109375" customWidth="1"/>
    <col min="1547" max="1547" width="14.42578125" customWidth="1"/>
    <col min="1548" max="1548" width="7" customWidth="1"/>
    <col min="1549" max="1549" width="13.85546875" customWidth="1"/>
    <col min="1550" max="1550" width="15.5703125" bestFit="1" customWidth="1"/>
    <col min="1551" max="1551" width="15.140625" bestFit="1" customWidth="1"/>
    <col min="1552" max="1552" width="17" bestFit="1" customWidth="1"/>
    <col min="1553" max="1553" width="33.5703125" bestFit="1" customWidth="1"/>
    <col min="1554" max="1554" width="15.28515625" bestFit="1" customWidth="1"/>
    <col min="1555" max="1555" width="23.85546875" bestFit="1" customWidth="1"/>
    <col min="1556" max="1556" width="23" customWidth="1"/>
    <col min="1557" max="1557" width="25.7109375" customWidth="1"/>
    <col min="1558" max="1558" width="23" bestFit="1" customWidth="1"/>
    <col min="1559" max="1559" width="23" customWidth="1"/>
    <col min="1560" max="1560" width="25.7109375" bestFit="1" customWidth="1"/>
    <col min="1561" max="1561" width="13.5703125" customWidth="1"/>
    <col min="1562" max="1562" width="42.85546875" bestFit="1" customWidth="1"/>
    <col min="1563" max="1563" width="49.42578125" bestFit="1" customWidth="1"/>
    <col min="1564" max="1564" width="18.42578125" customWidth="1"/>
    <col min="1565" max="1565" width="15.7109375" customWidth="1"/>
    <col min="1566" max="1566" width="50" bestFit="1" customWidth="1"/>
    <col min="1567" max="1567" width="11.85546875" customWidth="1"/>
    <col min="1568" max="1568" width="14.5703125" customWidth="1"/>
    <col min="1569" max="1569" width="8.7109375" customWidth="1"/>
    <col min="1570" max="1570" width="19.42578125" customWidth="1"/>
    <col min="1571" max="1571" width="16.42578125" customWidth="1"/>
    <col min="1572" max="1572" width="18.5703125" customWidth="1"/>
    <col min="1573" max="1573" width="23.85546875" customWidth="1"/>
    <col min="1574" max="1574" width="28" bestFit="1" customWidth="1"/>
    <col min="1575" max="1575" width="30.85546875" customWidth="1"/>
    <col min="1576" max="1576" width="11.7109375" customWidth="1"/>
    <col min="1577" max="1577" width="29.7109375" customWidth="1"/>
    <col min="1578" max="1578" width="21.28515625" bestFit="1" customWidth="1"/>
    <col min="1579" max="1579" width="52.140625" bestFit="1" customWidth="1"/>
    <col min="1580" max="1580" width="23.85546875" bestFit="1" customWidth="1"/>
    <col min="1581" max="1581" width="27.5703125" bestFit="1" customWidth="1"/>
    <col min="1582" max="1582" width="27.140625" bestFit="1" customWidth="1"/>
    <col min="1583" max="1583" width="29.7109375" bestFit="1" customWidth="1"/>
    <col min="1794" max="1794" width="0" hidden="1" customWidth="1"/>
    <col min="1795" max="1795" width="24.85546875" bestFit="1" customWidth="1"/>
    <col min="1796" max="1796" width="74.28515625" bestFit="1" customWidth="1"/>
    <col min="1797" max="1797" width="22" customWidth="1"/>
    <col min="1798" max="1798" width="23.85546875" bestFit="1" customWidth="1"/>
    <col min="1799" max="1799" width="24.7109375" customWidth="1"/>
    <col min="1800" max="1800" width="11.85546875" customWidth="1"/>
    <col min="1801" max="1801" width="14.140625" customWidth="1"/>
    <col min="1802" max="1802" width="19.7109375" customWidth="1"/>
    <col min="1803" max="1803" width="14.42578125" customWidth="1"/>
    <col min="1804" max="1804" width="7" customWidth="1"/>
    <col min="1805" max="1805" width="13.85546875" customWidth="1"/>
    <col min="1806" max="1806" width="15.5703125" bestFit="1" customWidth="1"/>
    <col min="1807" max="1807" width="15.140625" bestFit="1" customWidth="1"/>
    <col min="1808" max="1808" width="17" bestFit="1" customWidth="1"/>
    <col min="1809" max="1809" width="33.5703125" bestFit="1" customWidth="1"/>
    <col min="1810" max="1810" width="15.28515625" bestFit="1" customWidth="1"/>
    <col min="1811" max="1811" width="23.85546875" bestFit="1" customWidth="1"/>
    <col min="1812" max="1812" width="23" customWidth="1"/>
    <col min="1813" max="1813" width="25.7109375" customWidth="1"/>
    <col min="1814" max="1814" width="23" bestFit="1" customWidth="1"/>
    <col min="1815" max="1815" width="23" customWidth="1"/>
    <col min="1816" max="1816" width="25.7109375" bestFit="1" customWidth="1"/>
    <col min="1817" max="1817" width="13.5703125" customWidth="1"/>
    <col min="1818" max="1818" width="42.85546875" bestFit="1" customWidth="1"/>
    <col min="1819" max="1819" width="49.42578125" bestFit="1" customWidth="1"/>
    <col min="1820" max="1820" width="18.42578125" customWidth="1"/>
    <col min="1821" max="1821" width="15.7109375" customWidth="1"/>
    <col min="1822" max="1822" width="50" bestFit="1" customWidth="1"/>
    <col min="1823" max="1823" width="11.85546875" customWidth="1"/>
    <col min="1824" max="1824" width="14.5703125" customWidth="1"/>
    <col min="1825" max="1825" width="8.7109375" customWidth="1"/>
    <col min="1826" max="1826" width="19.42578125" customWidth="1"/>
    <col min="1827" max="1827" width="16.42578125" customWidth="1"/>
    <col min="1828" max="1828" width="18.5703125" customWidth="1"/>
    <col min="1829" max="1829" width="23.85546875" customWidth="1"/>
    <col min="1830" max="1830" width="28" bestFit="1" customWidth="1"/>
    <col min="1831" max="1831" width="30.85546875" customWidth="1"/>
    <col min="1832" max="1832" width="11.7109375" customWidth="1"/>
    <col min="1833" max="1833" width="29.7109375" customWidth="1"/>
    <col min="1834" max="1834" width="21.28515625" bestFit="1" customWidth="1"/>
    <col min="1835" max="1835" width="52.140625" bestFit="1" customWidth="1"/>
    <col min="1836" max="1836" width="23.85546875" bestFit="1" customWidth="1"/>
    <col min="1837" max="1837" width="27.5703125" bestFit="1" customWidth="1"/>
    <col min="1838" max="1838" width="27.140625" bestFit="1" customWidth="1"/>
    <col min="1839" max="1839" width="29.7109375" bestFit="1" customWidth="1"/>
    <col min="2050" max="2050" width="0" hidden="1" customWidth="1"/>
    <col min="2051" max="2051" width="24.85546875" bestFit="1" customWidth="1"/>
    <col min="2052" max="2052" width="74.28515625" bestFit="1" customWidth="1"/>
    <col min="2053" max="2053" width="22" customWidth="1"/>
    <col min="2054" max="2054" width="23.85546875" bestFit="1" customWidth="1"/>
    <col min="2055" max="2055" width="24.7109375" customWidth="1"/>
    <col min="2056" max="2056" width="11.85546875" customWidth="1"/>
    <col min="2057" max="2057" width="14.140625" customWidth="1"/>
    <col min="2058" max="2058" width="19.7109375" customWidth="1"/>
    <col min="2059" max="2059" width="14.42578125" customWidth="1"/>
    <col min="2060" max="2060" width="7" customWidth="1"/>
    <col min="2061" max="2061" width="13.85546875" customWidth="1"/>
    <col min="2062" max="2062" width="15.5703125" bestFit="1" customWidth="1"/>
    <col min="2063" max="2063" width="15.140625" bestFit="1" customWidth="1"/>
    <col min="2064" max="2064" width="17" bestFit="1" customWidth="1"/>
    <col min="2065" max="2065" width="33.5703125" bestFit="1" customWidth="1"/>
    <col min="2066" max="2066" width="15.28515625" bestFit="1" customWidth="1"/>
    <col min="2067" max="2067" width="23.85546875" bestFit="1" customWidth="1"/>
    <col min="2068" max="2068" width="23" customWidth="1"/>
    <col min="2069" max="2069" width="25.7109375" customWidth="1"/>
    <col min="2070" max="2070" width="23" bestFit="1" customWidth="1"/>
    <col min="2071" max="2071" width="23" customWidth="1"/>
    <col min="2072" max="2072" width="25.7109375" bestFit="1" customWidth="1"/>
    <col min="2073" max="2073" width="13.5703125" customWidth="1"/>
    <col min="2074" max="2074" width="42.85546875" bestFit="1" customWidth="1"/>
    <col min="2075" max="2075" width="49.42578125" bestFit="1" customWidth="1"/>
    <col min="2076" max="2076" width="18.42578125" customWidth="1"/>
    <col min="2077" max="2077" width="15.7109375" customWidth="1"/>
    <col min="2078" max="2078" width="50" bestFit="1" customWidth="1"/>
    <col min="2079" max="2079" width="11.85546875" customWidth="1"/>
    <col min="2080" max="2080" width="14.5703125" customWidth="1"/>
    <col min="2081" max="2081" width="8.7109375" customWidth="1"/>
    <col min="2082" max="2082" width="19.42578125" customWidth="1"/>
    <col min="2083" max="2083" width="16.42578125" customWidth="1"/>
    <col min="2084" max="2084" width="18.5703125" customWidth="1"/>
    <col min="2085" max="2085" width="23.85546875" customWidth="1"/>
    <col min="2086" max="2086" width="28" bestFit="1" customWidth="1"/>
    <col min="2087" max="2087" width="30.85546875" customWidth="1"/>
    <col min="2088" max="2088" width="11.7109375" customWidth="1"/>
    <col min="2089" max="2089" width="29.7109375" customWidth="1"/>
    <col min="2090" max="2090" width="21.28515625" bestFit="1" customWidth="1"/>
    <col min="2091" max="2091" width="52.140625" bestFit="1" customWidth="1"/>
    <col min="2092" max="2092" width="23.85546875" bestFit="1" customWidth="1"/>
    <col min="2093" max="2093" width="27.5703125" bestFit="1" customWidth="1"/>
    <col min="2094" max="2094" width="27.140625" bestFit="1" customWidth="1"/>
    <col min="2095" max="2095" width="29.7109375" bestFit="1" customWidth="1"/>
    <col min="2306" max="2306" width="0" hidden="1" customWidth="1"/>
    <col min="2307" max="2307" width="24.85546875" bestFit="1" customWidth="1"/>
    <col min="2308" max="2308" width="74.28515625" bestFit="1" customWidth="1"/>
    <col min="2309" max="2309" width="22" customWidth="1"/>
    <col min="2310" max="2310" width="23.85546875" bestFit="1" customWidth="1"/>
    <col min="2311" max="2311" width="24.7109375" customWidth="1"/>
    <col min="2312" max="2312" width="11.85546875" customWidth="1"/>
    <col min="2313" max="2313" width="14.140625" customWidth="1"/>
    <col min="2314" max="2314" width="19.7109375" customWidth="1"/>
    <col min="2315" max="2315" width="14.42578125" customWidth="1"/>
    <col min="2316" max="2316" width="7" customWidth="1"/>
    <col min="2317" max="2317" width="13.85546875" customWidth="1"/>
    <col min="2318" max="2318" width="15.5703125" bestFit="1" customWidth="1"/>
    <col min="2319" max="2319" width="15.140625" bestFit="1" customWidth="1"/>
    <col min="2320" max="2320" width="17" bestFit="1" customWidth="1"/>
    <col min="2321" max="2321" width="33.5703125" bestFit="1" customWidth="1"/>
    <col min="2322" max="2322" width="15.28515625" bestFit="1" customWidth="1"/>
    <col min="2323" max="2323" width="23.85546875" bestFit="1" customWidth="1"/>
    <col min="2324" max="2324" width="23" customWidth="1"/>
    <col min="2325" max="2325" width="25.7109375" customWidth="1"/>
    <col min="2326" max="2326" width="23" bestFit="1" customWidth="1"/>
    <col min="2327" max="2327" width="23" customWidth="1"/>
    <col min="2328" max="2328" width="25.7109375" bestFit="1" customWidth="1"/>
    <col min="2329" max="2329" width="13.5703125" customWidth="1"/>
    <col min="2330" max="2330" width="42.85546875" bestFit="1" customWidth="1"/>
    <col min="2331" max="2331" width="49.42578125" bestFit="1" customWidth="1"/>
    <col min="2332" max="2332" width="18.42578125" customWidth="1"/>
    <col min="2333" max="2333" width="15.7109375" customWidth="1"/>
    <col min="2334" max="2334" width="50" bestFit="1" customWidth="1"/>
    <col min="2335" max="2335" width="11.85546875" customWidth="1"/>
    <col min="2336" max="2336" width="14.5703125" customWidth="1"/>
    <col min="2337" max="2337" width="8.7109375" customWidth="1"/>
    <col min="2338" max="2338" width="19.42578125" customWidth="1"/>
    <col min="2339" max="2339" width="16.42578125" customWidth="1"/>
    <col min="2340" max="2340" width="18.5703125" customWidth="1"/>
    <col min="2341" max="2341" width="23.85546875" customWidth="1"/>
    <col min="2342" max="2342" width="28" bestFit="1" customWidth="1"/>
    <col min="2343" max="2343" width="30.85546875" customWidth="1"/>
    <col min="2344" max="2344" width="11.7109375" customWidth="1"/>
    <col min="2345" max="2345" width="29.7109375" customWidth="1"/>
    <col min="2346" max="2346" width="21.28515625" bestFit="1" customWidth="1"/>
    <col min="2347" max="2347" width="52.140625" bestFit="1" customWidth="1"/>
    <col min="2348" max="2348" width="23.85546875" bestFit="1" customWidth="1"/>
    <col min="2349" max="2349" width="27.5703125" bestFit="1" customWidth="1"/>
    <col min="2350" max="2350" width="27.140625" bestFit="1" customWidth="1"/>
    <col min="2351" max="2351" width="29.7109375" bestFit="1" customWidth="1"/>
    <col min="2562" max="2562" width="0" hidden="1" customWidth="1"/>
    <col min="2563" max="2563" width="24.85546875" bestFit="1" customWidth="1"/>
    <col min="2564" max="2564" width="74.28515625" bestFit="1" customWidth="1"/>
    <col min="2565" max="2565" width="22" customWidth="1"/>
    <col min="2566" max="2566" width="23.85546875" bestFit="1" customWidth="1"/>
    <col min="2567" max="2567" width="24.7109375" customWidth="1"/>
    <col min="2568" max="2568" width="11.85546875" customWidth="1"/>
    <col min="2569" max="2569" width="14.140625" customWidth="1"/>
    <col min="2570" max="2570" width="19.7109375" customWidth="1"/>
    <col min="2571" max="2571" width="14.42578125" customWidth="1"/>
    <col min="2572" max="2572" width="7" customWidth="1"/>
    <col min="2573" max="2573" width="13.85546875" customWidth="1"/>
    <col min="2574" max="2574" width="15.5703125" bestFit="1" customWidth="1"/>
    <col min="2575" max="2575" width="15.140625" bestFit="1" customWidth="1"/>
    <col min="2576" max="2576" width="17" bestFit="1" customWidth="1"/>
    <col min="2577" max="2577" width="33.5703125" bestFit="1" customWidth="1"/>
    <col min="2578" max="2578" width="15.28515625" bestFit="1" customWidth="1"/>
    <col min="2579" max="2579" width="23.85546875" bestFit="1" customWidth="1"/>
    <col min="2580" max="2580" width="23" customWidth="1"/>
    <col min="2581" max="2581" width="25.7109375" customWidth="1"/>
    <col min="2582" max="2582" width="23" bestFit="1" customWidth="1"/>
    <col min="2583" max="2583" width="23" customWidth="1"/>
    <col min="2584" max="2584" width="25.7109375" bestFit="1" customWidth="1"/>
    <col min="2585" max="2585" width="13.5703125" customWidth="1"/>
    <col min="2586" max="2586" width="42.85546875" bestFit="1" customWidth="1"/>
    <col min="2587" max="2587" width="49.42578125" bestFit="1" customWidth="1"/>
    <col min="2588" max="2588" width="18.42578125" customWidth="1"/>
    <col min="2589" max="2589" width="15.7109375" customWidth="1"/>
    <col min="2590" max="2590" width="50" bestFit="1" customWidth="1"/>
    <col min="2591" max="2591" width="11.85546875" customWidth="1"/>
    <col min="2592" max="2592" width="14.5703125" customWidth="1"/>
    <col min="2593" max="2593" width="8.7109375" customWidth="1"/>
    <col min="2594" max="2594" width="19.42578125" customWidth="1"/>
    <col min="2595" max="2595" width="16.42578125" customWidth="1"/>
    <col min="2596" max="2596" width="18.5703125" customWidth="1"/>
    <col min="2597" max="2597" width="23.85546875" customWidth="1"/>
    <col min="2598" max="2598" width="28" bestFit="1" customWidth="1"/>
    <col min="2599" max="2599" width="30.85546875" customWidth="1"/>
    <col min="2600" max="2600" width="11.7109375" customWidth="1"/>
    <col min="2601" max="2601" width="29.7109375" customWidth="1"/>
    <col min="2602" max="2602" width="21.28515625" bestFit="1" customWidth="1"/>
    <col min="2603" max="2603" width="52.140625" bestFit="1" customWidth="1"/>
    <col min="2604" max="2604" width="23.85546875" bestFit="1" customWidth="1"/>
    <col min="2605" max="2605" width="27.5703125" bestFit="1" customWidth="1"/>
    <col min="2606" max="2606" width="27.140625" bestFit="1" customWidth="1"/>
    <col min="2607" max="2607" width="29.7109375" bestFit="1" customWidth="1"/>
    <col min="2818" max="2818" width="0" hidden="1" customWidth="1"/>
    <col min="2819" max="2819" width="24.85546875" bestFit="1" customWidth="1"/>
    <col min="2820" max="2820" width="74.28515625" bestFit="1" customWidth="1"/>
    <col min="2821" max="2821" width="22" customWidth="1"/>
    <col min="2822" max="2822" width="23.85546875" bestFit="1" customWidth="1"/>
    <col min="2823" max="2823" width="24.7109375" customWidth="1"/>
    <col min="2824" max="2824" width="11.85546875" customWidth="1"/>
    <col min="2825" max="2825" width="14.140625" customWidth="1"/>
    <col min="2826" max="2826" width="19.7109375" customWidth="1"/>
    <col min="2827" max="2827" width="14.42578125" customWidth="1"/>
    <col min="2828" max="2828" width="7" customWidth="1"/>
    <col min="2829" max="2829" width="13.85546875" customWidth="1"/>
    <col min="2830" max="2830" width="15.5703125" bestFit="1" customWidth="1"/>
    <col min="2831" max="2831" width="15.140625" bestFit="1" customWidth="1"/>
    <col min="2832" max="2832" width="17" bestFit="1" customWidth="1"/>
    <col min="2833" max="2833" width="33.5703125" bestFit="1" customWidth="1"/>
    <col min="2834" max="2834" width="15.28515625" bestFit="1" customWidth="1"/>
    <col min="2835" max="2835" width="23.85546875" bestFit="1" customWidth="1"/>
    <col min="2836" max="2836" width="23" customWidth="1"/>
    <col min="2837" max="2837" width="25.7109375" customWidth="1"/>
    <col min="2838" max="2838" width="23" bestFit="1" customWidth="1"/>
    <col min="2839" max="2839" width="23" customWidth="1"/>
    <col min="2840" max="2840" width="25.7109375" bestFit="1" customWidth="1"/>
    <col min="2841" max="2841" width="13.5703125" customWidth="1"/>
    <col min="2842" max="2842" width="42.85546875" bestFit="1" customWidth="1"/>
    <col min="2843" max="2843" width="49.42578125" bestFit="1" customWidth="1"/>
    <col min="2844" max="2844" width="18.42578125" customWidth="1"/>
    <col min="2845" max="2845" width="15.7109375" customWidth="1"/>
    <col min="2846" max="2846" width="50" bestFit="1" customWidth="1"/>
    <col min="2847" max="2847" width="11.85546875" customWidth="1"/>
    <col min="2848" max="2848" width="14.5703125" customWidth="1"/>
    <col min="2849" max="2849" width="8.7109375" customWidth="1"/>
    <col min="2850" max="2850" width="19.42578125" customWidth="1"/>
    <col min="2851" max="2851" width="16.42578125" customWidth="1"/>
    <col min="2852" max="2852" width="18.5703125" customWidth="1"/>
    <col min="2853" max="2853" width="23.85546875" customWidth="1"/>
    <col min="2854" max="2854" width="28" bestFit="1" customWidth="1"/>
    <col min="2855" max="2855" width="30.85546875" customWidth="1"/>
    <col min="2856" max="2856" width="11.7109375" customWidth="1"/>
    <col min="2857" max="2857" width="29.7109375" customWidth="1"/>
    <col min="2858" max="2858" width="21.28515625" bestFit="1" customWidth="1"/>
    <col min="2859" max="2859" width="52.140625" bestFit="1" customWidth="1"/>
    <col min="2860" max="2860" width="23.85546875" bestFit="1" customWidth="1"/>
    <col min="2861" max="2861" width="27.5703125" bestFit="1" customWidth="1"/>
    <col min="2862" max="2862" width="27.140625" bestFit="1" customWidth="1"/>
    <col min="2863" max="2863" width="29.7109375" bestFit="1" customWidth="1"/>
    <col min="3074" max="3074" width="0" hidden="1" customWidth="1"/>
    <col min="3075" max="3075" width="24.85546875" bestFit="1" customWidth="1"/>
    <col min="3076" max="3076" width="74.28515625" bestFit="1" customWidth="1"/>
    <col min="3077" max="3077" width="22" customWidth="1"/>
    <col min="3078" max="3078" width="23.85546875" bestFit="1" customWidth="1"/>
    <col min="3079" max="3079" width="24.7109375" customWidth="1"/>
    <col min="3080" max="3080" width="11.85546875" customWidth="1"/>
    <col min="3081" max="3081" width="14.140625" customWidth="1"/>
    <col min="3082" max="3082" width="19.7109375" customWidth="1"/>
    <col min="3083" max="3083" width="14.42578125" customWidth="1"/>
    <col min="3084" max="3084" width="7" customWidth="1"/>
    <col min="3085" max="3085" width="13.85546875" customWidth="1"/>
    <col min="3086" max="3086" width="15.5703125" bestFit="1" customWidth="1"/>
    <col min="3087" max="3087" width="15.140625" bestFit="1" customWidth="1"/>
    <col min="3088" max="3088" width="17" bestFit="1" customWidth="1"/>
    <col min="3089" max="3089" width="33.5703125" bestFit="1" customWidth="1"/>
    <col min="3090" max="3090" width="15.28515625" bestFit="1" customWidth="1"/>
    <col min="3091" max="3091" width="23.85546875" bestFit="1" customWidth="1"/>
    <col min="3092" max="3092" width="23" customWidth="1"/>
    <col min="3093" max="3093" width="25.7109375" customWidth="1"/>
    <col min="3094" max="3094" width="23" bestFit="1" customWidth="1"/>
    <col min="3095" max="3095" width="23" customWidth="1"/>
    <col min="3096" max="3096" width="25.7109375" bestFit="1" customWidth="1"/>
    <col min="3097" max="3097" width="13.5703125" customWidth="1"/>
    <col min="3098" max="3098" width="42.85546875" bestFit="1" customWidth="1"/>
    <col min="3099" max="3099" width="49.42578125" bestFit="1" customWidth="1"/>
    <col min="3100" max="3100" width="18.42578125" customWidth="1"/>
    <col min="3101" max="3101" width="15.7109375" customWidth="1"/>
    <col min="3102" max="3102" width="50" bestFit="1" customWidth="1"/>
    <col min="3103" max="3103" width="11.85546875" customWidth="1"/>
    <col min="3104" max="3104" width="14.5703125" customWidth="1"/>
    <col min="3105" max="3105" width="8.7109375" customWidth="1"/>
    <col min="3106" max="3106" width="19.42578125" customWidth="1"/>
    <col min="3107" max="3107" width="16.42578125" customWidth="1"/>
    <col min="3108" max="3108" width="18.5703125" customWidth="1"/>
    <col min="3109" max="3109" width="23.85546875" customWidth="1"/>
    <col min="3110" max="3110" width="28" bestFit="1" customWidth="1"/>
    <col min="3111" max="3111" width="30.85546875" customWidth="1"/>
    <col min="3112" max="3112" width="11.7109375" customWidth="1"/>
    <col min="3113" max="3113" width="29.7109375" customWidth="1"/>
    <col min="3114" max="3114" width="21.28515625" bestFit="1" customWidth="1"/>
    <col min="3115" max="3115" width="52.140625" bestFit="1" customWidth="1"/>
    <col min="3116" max="3116" width="23.85546875" bestFit="1" customWidth="1"/>
    <col min="3117" max="3117" width="27.5703125" bestFit="1" customWidth="1"/>
    <col min="3118" max="3118" width="27.140625" bestFit="1" customWidth="1"/>
    <col min="3119" max="3119" width="29.7109375" bestFit="1" customWidth="1"/>
    <col min="3330" max="3330" width="0" hidden="1" customWidth="1"/>
    <col min="3331" max="3331" width="24.85546875" bestFit="1" customWidth="1"/>
    <col min="3332" max="3332" width="74.28515625" bestFit="1" customWidth="1"/>
    <col min="3333" max="3333" width="22" customWidth="1"/>
    <col min="3334" max="3334" width="23.85546875" bestFit="1" customWidth="1"/>
    <col min="3335" max="3335" width="24.7109375" customWidth="1"/>
    <col min="3336" max="3336" width="11.85546875" customWidth="1"/>
    <col min="3337" max="3337" width="14.140625" customWidth="1"/>
    <col min="3338" max="3338" width="19.7109375" customWidth="1"/>
    <col min="3339" max="3339" width="14.42578125" customWidth="1"/>
    <col min="3340" max="3340" width="7" customWidth="1"/>
    <col min="3341" max="3341" width="13.85546875" customWidth="1"/>
    <col min="3342" max="3342" width="15.5703125" bestFit="1" customWidth="1"/>
    <col min="3343" max="3343" width="15.140625" bestFit="1" customWidth="1"/>
    <col min="3344" max="3344" width="17" bestFit="1" customWidth="1"/>
    <col min="3345" max="3345" width="33.5703125" bestFit="1" customWidth="1"/>
    <col min="3346" max="3346" width="15.28515625" bestFit="1" customWidth="1"/>
    <col min="3347" max="3347" width="23.85546875" bestFit="1" customWidth="1"/>
    <col min="3348" max="3348" width="23" customWidth="1"/>
    <col min="3349" max="3349" width="25.7109375" customWidth="1"/>
    <col min="3350" max="3350" width="23" bestFit="1" customWidth="1"/>
    <col min="3351" max="3351" width="23" customWidth="1"/>
    <col min="3352" max="3352" width="25.7109375" bestFit="1" customWidth="1"/>
    <col min="3353" max="3353" width="13.5703125" customWidth="1"/>
    <col min="3354" max="3354" width="42.85546875" bestFit="1" customWidth="1"/>
    <col min="3355" max="3355" width="49.42578125" bestFit="1" customWidth="1"/>
    <col min="3356" max="3356" width="18.42578125" customWidth="1"/>
    <col min="3357" max="3357" width="15.7109375" customWidth="1"/>
    <col min="3358" max="3358" width="50" bestFit="1" customWidth="1"/>
    <col min="3359" max="3359" width="11.85546875" customWidth="1"/>
    <col min="3360" max="3360" width="14.5703125" customWidth="1"/>
    <col min="3361" max="3361" width="8.7109375" customWidth="1"/>
    <col min="3362" max="3362" width="19.42578125" customWidth="1"/>
    <col min="3363" max="3363" width="16.42578125" customWidth="1"/>
    <col min="3364" max="3364" width="18.5703125" customWidth="1"/>
    <col min="3365" max="3365" width="23.85546875" customWidth="1"/>
    <col min="3366" max="3366" width="28" bestFit="1" customWidth="1"/>
    <col min="3367" max="3367" width="30.85546875" customWidth="1"/>
    <col min="3368" max="3368" width="11.7109375" customWidth="1"/>
    <col min="3369" max="3369" width="29.7109375" customWidth="1"/>
    <col min="3370" max="3370" width="21.28515625" bestFit="1" customWidth="1"/>
    <col min="3371" max="3371" width="52.140625" bestFit="1" customWidth="1"/>
    <col min="3372" max="3372" width="23.85546875" bestFit="1" customWidth="1"/>
    <col min="3373" max="3373" width="27.5703125" bestFit="1" customWidth="1"/>
    <col min="3374" max="3374" width="27.140625" bestFit="1" customWidth="1"/>
    <col min="3375" max="3375" width="29.7109375" bestFit="1" customWidth="1"/>
    <col min="3586" max="3586" width="0" hidden="1" customWidth="1"/>
    <col min="3587" max="3587" width="24.85546875" bestFit="1" customWidth="1"/>
    <col min="3588" max="3588" width="74.28515625" bestFit="1" customWidth="1"/>
    <col min="3589" max="3589" width="22" customWidth="1"/>
    <col min="3590" max="3590" width="23.85546875" bestFit="1" customWidth="1"/>
    <col min="3591" max="3591" width="24.7109375" customWidth="1"/>
    <col min="3592" max="3592" width="11.85546875" customWidth="1"/>
    <col min="3593" max="3593" width="14.140625" customWidth="1"/>
    <col min="3594" max="3594" width="19.7109375" customWidth="1"/>
    <col min="3595" max="3595" width="14.42578125" customWidth="1"/>
    <col min="3596" max="3596" width="7" customWidth="1"/>
    <col min="3597" max="3597" width="13.85546875" customWidth="1"/>
    <col min="3598" max="3598" width="15.5703125" bestFit="1" customWidth="1"/>
    <col min="3599" max="3599" width="15.140625" bestFit="1" customWidth="1"/>
    <col min="3600" max="3600" width="17" bestFit="1" customWidth="1"/>
    <col min="3601" max="3601" width="33.5703125" bestFit="1" customWidth="1"/>
    <col min="3602" max="3602" width="15.28515625" bestFit="1" customWidth="1"/>
    <col min="3603" max="3603" width="23.85546875" bestFit="1" customWidth="1"/>
    <col min="3604" max="3604" width="23" customWidth="1"/>
    <col min="3605" max="3605" width="25.7109375" customWidth="1"/>
    <col min="3606" max="3606" width="23" bestFit="1" customWidth="1"/>
    <col min="3607" max="3607" width="23" customWidth="1"/>
    <col min="3608" max="3608" width="25.7109375" bestFit="1" customWidth="1"/>
    <col min="3609" max="3609" width="13.5703125" customWidth="1"/>
    <col min="3610" max="3610" width="42.85546875" bestFit="1" customWidth="1"/>
    <col min="3611" max="3611" width="49.42578125" bestFit="1" customWidth="1"/>
    <col min="3612" max="3612" width="18.42578125" customWidth="1"/>
    <col min="3613" max="3613" width="15.7109375" customWidth="1"/>
    <col min="3614" max="3614" width="50" bestFit="1" customWidth="1"/>
    <col min="3615" max="3615" width="11.85546875" customWidth="1"/>
    <col min="3616" max="3616" width="14.5703125" customWidth="1"/>
    <col min="3617" max="3617" width="8.7109375" customWidth="1"/>
    <col min="3618" max="3618" width="19.42578125" customWidth="1"/>
    <col min="3619" max="3619" width="16.42578125" customWidth="1"/>
    <col min="3620" max="3620" width="18.5703125" customWidth="1"/>
    <col min="3621" max="3621" width="23.85546875" customWidth="1"/>
    <col min="3622" max="3622" width="28" bestFit="1" customWidth="1"/>
    <col min="3623" max="3623" width="30.85546875" customWidth="1"/>
    <col min="3624" max="3624" width="11.7109375" customWidth="1"/>
    <col min="3625" max="3625" width="29.7109375" customWidth="1"/>
    <col min="3626" max="3626" width="21.28515625" bestFit="1" customWidth="1"/>
    <col min="3627" max="3627" width="52.140625" bestFit="1" customWidth="1"/>
    <col min="3628" max="3628" width="23.85546875" bestFit="1" customWidth="1"/>
    <col min="3629" max="3629" width="27.5703125" bestFit="1" customWidth="1"/>
    <col min="3630" max="3630" width="27.140625" bestFit="1" customWidth="1"/>
    <col min="3631" max="3631" width="29.7109375" bestFit="1" customWidth="1"/>
    <col min="3842" max="3842" width="0" hidden="1" customWidth="1"/>
    <col min="3843" max="3843" width="24.85546875" bestFit="1" customWidth="1"/>
    <col min="3844" max="3844" width="74.28515625" bestFit="1" customWidth="1"/>
    <col min="3845" max="3845" width="22" customWidth="1"/>
    <col min="3846" max="3846" width="23.85546875" bestFit="1" customWidth="1"/>
    <col min="3847" max="3847" width="24.7109375" customWidth="1"/>
    <col min="3848" max="3848" width="11.85546875" customWidth="1"/>
    <col min="3849" max="3849" width="14.140625" customWidth="1"/>
    <col min="3850" max="3850" width="19.7109375" customWidth="1"/>
    <col min="3851" max="3851" width="14.42578125" customWidth="1"/>
    <col min="3852" max="3852" width="7" customWidth="1"/>
    <col min="3853" max="3853" width="13.85546875" customWidth="1"/>
    <col min="3854" max="3854" width="15.5703125" bestFit="1" customWidth="1"/>
    <col min="3855" max="3855" width="15.140625" bestFit="1" customWidth="1"/>
    <col min="3856" max="3856" width="17" bestFit="1" customWidth="1"/>
    <col min="3857" max="3857" width="33.5703125" bestFit="1" customWidth="1"/>
    <col min="3858" max="3858" width="15.28515625" bestFit="1" customWidth="1"/>
    <col min="3859" max="3859" width="23.85546875" bestFit="1" customWidth="1"/>
    <col min="3860" max="3860" width="23" customWidth="1"/>
    <col min="3861" max="3861" width="25.7109375" customWidth="1"/>
    <col min="3862" max="3862" width="23" bestFit="1" customWidth="1"/>
    <col min="3863" max="3863" width="23" customWidth="1"/>
    <col min="3864" max="3864" width="25.7109375" bestFit="1" customWidth="1"/>
    <col min="3865" max="3865" width="13.5703125" customWidth="1"/>
    <col min="3866" max="3866" width="42.85546875" bestFit="1" customWidth="1"/>
    <col min="3867" max="3867" width="49.42578125" bestFit="1" customWidth="1"/>
    <col min="3868" max="3868" width="18.42578125" customWidth="1"/>
    <col min="3869" max="3869" width="15.7109375" customWidth="1"/>
    <col min="3870" max="3870" width="50" bestFit="1" customWidth="1"/>
    <col min="3871" max="3871" width="11.85546875" customWidth="1"/>
    <col min="3872" max="3872" width="14.5703125" customWidth="1"/>
    <col min="3873" max="3873" width="8.7109375" customWidth="1"/>
    <col min="3874" max="3874" width="19.42578125" customWidth="1"/>
    <col min="3875" max="3875" width="16.42578125" customWidth="1"/>
    <col min="3876" max="3876" width="18.5703125" customWidth="1"/>
    <col min="3877" max="3877" width="23.85546875" customWidth="1"/>
    <col min="3878" max="3878" width="28" bestFit="1" customWidth="1"/>
    <col min="3879" max="3879" width="30.85546875" customWidth="1"/>
    <col min="3880" max="3880" width="11.7109375" customWidth="1"/>
    <col min="3881" max="3881" width="29.7109375" customWidth="1"/>
    <col min="3882" max="3882" width="21.28515625" bestFit="1" customWidth="1"/>
    <col min="3883" max="3883" width="52.140625" bestFit="1" customWidth="1"/>
    <col min="3884" max="3884" width="23.85546875" bestFit="1" customWidth="1"/>
    <col min="3885" max="3885" width="27.5703125" bestFit="1" customWidth="1"/>
    <col min="3886" max="3886" width="27.140625" bestFit="1" customWidth="1"/>
    <col min="3887" max="3887" width="29.7109375" bestFit="1" customWidth="1"/>
    <col min="4098" max="4098" width="0" hidden="1" customWidth="1"/>
    <col min="4099" max="4099" width="24.85546875" bestFit="1" customWidth="1"/>
    <col min="4100" max="4100" width="74.28515625" bestFit="1" customWidth="1"/>
    <col min="4101" max="4101" width="22" customWidth="1"/>
    <col min="4102" max="4102" width="23.85546875" bestFit="1" customWidth="1"/>
    <col min="4103" max="4103" width="24.7109375" customWidth="1"/>
    <col min="4104" max="4104" width="11.85546875" customWidth="1"/>
    <col min="4105" max="4105" width="14.140625" customWidth="1"/>
    <col min="4106" max="4106" width="19.7109375" customWidth="1"/>
    <col min="4107" max="4107" width="14.42578125" customWidth="1"/>
    <col min="4108" max="4108" width="7" customWidth="1"/>
    <col min="4109" max="4109" width="13.85546875" customWidth="1"/>
    <col min="4110" max="4110" width="15.5703125" bestFit="1" customWidth="1"/>
    <col min="4111" max="4111" width="15.140625" bestFit="1" customWidth="1"/>
    <col min="4112" max="4112" width="17" bestFit="1" customWidth="1"/>
    <col min="4113" max="4113" width="33.5703125" bestFit="1" customWidth="1"/>
    <col min="4114" max="4114" width="15.28515625" bestFit="1" customWidth="1"/>
    <col min="4115" max="4115" width="23.85546875" bestFit="1" customWidth="1"/>
    <col min="4116" max="4116" width="23" customWidth="1"/>
    <col min="4117" max="4117" width="25.7109375" customWidth="1"/>
    <col min="4118" max="4118" width="23" bestFit="1" customWidth="1"/>
    <col min="4119" max="4119" width="23" customWidth="1"/>
    <col min="4120" max="4120" width="25.7109375" bestFit="1" customWidth="1"/>
    <col min="4121" max="4121" width="13.5703125" customWidth="1"/>
    <col min="4122" max="4122" width="42.85546875" bestFit="1" customWidth="1"/>
    <col min="4123" max="4123" width="49.42578125" bestFit="1" customWidth="1"/>
    <col min="4124" max="4124" width="18.42578125" customWidth="1"/>
    <col min="4125" max="4125" width="15.7109375" customWidth="1"/>
    <col min="4126" max="4126" width="50" bestFit="1" customWidth="1"/>
    <col min="4127" max="4127" width="11.85546875" customWidth="1"/>
    <col min="4128" max="4128" width="14.5703125" customWidth="1"/>
    <col min="4129" max="4129" width="8.7109375" customWidth="1"/>
    <col min="4130" max="4130" width="19.42578125" customWidth="1"/>
    <col min="4131" max="4131" width="16.42578125" customWidth="1"/>
    <col min="4132" max="4132" width="18.5703125" customWidth="1"/>
    <col min="4133" max="4133" width="23.85546875" customWidth="1"/>
    <col min="4134" max="4134" width="28" bestFit="1" customWidth="1"/>
    <col min="4135" max="4135" width="30.85546875" customWidth="1"/>
    <col min="4136" max="4136" width="11.7109375" customWidth="1"/>
    <col min="4137" max="4137" width="29.7109375" customWidth="1"/>
    <col min="4138" max="4138" width="21.28515625" bestFit="1" customWidth="1"/>
    <col min="4139" max="4139" width="52.140625" bestFit="1" customWidth="1"/>
    <col min="4140" max="4140" width="23.85546875" bestFit="1" customWidth="1"/>
    <col min="4141" max="4141" width="27.5703125" bestFit="1" customWidth="1"/>
    <col min="4142" max="4142" width="27.140625" bestFit="1" customWidth="1"/>
    <col min="4143" max="4143" width="29.7109375" bestFit="1" customWidth="1"/>
    <col min="4354" max="4354" width="0" hidden="1" customWidth="1"/>
    <col min="4355" max="4355" width="24.85546875" bestFit="1" customWidth="1"/>
    <col min="4356" max="4356" width="74.28515625" bestFit="1" customWidth="1"/>
    <col min="4357" max="4357" width="22" customWidth="1"/>
    <col min="4358" max="4358" width="23.85546875" bestFit="1" customWidth="1"/>
    <col min="4359" max="4359" width="24.7109375" customWidth="1"/>
    <col min="4360" max="4360" width="11.85546875" customWidth="1"/>
    <col min="4361" max="4361" width="14.140625" customWidth="1"/>
    <col min="4362" max="4362" width="19.7109375" customWidth="1"/>
    <col min="4363" max="4363" width="14.42578125" customWidth="1"/>
    <col min="4364" max="4364" width="7" customWidth="1"/>
    <col min="4365" max="4365" width="13.85546875" customWidth="1"/>
    <col min="4366" max="4366" width="15.5703125" bestFit="1" customWidth="1"/>
    <col min="4367" max="4367" width="15.140625" bestFit="1" customWidth="1"/>
    <col min="4368" max="4368" width="17" bestFit="1" customWidth="1"/>
    <col min="4369" max="4369" width="33.5703125" bestFit="1" customWidth="1"/>
    <col min="4370" max="4370" width="15.28515625" bestFit="1" customWidth="1"/>
    <col min="4371" max="4371" width="23.85546875" bestFit="1" customWidth="1"/>
    <col min="4372" max="4372" width="23" customWidth="1"/>
    <col min="4373" max="4373" width="25.7109375" customWidth="1"/>
    <col min="4374" max="4374" width="23" bestFit="1" customWidth="1"/>
    <col min="4375" max="4375" width="23" customWidth="1"/>
    <col min="4376" max="4376" width="25.7109375" bestFit="1" customWidth="1"/>
    <col min="4377" max="4377" width="13.5703125" customWidth="1"/>
    <col min="4378" max="4378" width="42.85546875" bestFit="1" customWidth="1"/>
    <col min="4379" max="4379" width="49.42578125" bestFit="1" customWidth="1"/>
    <col min="4380" max="4380" width="18.42578125" customWidth="1"/>
    <col min="4381" max="4381" width="15.7109375" customWidth="1"/>
    <col min="4382" max="4382" width="50" bestFit="1" customWidth="1"/>
    <col min="4383" max="4383" width="11.85546875" customWidth="1"/>
    <col min="4384" max="4384" width="14.5703125" customWidth="1"/>
    <col min="4385" max="4385" width="8.7109375" customWidth="1"/>
    <col min="4386" max="4386" width="19.42578125" customWidth="1"/>
    <col min="4387" max="4387" width="16.42578125" customWidth="1"/>
    <col min="4388" max="4388" width="18.5703125" customWidth="1"/>
    <col min="4389" max="4389" width="23.85546875" customWidth="1"/>
    <col min="4390" max="4390" width="28" bestFit="1" customWidth="1"/>
    <col min="4391" max="4391" width="30.85546875" customWidth="1"/>
    <col min="4392" max="4392" width="11.7109375" customWidth="1"/>
    <col min="4393" max="4393" width="29.7109375" customWidth="1"/>
    <col min="4394" max="4394" width="21.28515625" bestFit="1" customWidth="1"/>
    <col min="4395" max="4395" width="52.140625" bestFit="1" customWidth="1"/>
    <col min="4396" max="4396" width="23.85546875" bestFit="1" customWidth="1"/>
    <col min="4397" max="4397" width="27.5703125" bestFit="1" customWidth="1"/>
    <col min="4398" max="4398" width="27.140625" bestFit="1" customWidth="1"/>
    <col min="4399" max="4399" width="29.7109375" bestFit="1" customWidth="1"/>
    <col min="4610" max="4610" width="0" hidden="1" customWidth="1"/>
    <col min="4611" max="4611" width="24.85546875" bestFit="1" customWidth="1"/>
    <col min="4612" max="4612" width="74.28515625" bestFit="1" customWidth="1"/>
    <col min="4613" max="4613" width="22" customWidth="1"/>
    <col min="4614" max="4614" width="23.85546875" bestFit="1" customWidth="1"/>
    <col min="4615" max="4615" width="24.7109375" customWidth="1"/>
    <col min="4616" max="4616" width="11.85546875" customWidth="1"/>
    <col min="4617" max="4617" width="14.140625" customWidth="1"/>
    <col min="4618" max="4618" width="19.7109375" customWidth="1"/>
    <col min="4619" max="4619" width="14.42578125" customWidth="1"/>
    <col min="4620" max="4620" width="7" customWidth="1"/>
    <col min="4621" max="4621" width="13.85546875" customWidth="1"/>
    <col min="4622" max="4622" width="15.5703125" bestFit="1" customWidth="1"/>
    <col min="4623" max="4623" width="15.140625" bestFit="1" customWidth="1"/>
    <col min="4624" max="4624" width="17" bestFit="1" customWidth="1"/>
    <col min="4625" max="4625" width="33.5703125" bestFit="1" customWidth="1"/>
    <col min="4626" max="4626" width="15.28515625" bestFit="1" customWidth="1"/>
    <col min="4627" max="4627" width="23.85546875" bestFit="1" customWidth="1"/>
    <col min="4628" max="4628" width="23" customWidth="1"/>
    <col min="4629" max="4629" width="25.7109375" customWidth="1"/>
    <col min="4630" max="4630" width="23" bestFit="1" customWidth="1"/>
    <col min="4631" max="4631" width="23" customWidth="1"/>
    <col min="4632" max="4632" width="25.7109375" bestFit="1" customWidth="1"/>
    <col min="4633" max="4633" width="13.5703125" customWidth="1"/>
    <col min="4634" max="4634" width="42.85546875" bestFit="1" customWidth="1"/>
    <col min="4635" max="4635" width="49.42578125" bestFit="1" customWidth="1"/>
    <col min="4636" max="4636" width="18.42578125" customWidth="1"/>
    <col min="4637" max="4637" width="15.7109375" customWidth="1"/>
    <col min="4638" max="4638" width="50" bestFit="1" customWidth="1"/>
    <col min="4639" max="4639" width="11.85546875" customWidth="1"/>
    <col min="4640" max="4640" width="14.5703125" customWidth="1"/>
    <col min="4641" max="4641" width="8.7109375" customWidth="1"/>
    <col min="4642" max="4642" width="19.42578125" customWidth="1"/>
    <col min="4643" max="4643" width="16.42578125" customWidth="1"/>
    <col min="4644" max="4644" width="18.5703125" customWidth="1"/>
    <col min="4645" max="4645" width="23.85546875" customWidth="1"/>
    <col min="4646" max="4646" width="28" bestFit="1" customWidth="1"/>
    <col min="4647" max="4647" width="30.85546875" customWidth="1"/>
    <col min="4648" max="4648" width="11.7109375" customWidth="1"/>
    <col min="4649" max="4649" width="29.7109375" customWidth="1"/>
    <col min="4650" max="4650" width="21.28515625" bestFit="1" customWidth="1"/>
    <col min="4651" max="4651" width="52.140625" bestFit="1" customWidth="1"/>
    <col min="4652" max="4652" width="23.85546875" bestFit="1" customWidth="1"/>
    <col min="4653" max="4653" width="27.5703125" bestFit="1" customWidth="1"/>
    <col min="4654" max="4654" width="27.140625" bestFit="1" customWidth="1"/>
    <col min="4655" max="4655" width="29.7109375" bestFit="1" customWidth="1"/>
    <col min="4866" max="4866" width="0" hidden="1" customWidth="1"/>
    <col min="4867" max="4867" width="24.85546875" bestFit="1" customWidth="1"/>
    <col min="4868" max="4868" width="74.28515625" bestFit="1" customWidth="1"/>
    <col min="4869" max="4869" width="22" customWidth="1"/>
    <col min="4870" max="4870" width="23.85546875" bestFit="1" customWidth="1"/>
    <col min="4871" max="4871" width="24.7109375" customWidth="1"/>
    <col min="4872" max="4872" width="11.85546875" customWidth="1"/>
    <col min="4873" max="4873" width="14.140625" customWidth="1"/>
    <col min="4874" max="4874" width="19.7109375" customWidth="1"/>
    <col min="4875" max="4875" width="14.42578125" customWidth="1"/>
    <col min="4876" max="4876" width="7" customWidth="1"/>
    <col min="4877" max="4877" width="13.85546875" customWidth="1"/>
    <col min="4878" max="4878" width="15.5703125" bestFit="1" customWidth="1"/>
    <col min="4879" max="4879" width="15.140625" bestFit="1" customWidth="1"/>
    <col min="4880" max="4880" width="17" bestFit="1" customWidth="1"/>
    <col min="4881" max="4881" width="33.5703125" bestFit="1" customWidth="1"/>
    <col min="4882" max="4882" width="15.28515625" bestFit="1" customWidth="1"/>
    <col min="4883" max="4883" width="23.85546875" bestFit="1" customWidth="1"/>
    <col min="4884" max="4884" width="23" customWidth="1"/>
    <col min="4885" max="4885" width="25.7109375" customWidth="1"/>
    <col min="4886" max="4886" width="23" bestFit="1" customWidth="1"/>
    <col min="4887" max="4887" width="23" customWidth="1"/>
    <col min="4888" max="4888" width="25.7109375" bestFit="1" customWidth="1"/>
    <col min="4889" max="4889" width="13.5703125" customWidth="1"/>
    <col min="4890" max="4890" width="42.85546875" bestFit="1" customWidth="1"/>
    <col min="4891" max="4891" width="49.42578125" bestFit="1" customWidth="1"/>
    <col min="4892" max="4892" width="18.42578125" customWidth="1"/>
    <col min="4893" max="4893" width="15.7109375" customWidth="1"/>
    <col min="4894" max="4894" width="50" bestFit="1" customWidth="1"/>
    <col min="4895" max="4895" width="11.85546875" customWidth="1"/>
    <col min="4896" max="4896" width="14.5703125" customWidth="1"/>
    <col min="4897" max="4897" width="8.7109375" customWidth="1"/>
    <col min="4898" max="4898" width="19.42578125" customWidth="1"/>
    <col min="4899" max="4899" width="16.42578125" customWidth="1"/>
    <col min="4900" max="4900" width="18.5703125" customWidth="1"/>
    <col min="4901" max="4901" width="23.85546875" customWidth="1"/>
    <col min="4902" max="4902" width="28" bestFit="1" customWidth="1"/>
    <col min="4903" max="4903" width="30.85546875" customWidth="1"/>
    <col min="4904" max="4904" width="11.7109375" customWidth="1"/>
    <col min="4905" max="4905" width="29.7109375" customWidth="1"/>
    <col min="4906" max="4906" width="21.28515625" bestFit="1" customWidth="1"/>
    <col min="4907" max="4907" width="52.140625" bestFit="1" customWidth="1"/>
    <col min="4908" max="4908" width="23.85546875" bestFit="1" customWidth="1"/>
    <col min="4909" max="4909" width="27.5703125" bestFit="1" customWidth="1"/>
    <col min="4910" max="4910" width="27.140625" bestFit="1" customWidth="1"/>
    <col min="4911" max="4911" width="29.7109375" bestFit="1" customWidth="1"/>
    <col min="5122" max="5122" width="0" hidden="1" customWidth="1"/>
    <col min="5123" max="5123" width="24.85546875" bestFit="1" customWidth="1"/>
    <col min="5124" max="5124" width="74.28515625" bestFit="1" customWidth="1"/>
    <col min="5125" max="5125" width="22" customWidth="1"/>
    <col min="5126" max="5126" width="23.85546875" bestFit="1" customWidth="1"/>
    <col min="5127" max="5127" width="24.7109375" customWidth="1"/>
    <col min="5128" max="5128" width="11.85546875" customWidth="1"/>
    <col min="5129" max="5129" width="14.140625" customWidth="1"/>
    <col min="5130" max="5130" width="19.7109375" customWidth="1"/>
    <col min="5131" max="5131" width="14.42578125" customWidth="1"/>
    <col min="5132" max="5132" width="7" customWidth="1"/>
    <col min="5133" max="5133" width="13.85546875" customWidth="1"/>
    <col min="5134" max="5134" width="15.5703125" bestFit="1" customWidth="1"/>
    <col min="5135" max="5135" width="15.140625" bestFit="1" customWidth="1"/>
    <col min="5136" max="5136" width="17" bestFit="1" customWidth="1"/>
    <col min="5137" max="5137" width="33.5703125" bestFit="1" customWidth="1"/>
    <col min="5138" max="5138" width="15.28515625" bestFit="1" customWidth="1"/>
    <col min="5139" max="5139" width="23.85546875" bestFit="1" customWidth="1"/>
    <col min="5140" max="5140" width="23" customWidth="1"/>
    <col min="5141" max="5141" width="25.7109375" customWidth="1"/>
    <col min="5142" max="5142" width="23" bestFit="1" customWidth="1"/>
    <col min="5143" max="5143" width="23" customWidth="1"/>
    <col min="5144" max="5144" width="25.7109375" bestFit="1" customWidth="1"/>
    <col min="5145" max="5145" width="13.5703125" customWidth="1"/>
    <col min="5146" max="5146" width="42.85546875" bestFit="1" customWidth="1"/>
    <col min="5147" max="5147" width="49.42578125" bestFit="1" customWidth="1"/>
    <col min="5148" max="5148" width="18.42578125" customWidth="1"/>
    <col min="5149" max="5149" width="15.7109375" customWidth="1"/>
    <col min="5150" max="5150" width="50" bestFit="1" customWidth="1"/>
    <col min="5151" max="5151" width="11.85546875" customWidth="1"/>
    <col min="5152" max="5152" width="14.5703125" customWidth="1"/>
    <col min="5153" max="5153" width="8.7109375" customWidth="1"/>
    <col min="5154" max="5154" width="19.42578125" customWidth="1"/>
    <col min="5155" max="5155" width="16.42578125" customWidth="1"/>
    <col min="5156" max="5156" width="18.5703125" customWidth="1"/>
    <col min="5157" max="5157" width="23.85546875" customWidth="1"/>
    <col min="5158" max="5158" width="28" bestFit="1" customWidth="1"/>
    <col min="5159" max="5159" width="30.85546875" customWidth="1"/>
    <col min="5160" max="5160" width="11.7109375" customWidth="1"/>
    <col min="5161" max="5161" width="29.7109375" customWidth="1"/>
    <col min="5162" max="5162" width="21.28515625" bestFit="1" customWidth="1"/>
    <col min="5163" max="5163" width="52.140625" bestFit="1" customWidth="1"/>
    <col min="5164" max="5164" width="23.85546875" bestFit="1" customWidth="1"/>
    <col min="5165" max="5165" width="27.5703125" bestFit="1" customWidth="1"/>
    <col min="5166" max="5166" width="27.140625" bestFit="1" customWidth="1"/>
    <col min="5167" max="5167" width="29.7109375" bestFit="1" customWidth="1"/>
    <col min="5378" max="5378" width="0" hidden="1" customWidth="1"/>
    <col min="5379" max="5379" width="24.85546875" bestFit="1" customWidth="1"/>
    <col min="5380" max="5380" width="74.28515625" bestFit="1" customWidth="1"/>
    <col min="5381" max="5381" width="22" customWidth="1"/>
    <col min="5382" max="5382" width="23.85546875" bestFit="1" customWidth="1"/>
    <col min="5383" max="5383" width="24.7109375" customWidth="1"/>
    <col min="5384" max="5384" width="11.85546875" customWidth="1"/>
    <col min="5385" max="5385" width="14.140625" customWidth="1"/>
    <col min="5386" max="5386" width="19.7109375" customWidth="1"/>
    <col min="5387" max="5387" width="14.42578125" customWidth="1"/>
    <col min="5388" max="5388" width="7" customWidth="1"/>
    <col min="5389" max="5389" width="13.85546875" customWidth="1"/>
    <col min="5390" max="5390" width="15.5703125" bestFit="1" customWidth="1"/>
    <col min="5391" max="5391" width="15.140625" bestFit="1" customWidth="1"/>
    <col min="5392" max="5392" width="17" bestFit="1" customWidth="1"/>
    <col min="5393" max="5393" width="33.5703125" bestFit="1" customWidth="1"/>
    <col min="5394" max="5394" width="15.28515625" bestFit="1" customWidth="1"/>
    <col min="5395" max="5395" width="23.85546875" bestFit="1" customWidth="1"/>
    <col min="5396" max="5396" width="23" customWidth="1"/>
    <col min="5397" max="5397" width="25.7109375" customWidth="1"/>
    <col min="5398" max="5398" width="23" bestFit="1" customWidth="1"/>
    <col min="5399" max="5399" width="23" customWidth="1"/>
    <col min="5400" max="5400" width="25.7109375" bestFit="1" customWidth="1"/>
    <col min="5401" max="5401" width="13.5703125" customWidth="1"/>
    <col min="5402" max="5402" width="42.85546875" bestFit="1" customWidth="1"/>
    <col min="5403" max="5403" width="49.42578125" bestFit="1" customWidth="1"/>
    <col min="5404" max="5404" width="18.42578125" customWidth="1"/>
    <col min="5405" max="5405" width="15.7109375" customWidth="1"/>
    <col min="5406" max="5406" width="50" bestFit="1" customWidth="1"/>
    <col min="5407" max="5407" width="11.85546875" customWidth="1"/>
    <col min="5408" max="5408" width="14.5703125" customWidth="1"/>
    <col min="5409" max="5409" width="8.7109375" customWidth="1"/>
    <col min="5410" max="5410" width="19.42578125" customWidth="1"/>
    <col min="5411" max="5411" width="16.42578125" customWidth="1"/>
    <col min="5412" max="5412" width="18.5703125" customWidth="1"/>
    <col min="5413" max="5413" width="23.85546875" customWidth="1"/>
    <col min="5414" max="5414" width="28" bestFit="1" customWidth="1"/>
    <col min="5415" max="5415" width="30.85546875" customWidth="1"/>
    <col min="5416" max="5416" width="11.7109375" customWidth="1"/>
    <col min="5417" max="5417" width="29.7109375" customWidth="1"/>
    <col min="5418" max="5418" width="21.28515625" bestFit="1" customWidth="1"/>
    <col min="5419" max="5419" width="52.140625" bestFit="1" customWidth="1"/>
    <col min="5420" max="5420" width="23.85546875" bestFit="1" customWidth="1"/>
    <col min="5421" max="5421" width="27.5703125" bestFit="1" customWidth="1"/>
    <col min="5422" max="5422" width="27.140625" bestFit="1" customWidth="1"/>
    <col min="5423" max="5423" width="29.7109375" bestFit="1" customWidth="1"/>
    <col min="5634" max="5634" width="0" hidden="1" customWidth="1"/>
    <col min="5635" max="5635" width="24.85546875" bestFit="1" customWidth="1"/>
    <col min="5636" max="5636" width="74.28515625" bestFit="1" customWidth="1"/>
    <col min="5637" max="5637" width="22" customWidth="1"/>
    <col min="5638" max="5638" width="23.85546875" bestFit="1" customWidth="1"/>
    <col min="5639" max="5639" width="24.7109375" customWidth="1"/>
    <col min="5640" max="5640" width="11.85546875" customWidth="1"/>
    <col min="5641" max="5641" width="14.140625" customWidth="1"/>
    <col min="5642" max="5642" width="19.7109375" customWidth="1"/>
    <col min="5643" max="5643" width="14.42578125" customWidth="1"/>
    <col min="5644" max="5644" width="7" customWidth="1"/>
    <col min="5645" max="5645" width="13.85546875" customWidth="1"/>
    <col min="5646" max="5646" width="15.5703125" bestFit="1" customWidth="1"/>
    <col min="5647" max="5647" width="15.140625" bestFit="1" customWidth="1"/>
    <col min="5648" max="5648" width="17" bestFit="1" customWidth="1"/>
    <col min="5649" max="5649" width="33.5703125" bestFit="1" customWidth="1"/>
    <col min="5650" max="5650" width="15.28515625" bestFit="1" customWidth="1"/>
    <col min="5651" max="5651" width="23.85546875" bestFit="1" customWidth="1"/>
    <col min="5652" max="5652" width="23" customWidth="1"/>
    <col min="5653" max="5653" width="25.7109375" customWidth="1"/>
    <col min="5654" max="5654" width="23" bestFit="1" customWidth="1"/>
    <col min="5655" max="5655" width="23" customWidth="1"/>
    <col min="5656" max="5656" width="25.7109375" bestFit="1" customWidth="1"/>
    <col min="5657" max="5657" width="13.5703125" customWidth="1"/>
    <col min="5658" max="5658" width="42.85546875" bestFit="1" customWidth="1"/>
    <col min="5659" max="5659" width="49.42578125" bestFit="1" customWidth="1"/>
    <col min="5660" max="5660" width="18.42578125" customWidth="1"/>
    <col min="5661" max="5661" width="15.7109375" customWidth="1"/>
    <col min="5662" max="5662" width="50" bestFit="1" customWidth="1"/>
    <col min="5663" max="5663" width="11.85546875" customWidth="1"/>
    <col min="5664" max="5664" width="14.5703125" customWidth="1"/>
    <col min="5665" max="5665" width="8.7109375" customWidth="1"/>
    <col min="5666" max="5666" width="19.42578125" customWidth="1"/>
    <col min="5667" max="5667" width="16.42578125" customWidth="1"/>
    <col min="5668" max="5668" width="18.5703125" customWidth="1"/>
    <col min="5669" max="5669" width="23.85546875" customWidth="1"/>
    <col min="5670" max="5670" width="28" bestFit="1" customWidth="1"/>
    <col min="5671" max="5671" width="30.85546875" customWidth="1"/>
    <col min="5672" max="5672" width="11.7109375" customWidth="1"/>
    <col min="5673" max="5673" width="29.7109375" customWidth="1"/>
    <col min="5674" max="5674" width="21.28515625" bestFit="1" customWidth="1"/>
    <col min="5675" max="5675" width="52.140625" bestFit="1" customWidth="1"/>
    <col min="5676" max="5676" width="23.85546875" bestFit="1" customWidth="1"/>
    <col min="5677" max="5677" width="27.5703125" bestFit="1" customWidth="1"/>
    <col min="5678" max="5678" width="27.140625" bestFit="1" customWidth="1"/>
    <col min="5679" max="5679" width="29.7109375" bestFit="1" customWidth="1"/>
    <col min="5890" max="5890" width="0" hidden="1" customWidth="1"/>
    <col min="5891" max="5891" width="24.85546875" bestFit="1" customWidth="1"/>
    <col min="5892" max="5892" width="74.28515625" bestFit="1" customWidth="1"/>
    <col min="5893" max="5893" width="22" customWidth="1"/>
    <col min="5894" max="5894" width="23.85546875" bestFit="1" customWidth="1"/>
    <col min="5895" max="5895" width="24.7109375" customWidth="1"/>
    <col min="5896" max="5896" width="11.85546875" customWidth="1"/>
    <col min="5897" max="5897" width="14.140625" customWidth="1"/>
    <col min="5898" max="5898" width="19.7109375" customWidth="1"/>
    <col min="5899" max="5899" width="14.42578125" customWidth="1"/>
    <col min="5900" max="5900" width="7" customWidth="1"/>
    <col min="5901" max="5901" width="13.85546875" customWidth="1"/>
    <col min="5902" max="5902" width="15.5703125" bestFit="1" customWidth="1"/>
    <col min="5903" max="5903" width="15.140625" bestFit="1" customWidth="1"/>
    <col min="5904" max="5904" width="17" bestFit="1" customWidth="1"/>
    <col min="5905" max="5905" width="33.5703125" bestFit="1" customWidth="1"/>
    <col min="5906" max="5906" width="15.28515625" bestFit="1" customWidth="1"/>
    <col min="5907" max="5907" width="23.85546875" bestFit="1" customWidth="1"/>
    <col min="5908" max="5908" width="23" customWidth="1"/>
    <col min="5909" max="5909" width="25.7109375" customWidth="1"/>
    <col min="5910" max="5910" width="23" bestFit="1" customWidth="1"/>
    <col min="5911" max="5911" width="23" customWidth="1"/>
    <col min="5912" max="5912" width="25.7109375" bestFit="1" customWidth="1"/>
    <col min="5913" max="5913" width="13.5703125" customWidth="1"/>
    <col min="5914" max="5914" width="42.85546875" bestFit="1" customWidth="1"/>
    <col min="5915" max="5915" width="49.42578125" bestFit="1" customWidth="1"/>
    <col min="5916" max="5916" width="18.42578125" customWidth="1"/>
    <col min="5917" max="5917" width="15.7109375" customWidth="1"/>
    <col min="5918" max="5918" width="50" bestFit="1" customWidth="1"/>
    <col min="5919" max="5919" width="11.85546875" customWidth="1"/>
    <col min="5920" max="5920" width="14.5703125" customWidth="1"/>
    <col min="5921" max="5921" width="8.7109375" customWidth="1"/>
    <col min="5922" max="5922" width="19.42578125" customWidth="1"/>
    <col min="5923" max="5923" width="16.42578125" customWidth="1"/>
    <col min="5924" max="5924" width="18.5703125" customWidth="1"/>
    <col min="5925" max="5925" width="23.85546875" customWidth="1"/>
    <col min="5926" max="5926" width="28" bestFit="1" customWidth="1"/>
    <col min="5927" max="5927" width="30.85546875" customWidth="1"/>
    <col min="5928" max="5928" width="11.7109375" customWidth="1"/>
    <col min="5929" max="5929" width="29.7109375" customWidth="1"/>
    <col min="5930" max="5930" width="21.28515625" bestFit="1" customWidth="1"/>
    <col min="5931" max="5931" width="52.140625" bestFit="1" customWidth="1"/>
    <col min="5932" max="5932" width="23.85546875" bestFit="1" customWidth="1"/>
    <col min="5933" max="5933" width="27.5703125" bestFit="1" customWidth="1"/>
    <col min="5934" max="5934" width="27.140625" bestFit="1" customWidth="1"/>
    <col min="5935" max="5935" width="29.7109375" bestFit="1" customWidth="1"/>
    <col min="6146" max="6146" width="0" hidden="1" customWidth="1"/>
    <col min="6147" max="6147" width="24.85546875" bestFit="1" customWidth="1"/>
    <col min="6148" max="6148" width="74.28515625" bestFit="1" customWidth="1"/>
    <col min="6149" max="6149" width="22" customWidth="1"/>
    <col min="6150" max="6150" width="23.85546875" bestFit="1" customWidth="1"/>
    <col min="6151" max="6151" width="24.7109375" customWidth="1"/>
    <col min="6152" max="6152" width="11.85546875" customWidth="1"/>
    <col min="6153" max="6153" width="14.140625" customWidth="1"/>
    <col min="6154" max="6154" width="19.7109375" customWidth="1"/>
    <col min="6155" max="6155" width="14.42578125" customWidth="1"/>
    <col min="6156" max="6156" width="7" customWidth="1"/>
    <col min="6157" max="6157" width="13.85546875" customWidth="1"/>
    <col min="6158" max="6158" width="15.5703125" bestFit="1" customWidth="1"/>
    <col min="6159" max="6159" width="15.140625" bestFit="1" customWidth="1"/>
    <col min="6160" max="6160" width="17" bestFit="1" customWidth="1"/>
    <col min="6161" max="6161" width="33.5703125" bestFit="1" customWidth="1"/>
    <col min="6162" max="6162" width="15.28515625" bestFit="1" customWidth="1"/>
    <col min="6163" max="6163" width="23.85546875" bestFit="1" customWidth="1"/>
    <col min="6164" max="6164" width="23" customWidth="1"/>
    <col min="6165" max="6165" width="25.7109375" customWidth="1"/>
    <col min="6166" max="6166" width="23" bestFit="1" customWidth="1"/>
    <col min="6167" max="6167" width="23" customWidth="1"/>
    <col min="6168" max="6168" width="25.7109375" bestFit="1" customWidth="1"/>
    <col min="6169" max="6169" width="13.5703125" customWidth="1"/>
    <col min="6170" max="6170" width="42.85546875" bestFit="1" customWidth="1"/>
    <col min="6171" max="6171" width="49.42578125" bestFit="1" customWidth="1"/>
    <col min="6172" max="6172" width="18.42578125" customWidth="1"/>
    <col min="6173" max="6173" width="15.7109375" customWidth="1"/>
    <col min="6174" max="6174" width="50" bestFit="1" customWidth="1"/>
    <col min="6175" max="6175" width="11.85546875" customWidth="1"/>
    <col min="6176" max="6176" width="14.5703125" customWidth="1"/>
    <col min="6177" max="6177" width="8.7109375" customWidth="1"/>
    <col min="6178" max="6178" width="19.42578125" customWidth="1"/>
    <col min="6179" max="6179" width="16.42578125" customWidth="1"/>
    <col min="6180" max="6180" width="18.5703125" customWidth="1"/>
    <col min="6181" max="6181" width="23.85546875" customWidth="1"/>
    <col min="6182" max="6182" width="28" bestFit="1" customWidth="1"/>
    <col min="6183" max="6183" width="30.85546875" customWidth="1"/>
    <col min="6184" max="6184" width="11.7109375" customWidth="1"/>
    <col min="6185" max="6185" width="29.7109375" customWidth="1"/>
    <col min="6186" max="6186" width="21.28515625" bestFit="1" customWidth="1"/>
    <col min="6187" max="6187" width="52.140625" bestFit="1" customWidth="1"/>
    <col min="6188" max="6188" width="23.85546875" bestFit="1" customWidth="1"/>
    <col min="6189" max="6189" width="27.5703125" bestFit="1" customWidth="1"/>
    <col min="6190" max="6190" width="27.140625" bestFit="1" customWidth="1"/>
    <col min="6191" max="6191" width="29.7109375" bestFit="1" customWidth="1"/>
    <col min="6402" max="6402" width="0" hidden="1" customWidth="1"/>
    <col min="6403" max="6403" width="24.85546875" bestFit="1" customWidth="1"/>
    <col min="6404" max="6404" width="74.28515625" bestFit="1" customWidth="1"/>
    <col min="6405" max="6405" width="22" customWidth="1"/>
    <col min="6406" max="6406" width="23.85546875" bestFit="1" customWidth="1"/>
    <col min="6407" max="6407" width="24.7109375" customWidth="1"/>
    <col min="6408" max="6408" width="11.85546875" customWidth="1"/>
    <col min="6409" max="6409" width="14.140625" customWidth="1"/>
    <col min="6410" max="6410" width="19.7109375" customWidth="1"/>
    <col min="6411" max="6411" width="14.42578125" customWidth="1"/>
    <col min="6412" max="6412" width="7" customWidth="1"/>
    <col min="6413" max="6413" width="13.85546875" customWidth="1"/>
    <col min="6414" max="6414" width="15.5703125" bestFit="1" customWidth="1"/>
    <col min="6415" max="6415" width="15.140625" bestFit="1" customWidth="1"/>
    <col min="6416" max="6416" width="17" bestFit="1" customWidth="1"/>
    <col min="6417" max="6417" width="33.5703125" bestFit="1" customWidth="1"/>
    <col min="6418" max="6418" width="15.28515625" bestFit="1" customWidth="1"/>
    <col min="6419" max="6419" width="23.85546875" bestFit="1" customWidth="1"/>
    <col min="6420" max="6420" width="23" customWidth="1"/>
    <col min="6421" max="6421" width="25.7109375" customWidth="1"/>
    <col min="6422" max="6422" width="23" bestFit="1" customWidth="1"/>
    <col min="6423" max="6423" width="23" customWidth="1"/>
    <col min="6424" max="6424" width="25.7109375" bestFit="1" customWidth="1"/>
    <col min="6425" max="6425" width="13.5703125" customWidth="1"/>
    <col min="6426" max="6426" width="42.85546875" bestFit="1" customWidth="1"/>
    <col min="6427" max="6427" width="49.42578125" bestFit="1" customWidth="1"/>
    <col min="6428" max="6428" width="18.42578125" customWidth="1"/>
    <col min="6429" max="6429" width="15.7109375" customWidth="1"/>
    <col min="6430" max="6430" width="50" bestFit="1" customWidth="1"/>
    <col min="6431" max="6431" width="11.85546875" customWidth="1"/>
    <col min="6432" max="6432" width="14.5703125" customWidth="1"/>
    <col min="6433" max="6433" width="8.7109375" customWidth="1"/>
    <col min="6434" max="6434" width="19.42578125" customWidth="1"/>
    <col min="6435" max="6435" width="16.42578125" customWidth="1"/>
    <col min="6436" max="6436" width="18.5703125" customWidth="1"/>
    <col min="6437" max="6437" width="23.85546875" customWidth="1"/>
    <col min="6438" max="6438" width="28" bestFit="1" customWidth="1"/>
    <col min="6439" max="6439" width="30.85546875" customWidth="1"/>
    <col min="6440" max="6440" width="11.7109375" customWidth="1"/>
    <col min="6441" max="6441" width="29.7109375" customWidth="1"/>
    <col min="6442" max="6442" width="21.28515625" bestFit="1" customWidth="1"/>
    <col min="6443" max="6443" width="52.140625" bestFit="1" customWidth="1"/>
    <col min="6444" max="6444" width="23.85546875" bestFit="1" customWidth="1"/>
    <col min="6445" max="6445" width="27.5703125" bestFit="1" customWidth="1"/>
    <col min="6446" max="6446" width="27.140625" bestFit="1" customWidth="1"/>
    <col min="6447" max="6447" width="29.7109375" bestFit="1" customWidth="1"/>
    <col min="6658" max="6658" width="0" hidden="1" customWidth="1"/>
    <col min="6659" max="6659" width="24.85546875" bestFit="1" customWidth="1"/>
    <col min="6660" max="6660" width="74.28515625" bestFit="1" customWidth="1"/>
    <col min="6661" max="6661" width="22" customWidth="1"/>
    <col min="6662" max="6662" width="23.85546875" bestFit="1" customWidth="1"/>
    <col min="6663" max="6663" width="24.7109375" customWidth="1"/>
    <col min="6664" max="6664" width="11.85546875" customWidth="1"/>
    <col min="6665" max="6665" width="14.140625" customWidth="1"/>
    <col min="6666" max="6666" width="19.7109375" customWidth="1"/>
    <col min="6667" max="6667" width="14.42578125" customWidth="1"/>
    <col min="6668" max="6668" width="7" customWidth="1"/>
    <col min="6669" max="6669" width="13.85546875" customWidth="1"/>
    <col min="6670" max="6670" width="15.5703125" bestFit="1" customWidth="1"/>
    <col min="6671" max="6671" width="15.140625" bestFit="1" customWidth="1"/>
    <col min="6672" max="6672" width="17" bestFit="1" customWidth="1"/>
    <col min="6673" max="6673" width="33.5703125" bestFit="1" customWidth="1"/>
    <col min="6674" max="6674" width="15.28515625" bestFit="1" customWidth="1"/>
    <col min="6675" max="6675" width="23.85546875" bestFit="1" customWidth="1"/>
    <col min="6676" max="6676" width="23" customWidth="1"/>
    <col min="6677" max="6677" width="25.7109375" customWidth="1"/>
    <col min="6678" max="6678" width="23" bestFit="1" customWidth="1"/>
    <col min="6679" max="6679" width="23" customWidth="1"/>
    <col min="6680" max="6680" width="25.7109375" bestFit="1" customWidth="1"/>
    <col min="6681" max="6681" width="13.5703125" customWidth="1"/>
    <col min="6682" max="6682" width="42.85546875" bestFit="1" customWidth="1"/>
    <col min="6683" max="6683" width="49.42578125" bestFit="1" customWidth="1"/>
    <col min="6684" max="6684" width="18.42578125" customWidth="1"/>
    <col min="6685" max="6685" width="15.7109375" customWidth="1"/>
    <col min="6686" max="6686" width="50" bestFit="1" customWidth="1"/>
    <col min="6687" max="6687" width="11.85546875" customWidth="1"/>
    <col min="6688" max="6688" width="14.5703125" customWidth="1"/>
    <col min="6689" max="6689" width="8.7109375" customWidth="1"/>
    <col min="6690" max="6690" width="19.42578125" customWidth="1"/>
    <col min="6691" max="6691" width="16.42578125" customWidth="1"/>
    <col min="6692" max="6692" width="18.5703125" customWidth="1"/>
    <col min="6693" max="6693" width="23.85546875" customWidth="1"/>
    <col min="6694" max="6694" width="28" bestFit="1" customWidth="1"/>
    <col min="6695" max="6695" width="30.85546875" customWidth="1"/>
    <col min="6696" max="6696" width="11.7109375" customWidth="1"/>
    <col min="6697" max="6697" width="29.7109375" customWidth="1"/>
    <col min="6698" max="6698" width="21.28515625" bestFit="1" customWidth="1"/>
    <col min="6699" max="6699" width="52.140625" bestFit="1" customWidth="1"/>
    <col min="6700" max="6700" width="23.85546875" bestFit="1" customWidth="1"/>
    <col min="6701" max="6701" width="27.5703125" bestFit="1" customWidth="1"/>
    <col min="6702" max="6702" width="27.140625" bestFit="1" customWidth="1"/>
    <col min="6703" max="6703" width="29.7109375" bestFit="1" customWidth="1"/>
    <col min="6914" max="6914" width="0" hidden="1" customWidth="1"/>
    <col min="6915" max="6915" width="24.85546875" bestFit="1" customWidth="1"/>
    <col min="6916" max="6916" width="74.28515625" bestFit="1" customWidth="1"/>
    <col min="6917" max="6917" width="22" customWidth="1"/>
    <col min="6918" max="6918" width="23.85546875" bestFit="1" customWidth="1"/>
    <col min="6919" max="6919" width="24.7109375" customWidth="1"/>
    <col min="6920" max="6920" width="11.85546875" customWidth="1"/>
    <col min="6921" max="6921" width="14.140625" customWidth="1"/>
    <col min="6922" max="6922" width="19.7109375" customWidth="1"/>
    <col min="6923" max="6923" width="14.42578125" customWidth="1"/>
    <col min="6924" max="6924" width="7" customWidth="1"/>
    <col min="6925" max="6925" width="13.85546875" customWidth="1"/>
    <col min="6926" max="6926" width="15.5703125" bestFit="1" customWidth="1"/>
    <col min="6927" max="6927" width="15.140625" bestFit="1" customWidth="1"/>
    <col min="6928" max="6928" width="17" bestFit="1" customWidth="1"/>
    <col min="6929" max="6929" width="33.5703125" bestFit="1" customWidth="1"/>
    <col min="6930" max="6930" width="15.28515625" bestFit="1" customWidth="1"/>
    <col min="6931" max="6931" width="23.85546875" bestFit="1" customWidth="1"/>
    <col min="6932" max="6932" width="23" customWidth="1"/>
    <col min="6933" max="6933" width="25.7109375" customWidth="1"/>
    <col min="6934" max="6934" width="23" bestFit="1" customWidth="1"/>
    <col min="6935" max="6935" width="23" customWidth="1"/>
    <col min="6936" max="6936" width="25.7109375" bestFit="1" customWidth="1"/>
    <col min="6937" max="6937" width="13.5703125" customWidth="1"/>
    <col min="6938" max="6938" width="42.85546875" bestFit="1" customWidth="1"/>
    <col min="6939" max="6939" width="49.42578125" bestFit="1" customWidth="1"/>
    <col min="6940" max="6940" width="18.42578125" customWidth="1"/>
    <col min="6941" max="6941" width="15.7109375" customWidth="1"/>
    <col min="6942" max="6942" width="50" bestFit="1" customWidth="1"/>
    <col min="6943" max="6943" width="11.85546875" customWidth="1"/>
    <col min="6944" max="6944" width="14.5703125" customWidth="1"/>
    <col min="6945" max="6945" width="8.7109375" customWidth="1"/>
    <col min="6946" max="6946" width="19.42578125" customWidth="1"/>
    <col min="6947" max="6947" width="16.42578125" customWidth="1"/>
    <col min="6948" max="6948" width="18.5703125" customWidth="1"/>
    <col min="6949" max="6949" width="23.85546875" customWidth="1"/>
    <col min="6950" max="6950" width="28" bestFit="1" customWidth="1"/>
    <col min="6951" max="6951" width="30.85546875" customWidth="1"/>
    <col min="6952" max="6952" width="11.7109375" customWidth="1"/>
    <col min="6953" max="6953" width="29.7109375" customWidth="1"/>
    <col min="6954" max="6954" width="21.28515625" bestFit="1" customWidth="1"/>
    <col min="6955" max="6955" width="52.140625" bestFit="1" customWidth="1"/>
    <col min="6956" max="6956" width="23.85546875" bestFit="1" customWidth="1"/>
    <col min="6957" max="6957" width="27.5703125" bestFit="1" customWidth="1"/>
    <col min="6958" max="6958" width="27.140625" bestFit="1" customWidth="1"/>
    <col min="6959" max="6959" width="29.7109375" bestFit="1" customWidth="1"/>
    <col min="7170" max="7170" width="0" hidden="1" customWidth="1"/>
    <col min="7171" max="7171" width="24.85546875" bestFit="1" customWidth="1"/>
    <col min="7172" max="7172" width="74.28515625" bestFit="1" customWidth="1"/>
    <col min="7173" max="7173" width="22" customWidth="1"/>
    <col min="7174" max="7174" width="23.85546875" bestFit="1" customWidth="1"/>
    <col min="7175" max="7175" width="24.7109375" customWidth="1"/>
    <col min="7176" max="7176" width="11.85546875" customWidth="1"/>
    <col min="7177" max="7177" width="14.140625" customWidth="1"/>
    <col min="7178" max="7178" width="19.7109375" customWidth="1"/>
    <col min="7179" max="7179" width="14.42578125" customWidth="1"/>
    <col min="7180" max="7180" width="7" customWidth="1"/>
    <col min="7181" max="7181" width="13.85546875" customWidth="1"/>
    <col min="7182" max="7182" width="15.5703125" bestFit="1" customWidth="1"/>
    <col min="7183" max="7183" width="15.140625" bestFit="1" customWidth="1"/>
    <col min="7184" max="7184" width="17" bestFit="1" customWidth="1"/>
    <col min="7185" max="7185" width="33.5703125" bestFit="1" customWidth="1"/>
    <col min="7186" max="7186" width="15.28515625" bestFit="1" customWidth="1"/>
    <col min="7187" max="7187" width="23.85546875" bestFit="1" customWidth="1"/>
    <col min="7188" max="7188" width="23" customWidth="1"/>
    <col min="7189" max="7189" width="25.7109375" customWidth="1"/>
    <col min="7190" max="7190" width="23" bestFit="1" customWidth="1"/>
    <col min="7191" max="7191" width="23" customWidth="1"/>
    <col min="7192" max="7192" width="25.7109375" bestFit="1" customWidth="1"/>
    <col min="7193" max="7193" width="13.5703125" customWidth="1"/>
    <col min="7194" max="7194" width="42.85546875" bestFit="1" customWidth="1"/>
    <col min="7195" max="7195" width="49.42578125" bestFit="1" customWidth="1"/>
    <col min="7196" max="7196" width="18.42578125" customWidth="1"/>
    <col min="7197" max="7197" width="15.7109375" customWidth="1"/>
    <col min="7198" max="7198" width="50" bestFit="1" customWidth="1"/>
    <col min="7199" max="7199" width="11.85546875" customWidth="1"/>
    <col min="7200" max="7200" width="14.5703125" customWidth="1"/>
    <col min="7201" max="7201" width="8.7109375" customWidth="1"/>
    <col min="7202" max="7202" width="19.42578125" customWidth="1"/>
    <col min="7203" max="7203" width="16.42578125" customWidth="1"/>
    <col min="7204" max="7204" width="18.5703125" customWidth="1"/>
    <col min="7205" max="7205" width="23.85546875" customWidth="1"/>
    <col min="7206" max="7206" width="28" bestFit="1" customWidth="1"/>
    <col min="7207" max="7207" width="30.85546875" customWidth="1"/>
    <col min="7208" max="7208" width="11.7109375" customWidth="1"/>
    <col min="7209" max="7209" width="29.7109375" customWidth="1"/>
    <col min="7210" max="7210" width="21.28515625" bestFit="1" customWidth="1"/>
    <col min="7211" max="7211" width="52.140625" bestFit="1" customWidth="1"/>
    <col min="7212" max="7212" width="23.85546875" bestFit="1" customWidth="1"/>
    <col min="7213" max="7213" width="27.5703125" bestFit="1" customWidth="1"/>
    <col min="7214" max="7214" width="27.140625" bestFit="1" customWidth="1"/>
    <col min="7215" max="7215" width="29.7109375" bestFit="1" customWidth="1"/>
    <col min="7426" max="7426" width="0" hidden="1" customWidth="1"/>
    <col min="7427" max="7427" width="24.85546875" bestFit="1" customWidth="1"/>
    <col min="7428" max="7428" width="74.28515625" bestFit="1" customWidth="1"/>
    <col min="7429" max="7429" width="22" customWidth="1"/>
    <col min="7430" max="7430" width="23.85546875" bestFit="1" customWidth="1"/>
    <col min="7431" max="7431" width="24.7109375" customWidth="1"/>
    <col min="7432" max="7432" width="11.85546875" customWidth="1"/>
    <col min="7433" max="7433" width="14.140625" customWidth="1"/>
    <col min="7434" max="7434" width="19.7109375" customWidth="1"/>
    <col min="7435" max="7435" width="14.42578125" customWidth="1"/>
    <col min="7436" max="7436" width="7" customWidth="1"/>
    <col min="7437" max="7437" width="13.85546875" customWidth="1"/>
    <col min="7438" max="7438" width="15.5703125" bestFit="1" customWidth="1"/>
    <col min="7439" max="7439" width="15.140625" bestFit="1" customWidth="1"/>
    <col min="7440" max="7440" width="17" bestFit="1" customWidth="1"/>
    <col min="7441" max="7441" width="33.5703125" bestFit="1" customWidth="1"/>
    <col min="7442" max="7442" width="15.28515625" bestFit="1" customWidth="1"/>
    <col min="7443" max="7443" width="23.85546875" bestFit="1" customWidth="1"/>
    <col min="7444" max="7444" width="23" customWidth="1"/>
    <col min="7445" max="7445" width="25.7109375" customWidth="1"/>
    <col min="7446" max="7446" width="23" bestFit="1" customWidth="1"/>
    <col min="7447" max="7447" width="23" customWidth="1"/>
    <col min="7448" max="7448" width="25.7109375" bestFit="1" customWidth="1"/>
    <col min="7449" max="7449" width="13.5703125" customWidth="1"/>
    <col min="7450" max="7450" width="42.85546875" bestFit="1" customWidth="1"/>
    <col min="7451" max="7451" width="49.42578125" bestFit="1" customWidth="1"/>
    <col min="7452" max="7452" width="18.42578125" customWidth="1"/>
    <col min="7453" max="7453" width="15.7109375" customWidth="1"/>
    <col min="7454" max="7454" width="50" bestFit="1" customWidth="1"/>
    <col min="7455" max="7455" width="11.85546875" customWidth="1"/>
    <col min="7456" max="7456" width="14.5703125" customWidth="1"/>
    <col min="7457" max="7457" width="8.7109375" customWidth="1"/>
    <col min="7458" max="7458" width="19.42578125" customWidth="1"/>
    <col min="7459" max="7459" width="16.42578125" customWidth="1"/>
    <col min="7460" max="7460" width="18.5703125" customWidth="1"/>
    <col min="7461" max="7461" width="23.85546875" customWidth="1"/>
    <col min="7462" max="7462" width="28" bestFit="1" customWidth="1"/>
    <col min="7463" max="7463" width="30.85546875" customWidth="1"/>
    <col min="7464" max="7464" width="11.7109375" customWidth="1"/>
    <col min="7465" max="7465" width="29.7109375" customWidth="1"/>
    <col min="7466" max="7466" width="21.28515625" bestFit="1" customWidth="1"/>
    <col min="7467" max="7467" width="52.140625" bestFit="1" customWidth="1"/>
    <col min="7468" max="7468" width="23.85546875" bestFit="1" customWidth="1"/>
    <col min="7469" max="7469" width="27.5703125" bestFit="1" customWidth="1"/>
    <col min="7470" max="7470" width="27.140625" bestFit="1" customWidth="1"/>
    <col min="7471" max="7471" width="29.7109375" bestFit="1" customWidth="1"/>
    <col min="7682" max="7682" width="0" hidden="1" customWidth="1"/>
    <col min="7683" max="7683" width="24.85546875" bestFit="1" customWidth="1"/>
    <col min="7684" max="7684" width="74.28515625" bestFit="1" customWidth="1"/>
    <col min="7685" max="7685" width="22" customWidth="1"/>
    <col min="7686" max="7686" width="23.85546875" bestFit="1" customWidth="1"/>
    <col min="7687" max="7687" width="24.7109375" customWidth="1"/>
    <col min="7688" max="7688" width="11.85546875" customWidth="1"/>
    <col min="7689" max="7689" width="14.140625" customWidth="1"/>
    <col min="7690" max="7690" width="19.7109375" customWidth="1"/>
    <col min="7691" max="7691" width="14.42578125" customWidth="1"/>
    <col min="7692" max="7692" width="7" customWidth="1"/>
    <col min="7693" max="7693" width="13.85546875" customWidth="1"/>
    <col min="7694" max="7694" width="15.5703125" bestFit="1" customWidth="1"/>
    <col min="7695" max="7695" width="15.140625" bestFit="1" customWidth="1"/>
    <col min="7696" max="7696" width="17" bestFit="1" customWidth="1"/>
    <col min="7697" max="7697" width="33.5703125" bestFit="1" customWidth="1"/>
    <col min="7698" max="7698" width="15.28515625" bestFit="1" customWidth="1"/>
    <col min="7699" max="7699" width="23.85546875" bestFit="1" customWidth="1"/>
    <col min="7700" max="7700" width="23" customWidth="1"/>
    <col min="7701" max="7701" width="25.7109375" customWidth="1"/>
    <col min="7702" max="7702" width="23" bestFit="1" customWidth="1"/>
    <col min="7703" max="7703" width="23" customWidth="1"/>
    <col min="7704" max="7704" width="25.7109375" bestFit="1" customWidth="1"/>
    <col min="7705" max="7705" width="13.5703125" customWidth="1"/>
    <col min="7706" max="7706" width="42.85546875" bestFit="1" customWidth="1"/>
    <col min="7707" max="7707" width="49.42578125" bestFit="1" customWidth="1"/>
    <col min="7708" max="7708" width="18.42578125" customWidth="1"/>
    <col min="7709" max="7709" width="15.7109375" customWidth="1"/>
    <col min="7710" max="7710" width="50" bestFit="1" customWidth="1"/>
    <col min="7711" max="7711" width="11.85546875" customWidth="1"/>
    <col min="7712" max="7712" width="14.5703125" customWidth="1"/>
    <col min="7713" max="7713" width="8.7109375" customWidth="1"/>
    <col min="7714" max="7714" width="19.42578125" customWidth="1"/>
    <col min="7715" max="7715" width="16.42578125" customWidth="1"/>
    <col min="7716" max="7716" width="18.5703125" customWidth="1"/>
    <col min="7717" max="7717" width="23.85546875" customWidth="1"/>
    <col min="7718" max="7718" width="28" bestFit="1" customWidth="1"/>
    <col min="7719" max="7719" width="30.85546875" customWidth="1"/>
    <col min="7720" max="7720" width="11.7109375" customWidth="1"/>
    <col min="7721" max="7721" width="29.7109375" customWidth="1"/>
    <col min="7722" max="7722" width="21.28515625" bestFit="1" customWidth="1"/>
    <col min="7723" max="7723" width="52.140625" bestFit="1" customWidth="1"/>
    <col min="7724" max="7724" width="23.85546875" bestFit="1" customWidth="1"/>
    <col min="7725" max="7725" width="27.5703125" bestFit="1" customWidth="1"/>
    <col min="7726" max="7726" width="27.140625" bestFit="1" customWidth="1"/>
    <col min="7727" max="7727" width="29.7109375" bestFit="1" customWidth="1"/>
    <col min="7938" max="7938" width="0" hidden="1" customWidth="1"/>
    <col min="7939" max="7939" width="24.85546875" bestFit="1" customWidth="1"/>
    <col min="7940" max="7940" width="74.28515625" bestFit="1" customWidth="1"/>
    <col min="7941" max="7941" width="22" customWidth="1"/>
    <col min="7942" max="7942" width="23.85546875" bestFit="1" customWidth="1"/>
    <col min="7943" max="7943" width="24.7109375" customWidth="1"/>
    <col min="7944" max="7944" width="11.85546875" customWidth="1"/>
    <col min="7945" max="7945" width="14.140625" customWidth="1"/>
    <col min="7946" max="7946" width="19.7109375" customWidth="1"/>
    <col min="7947" max="7947" width="14.42578125" customWidth="1"/>
    <col min="7948" max="7948" width="7" customWidth="1"/>
    <col min="7949" max="7949" width="13.85546875" customWidth="1"/>
    <col min="7950" max="7950" width="15.5703125" bestFit="1" customWidth="1"/>
    <col min="7951" max="7951" width="15.140625" bestFit="1" customWidth="1"/>
    <col min="7952" max="7952" width="17" bestFit="1" customWidth="1"/>
    <col min="7953" max="7953" width="33.5703125" bestFit="1" customWidth="1"/>
    <col min="7954" max="7954" width="15.28515625" bestFit="1" customWidth="1"/>
    <col min="7955" max="7955" width="23.85546875" bestFit="1" customWidth="1"/>
    <col min="7956" max="7956" width="23" customWidth="1"/>
    <col min="7957" max="7957" width="25.7109375" customWidth="1"/>
    <col min="7958" max="7958" width="23" bestFit="1" customWidth="1"/>
    <col min="7959" max="7959" width="23" customWidth="1"/>
    <col min="7960" max="7960" width="25.7109375" bestFit="1" customWidth="1"/>
    <col min="7961" max="7961" width="13.5703125" customWidth="1"/>
    <col min="7962" max="7962" width="42.85546875" bestFit="1" customWidth="1"/>
    <col min="7963" max="7963" width="49.42578125" bestFit="1" customWidth="1"/>
    <col min="7964" max="7964" width="18.42578125" customWidth="1"/>
    <col min="7965" max="7965" width="15.7109375" customWidth="1"/>
    <col min="7966" max="7966" width="50" bestFit="1" customWidth="1"/>
    <col min="7967" max="7967" width="11.85546875" customWidth="1"/>
    <col min="7968" max="7968" width="14.5703125" customWidth="1"/>
    <col min="7969" max="7969" width="8.7109375" customWidth="1"/>
    <col min="7970" max="7970" width="19.42578125" customWidth="1"/>
    <col min="7971" max="7971" width="16.42578125" customWidth="1"/>
    <col min="7972" max="7972" width="18.5703125" customWidth="1"/>
    <col min="7973" max="7973" width="23.85546875" customWidth="1"/>
    <col min="7974" max="7974" width="28" bestFit="1" customWidth="1"/>
    <col min="7975" max="7975" width="30.85546875" customWidth="1"/>
    <col min="7976" max="7976" width="11.7109375" customWidth="1"/>
    <col min="7977" max="7977" width="29.7109375" customWidth="1"/>
    <col min="7978" max="7978" width="21.28515625" bestFit="1" customWidth="1"/>
    <col min="7979" max="7979" width="52.140625" bestFit="1" customWidth="1"/>
    <col min="7980" max="7980" width="23.85546875" bestFit="1" customWidth="1"/>
    <col min="7981" max="7981" width="27.5703125" bestFit="1" customWidth="1"/>
    <col min="7982" max="7982" width="27.140625" bestFit="1" customWidth="1"/>
    <col min="7983" max="7983" width="29.7109375" bestFit="1" customWidth="1"/>
    <col min="8194" max="8194" width="0" hidden="1" customWidth="1"/>
    <col min="8195" max="8195" width="24.85546875" bestFit="1" customWidth="1"/>
    <col min="8196" max="8196" width="74.28515625" bestFit="1" customWidth="1"/>
    <col min="8197" max="8197" width="22" customWidth="1"/>
    <col min="8198" max="8198" width="23.85546875" bestFit="1" customWidth="1"/>
    <col min="8199" max="8199" width="24.7109375" customWidth="1"/>
    <col min="8200" max="8200" width="11.85546875" customWidth="1"/>
    <col min="8201" max="8201" width="14.140625" customWidth="1"/>
    <col min="8202" max="8202" width="19.7109375" customWidth="1"/>
    <col min="8203" max="8203" width="14.42578125" customWidth="1"/>
    <col min="8204" max="8204" width="7" customWidth="1"/>
    <col min="8205" max="8205" width="13.85546875" customWidth="1"/>
    <col min="8206" max="8206" width="15.5703125" bestFit="1" customWidth="1"/>
    <col min="8207" max="8207" width="15.140625" bestFit="1" customWidth="1"/>
    <col min="8208" max="8208" width="17" bestFit="1" customWidth="1"/>
    <col min="8209" max="8209" width="33.5703125" bestFit="1" customWidth="1"/>
    <col min="8210" max="8210" width="15.28515625" bestFit="1" customWidth="1"/>
    <col min="8211" max="8211" width="23.85546875" bestFit="1" customWidth="1"/>
    <col min="8212" max="8212" width="23" customWidth="1"/>
    <col min="8213" max="8213" width="25.7109375" customWidth="1"/>
    <col min="8214" max="8214" width="23" bestFit="1" customWidth="1"/>
    <col min="8215" max="8215" width="23" customWidth="1"/>
    <col min="8216" max="8216" width="25.7109375" bestFit="1" customWidth="1"/>
    <col min="8217" max="8217" width="13.5703125" customWidth="1"/>
    <col min="8218" max="8218" width="42.85546875" bestFit="1" customWidth="1"/>
    <col min="8219" max="8219" width="49.42578125" bestFit="1" customWidth="1"/>
    <col min="8220" max="8220" width="18.42578125" customWidth="1"/>
    <col min="8221" max="8221" width="15.7109375" customWidth="1"/>
    <col min="8222" max="8222" width="50" bestFit="1" customWidth="1"/>
    <col min="8223" max="8223" width="11.85546875" customWidth="1"/>
    <col min="8224" max="8224" width="14.5703125" customWidth="1"/>
    <col min="8225" max="8225" width="8.7109375" customWidth="1"/>
    <col min="8226" max="8226" width="19.42578125" customWidth="1"/>
    <col min="8227" max="8227" width="16.42578125" customWidth="1"/>
    <col min="8228" max="8228" width="18.5703125" customWidth="1"/>
    <col min="8229" max="8229" width="23.85546875" customWidth="1"/>
    <col min="8230" max="8230" width="28" bestFit="1" customWidth="1"/>
    <col min="8231" max="8231" width="30.85546875" customWidth="1"/>
    <col min="8232" max="8232" width="11.7109375" customWidth="1"/>
    <col min="8233" max="8233" width="29.7109375" customWidth="1"/>
    <col min="8234" max="8234" width="21.28515625" bestFit="1" customWidth="1"/>
    <col min="8235" max="8235" width="52.140625" bestFit="1" customWidth="1"/>
    <col min="8236" max="8236" width="23.85546875" bestFit="1" customWidth="1"/>
    <col min="8237" max="8237" width="27.5703125" bestFit="1" customWidth="1"/>
    <col min="8238" max="8238" width="27.140625" bestFit="1" customWidth="1"/>
    <col min="8239" max="8239" width="29.7109375" bestFit="1" customWidth="1"/>
    <col min="8450" max="8450" width="0" hidden="1" customWidth="1"/>
    <col min="8451" max="8451" width="24.85546875" bestFit="1" customWidth="1"/>
    <col min="8452" max="8452" width="74.28515625" bestFit="1" customWidth="1"/>
    <col min="8453" max="8453" width="22" customWidth="1"/>
    <col min="8454" max="8454" width="23.85546875" bestFit="1" customWidth="1"/>
    <col min="8455" max="8455" width="24.7109375" customWidth="1"/>
    <col min="8456" max="8456" width="11.85546875" customWidth="1"/>
    <col min="8457" max="8457" width="14.140625" customWidth="1"/>
    <col min="8458" max="8458" width="19.7109375" customWidth="1"/>
    <col min="8459" max="8459" width="14.42578125" customWidth="1"/>
    <col min="8460" max="8460" width="7" customWidth="1"/>
    <col min="8461" max="8461" width="13.85546875" customWidth="1"/>
    <col min="8462" max="8462" width="15.5703125" bestFit="1" customWidth="1"/>
    <col min="8463" max="8463" width="15.140625" bestFit="1" customWidth="1"/>
    <col min="8464" max="8464" width="17" bestFit="1" customWidth="1"/>
    <col min="8465" max="8465" width="33.5703125" bestFit="1" customWidth="1"/>
    <col min="8466" max="8466" width="15.28515625" bestFit="1" customWidth="1"/>
    <col min="8467" max="8467" width="23.85546875" bestFit="1" customWidth="1"/>
    <col min="8468" max="8468" width="23" customWidth="1"/>
    <col min="8469" max="8469" width="25.7109375" customWidth="1"/>
    <col min="8470" max="8470" width="23" bestFit="1" customWidth="1"/>
    <col min="8471" max="8471" width="23" customWidth="1"/>
    <col min="8472" max="8472" width="25.7109375" bestFit="1" customWidth="1"/>
    <col min="8473" max="8473" width="13.5703125" customWidth="1"/>
    <col min="8474" max="8474" width="42.85546875" bestFit="1" customWidth="1"/>
    <col min="8475" max="8475" width="49.42578125" bestFit="1" customWidth="1"/>
    <col min="8476" max="8476" width="18.42578125" customWidth="1"/>
    <col min="8477" max="8477" width="15.7109375" customWidth="1"/>
    <col min="8478" max="8478" width="50" bestFit="1" customWidth="1"/>
    <col min="8479" max="8479" width="11.85546875" customWidth="1"/>
    <col min="8480" max="8480" width="14.5703125" customWidth="1"/>
    <col min="8481" max="8481" width="8.7109375" customWidth="1"/>
    <col min="8482" max="8482" width="19.42578125" customWidth="1"/>
    <col min="8483" max="8483" width="16.42578125" customWidth="1"/>
    <col min="8484" max="8484" width="18.5703125" customWidth="1"/>
    <col min="8485" max="8485" width="23.85546875" customWidth="1"/>
    <col min="8486" max="8486" width="28" bestFit="1" customWidth="1"/>
    <col min="8487" max="8487" width="30.85546875" customWidth="1"/>
    <col min="8488" max="8488" width="11.7109375" customWidth="1"/>
    <col min="8489" max="8489" width="29.7109375" customWidth="1"/>
    <col min="8490" max="8490" width="21.28515625" bestFit="1" customWidth="1"/>
    <col min="8491" max="8491" width="52.140625" bestFit="1" customWidth="1"/>
    <col min="8492" max="8492" width="23.85546875" bestFit="1" customWidth="1"/>
    <col min="8493" max="8493" width="27.5703125" bestFit="1" customWidth="1"/>
    <col min="8494" max="8494" width="27.140625" bestFit="1" customWidth="1"/>
    <col min="8495" max="8495" width="29.7109375" bestFit="1" customWidth="1"/>
    <col min="8706" max="8706" width="0" hidden="1" customWidth="1"/>
    <col min="8707" max="8707" width="24.85546875" bestFit="1" customWidth="1"/>
    <col min="8708" max="8708" width="74.28515625" bestFit="1" customWidth="1"/>
    <col min="8709" max="8709" width="22" customWidth="1"/>
    <col min="8710" max="8710" width="23.85546875" bestFit="1" customWidth="1"/>
    <col min="8711" max="8711" width="24.7109375" customWidth="1"/>
    <col min="8712" max="8712" width="11.85546875" customWidth="1"/>
    <col min="8713" max="8713" width="14.140625" customWidth="1"/>
    <col min="8714" max="8714" width="19.7109375" customWidth="1"/>
    <col min="8715" max="8715" width="14.42578125" customWidth="1"/>
    <col min="8716" max="8716" width="7" customWidth="1"/>
    <col min="8717" max="8717" width="13.85546875" customWidth="1"/>
    <col min="8718" max="8718" width="15.5703125" bestFit="1" customWidth="1"/>
    <col min="8719" max="8719" width="15.140625" bestFit="1" customWidth="1"/>
    <col min="8720" max="8720" width="17" bestFit="1" customWidth="1"/>
    <col min="8721" max="8721" width="33.5703125" bestFit="1" customWidth="1"/>
    <col min="8722" max="8722" width="15.28515625" bestFit="1" customWidth="1"/>
    <col min="8723" max="8723" width="23.85546875" bestFit="1" customWidth="1"/>
    <col min="8724" max="8724" width="23" customWidth="1"/>
    <col min="8725" max="8725" width="25.7109375" customWidth="1"/>
    <col min="8726" max="8726" width="23" bestFit="1" customWidth="1"/>
    <col min="8727" max="8727" width="23" customWidth="1"/>
    <col min="8728" max="8728" width="25.7109375" bestFit="1" customWidth="1"/>
    <col min="8729" max="8729" width="13.5703125" customWidth="1"/>
    <col min="8730" max="8730" width="42.85546875" bestFit="1" customWidth="1"/>
    <col min="8731" max="8731" width="49.42578125" bestFit="1" customWidth="1"/>
    <col min="8732" max="8732" width="18.42578125" customWidth="1"/>
    <col min="8733" max="8733" width="15.7109375" customWidth="1"/>
    <col min="8734" max="8734" width="50" bestFit="1" customWidth="1"/>
    <col min="8735" max="8735" width="11.85546875" customWidth="1"/>
    <col min="8736" max="8736" width="14.5703125" customWidth="1"/>
    <col min="8737" max="8737" width="8.7109375" customWidth="1"/>
    <col min="8738" max="8738" width="19.42578125" customWidth="1"/>
    <col min="8739" max="8739" width="16.42578125" customWidth="1"/>
    <col min="8740" max="8740" width="18.5703125" customWidth="1"/>
    <col min="8741" max="8741" width="23.85546875" customWidth="1"/>
    <col min="8742" max="8742" width="28" bestFit="1" customWidth="1"/>
    <col min="8743" max="8743" width="30.85546875" customWidth="1"/>
    <col min="8744" max="8744" width="11.7109375" customWidth="1"/>
    <col min="8745" max="8745" width="29.7109375" customWidth="1"/>
    <col min="8746" max="8746" width="21.28515625" bestFit="1" customWidth="1"/>
    <col min="8747" max="8747" width="52.140625" bestFit="1" customWidth="1"/>
    <col min="8748" max="8748" width="23.85546875" bestFit="1" customWidth="1"/>
    <col min="8749" max="8749" width="27.5703125" bestFit="1" customWidth="1"/>
    <col min="8750" max="8750" width="27.140625" bestFit="1" customWidth="1"/>
    <col min="8751" max="8751" width="29.7109375" bestFit="1" customWidth="1"/>
    <col min="8962" max="8962" width="0" hidden="1" customWidth="1"/>
    <col min="8963" max="8963" width="24.85546875" bestFit="1" customWidth="1"/>
    <col min="8964" max="8964" width="74.28515625" bestFit="1" customWidth="1"/>
    <col min="8965" max="8965" width="22" customWidth="1"/>
    <col min="8966" max="8966" width="23.85546875" bestFit="1" customWidth="1"/>
    <col min="8967" max="8967" width="24.7109375" customWidth="1"/>
    <col min="8968" max="8968" width="11.85546875" customWidth="1"/>
    <col min="8969" max="8969" width="14.140625" customWidth="1"/>
    <col min="8970" max="8970" width="19.7109375" customWidth="1"/>
    <col min="8971" max="8971" width="14.42578125" customWidth="1"/>
    <col min="8972" max="8972" width="7" customWidth="1"/>
    <col min="8973" max="8973" width="13.85546875" customWidth="1"/>
    <col min="8974" max="8974" width="15.5703125" bestFit="1" customWidth="1"/>
    <col min="8975" max="8975" width="15.140625" bestFit="1" customWidth="1"/>
    <col min="8976" max="8976" width="17" bestFit="1" customWidth="1"/>
    <col min="8977" max="8977" width="33.5703125" bestFit="1" customWidth="1"/>
    <col min="8978" max="8978" width="15.28515625" bestFit="1" customWidth="1"/>
    <col min="8979" max="8979" width="23.85546875" bestFit="1" customWidth="1"/>
    <col min="8980" max="8980" width="23" customWidth="1"/>
    <col min="8981" max="8981" width="25.7109375" customWidth="1"/>
    <col min="8982" max="8982" width="23" bestFit="1" customWidth="1"/>
    <col min="8983" max="8983" width="23" customWidth="1"/>
    <col min="8984" max="8984" width="25.7109375" bestFit="1" customWidth="1"/>
    <col min="8985" max="8985" width="13.5703125" customWidth="1"/>
    <col min="8986" max="8986" width="42.85546875" bestFit="1" customWidth="1"/>
    <col min="8987" max="8987" width="49.42578125" bestFit="1" customWidth="1"/>
    <col min="8988" max="8988" width="18.42578125" customWidth="1"/>
    <col min="8989" max="8989" width="15.7109375" customWidth="1"/>
    <col min="8990" max="8990" width="50" bestFit="1" customWidth="1"/>
    <col min="8991" max="8991" width="11.85546875" customWidth="1"/>
    <col min="8992" max="8992" width="14.5703125" customWidth="1"/>
    <col min="8993" max="8993" width="8.7109375" customWidth="1"/>
    <col min="8994" max="8994" width="19.42578125" customWidth="1"/>
    <col min="8995" max="8995" width="16.42578125" customWidth="1"/>
    <col min="8996" max="8996" width="18.5703125" customWidth="1"/>
    <col min="8997" max="8997" width="23.85546875" customWidth="1"/>
    <col min="8998" max="8998" width="28" bestFit="1" customWidth="1"/>
    <col min="8999" max="8999" width="30.85546875" customWidth="1"/>
    <col min="9000" max="9000" width="11.7109375" customWidth="1"/>
    <col min="9001" max="9001" width="29.7109375" customWidth="1"/>
    <col min="9002" max="9002" width="21.28515625" bestFit="1" customWidth="1"/>
    <col min="9003" max="9003" width="52.140625" bestFit="1" customWidth="1"/>
    <col min="9004" max="9004" width="23.85546875" bestFit="1" customWidth="1"/>
    <col min="9005" max="9005" width="27.5703125" bestFit="1" customWidth="1"/>
    <col min="9006" max="9006" width="27.140625" bestFit="1" customWidth="1"/>
    <col min="9007" max="9007" width="29.7109375" bestFit="1" customWidth="1"/>
    <col min="9218" max="9218" width="0" hidden="1" customWidth="1"/>
    <col min="9219" max="9219" width="24.85546875" bestFit="1" customWidth="1"/>
    <col min="9220" max="9220" width="74.28515625" bestFit="1" customWidth="1"/>
    <col min="9221" max="9221" width="22" customWidth="1"/>
    <col min="9222" max="9222" width="23.85546875" bestFit="1" customWidth="1"/>
    <col min="9223" max="9223" width="24.7109375" customWidth="1"/>
    <col min="9224" max="9224" width="11.85546875" customWidth="1"/>
    <col min="9225" max="9225" width="14.140625" customWidth="1"/>
    <col min="9226" max="9226" width="19.7109375" customWidth="1"/>
    <col min="9227" max="9227" width="14.42578125" customWidth="1"/>
    <col min="9228" max="9228" width="7" customWidth="1"/>
    <col min="9229" max="9229" width="13.85546875" customWidth="1"/>
    <col min="9230" max="9230" width="15.5703125" bestFit="1" customWidth="1"/>
    <col min="9231" max="9231" width="15.140625" bestFit="1" customWidth="1"/>
    <col min="9232" max="9232" width="17" bestFit="1" customWidth="1"/>
    <col min="9233" max="9233" width="33.5703125" bestFit="1" customWidth="1"/>
    <col min="9234" max="9234" width="15.28515625" bestFit="1" customWidth="1"/>
    <col min="9235" max="9235" width="23.85546875" bestFit="1" customWidth="1"/>
    <col min="9236" max="9236" width="23" customWidth="1"/>
    <col min="9237" max="9237" width="25.7109375" customWidth="1"/>
    <col min="9238" max="9238" width="23" bestFit="1" customWidth="1"/>
    <col min="9239" max="9239" width="23" customWidth="1"/>
    <col min="9240" max="9240" width="25.7109375" bestFit="1" customWidth="1"/>
    <col min="9241" max="9241" width="13.5703125" customWidth="1"/>
    <col min="9242" max="9242" width="42.85546875" bestFit="1" customWidth="1"/>
    <col min="9243" max="9243" width="49.42578125" bestFit="1" customWidth="1"/>
    <col min="9244" max="9244" width="18.42578125" customWidth="1"/>
    <col min="9245" max="9245" width="15.7109375" customWidth="1"/>
    <col min="9246" max="9246" width="50" bestFit="1" customWidth="1"/>
    <col min="9247" max="9247" width="11.85546875" customWidth="1"/>
    <col min="9248" max="9248" width="14.5703125" customWidth="1"/>
    <col min="9249" max="9249" width="8.7109375" customWidth="1"/>
    <col min="9250" max="9250" width="19.42578125" customWidth="1"/>
    <col min="9251" max="9251" width="16.42578125" customWidth="1"/>
    <col min="9252" max="9252" width="18.5703125" customWidth="1"/>
    <col min="9253" max="9253" width="23.85546875" customWidth="1"/>
    <col min="9254" max="9254" width="28" bestFit="1" customWidth="1"/>
    <col min="9255" max="9255" width="30.85546875" customWidth="1"/>
    <col min="9256" max="9256" width="11.7109375" customWidth="1"/>
    <col min="9257" max="9257" width="29.7109375" customWidth="1"/>
    <col min="9258" max="9258" width="21.28515625" bestFit="1" customWidth="1"/>
    <col min="9259" max="9259" width="52.140625" bestFit="1" customWidth="1"/>
    <col min="9260" max="9260" width="23.85546875" bestFit="1" customWidth="1"/>
    <col min="9261" max="9261" width="27.5703125" bestFit="1" customWidth="1"/>
    <col min="9262" max="9262" width="27.140625" bestFit="1" customWidth="1"/>
    <col min="9263" max="9263" width="29.7109375" bestFit="1" customWidth="1"/>
    <col min="9474" max="9474" width="0" hidden="1" customWidth="1"/>
    <col min="9475" max="9475" width="24.85546875" bestFit="1" customWidth="1"/>
    <col min="9476" max="9476" width="74.28515625" bestFit="1" customWidth="1"/>
    <col min="9477" max="9477" width="22" customWidth="1"/>
    <col min="9478" max="9478" width="23.85546875" bestFit="1" customWidth="1"/>
    <col min="9479" max="9479" width="24.7109375" customWidth="1"/>
    <col min="9480" max="9480" width="11.85546875" customWidth="1"/>
    <col min="9481" max="9481" width="14.140625" customWidth="1"/>
    <col min="9482" max="9482" width="19.7109375" customWidth="1"/>
    <col min="9483" max="9483" width="14.42578125" customWidth="1"/>
    <col min="9484" max="9484" width="7" customWidth="1"/>
    <col min="9485" max="9485" width="13.85546875" customWidth="1"/>
    <col min="9486" max="9486" width="15.5703125" bestFit="1" customWidth="1"/>
    <col min="9487" max="9487" width="15.140625" bestFit="1" customWidth="1"/>
    <col min="9488" max="9488" width="17" bestFit="1" customWidth="1"/>
    <col min="9489" max="9489" width="33.5703125" bestFit="1" customWidth="1"/>
    <col min="9490" max="9490" width="15.28515625" bestFit="1" customWidth="1"/>
    <col min="9491" max="9491" width="23.85546875" bestFit="1" customWidth="1"/>
    <col min="9492" max="9492" width="23" customWidth="1"/>
    <col min="9493" max="9493" width="25.7109375" customWidth="1"/>
    <col min="9494" max="9494" width="23" bestFit="1" customWidth="1"/>
    <col min="9495" max="9495" width="23" customWidth="1"/>
    <col min="9496" max="9496" width="25.7109375" bestFit="1" customWidth="1"/>
    <col min="9497" max="9497" width="13.5703125" customWidth="1"/>
    <col min="9498" max="9498" width="42.85546875" bestFit="1" customWidth="1"/>
    <col min="9499" max="9499" width="49.42578125" bestFit="1" customWidth="1"/>
    <col min="9500" max="9500" width="18.42578125" customWidth="1"/>
    <col min="9501" max="9501" width="15.7109375" customWidth="1"/>
    <col min="9502" max="9502" width="50" bestFit="1" customWidth="1"/>
    <col min="9503" max="9503" width="11.85546875" customWidth="1"/>
    <col min="9504" max="9504" width="14.5703125" customWidth="1"/>
    <col min="9505" max="9505" width="8.7109375" customWidth="1"/>
    <col min="9506" max="9506" width="19.42578125" customWidth="1"/>
    <col min="9507" max="9507" width="16.42578125" customWidth="1"/>
    <col min="9508" max="9508" width="18.5703125" customWidth="1"/>
    <col min="9509" max="9509" width="23.85546875" customWidth="1"/>
    <col min="9510" max="9510" width="28" bestFit="1" customWidth="1"/>
    <col min="9511" max="9511" width="30.85546875" customWidth="1"/>
    <col min="9512" max="9512" width="11.7109375" customWidth="1"/>
    <col min="9513" max="9513" width="29.7109375" customWidth="1"/>
    <col min="9514" max="9514" width="21.28515625" bestFit="1" customWidth="1"/>
    <col min="9515" max="9515" width="52.140625" bestFit="1" customWidth="1"/>
    <col min="9516" max="9516" width="23.85546875" bestFit="1" customWidth="1"/>
    <col min="9517" max="9517" width="27.5703125" bestFit="1" customWidth="1"/>
    <col min="9518" max="9518" width="27.140625" bestFit="1" customWidth="1"/>
    <col min="9519" max="9519" width="29.7109375" bestFit="1" customWidth="1"/>
    <col min="9730" max="9730" width="0" hidden="1" customWidth="1"/>
    <col min="9731" max="9731" width="24.85546875" bestFit="1" customWidth="1"/>
    <col min="9732" max="9732" width="74.28515625" bestFit="1" customWidth="1"/>
    <col min="9733" max="9733" width="22" customWidth="1"/>
    <col min="9734" max="9734" width="23.85546875" bestFit="1" customWidth="1"/>
    <col min="9735" max="9735" width="24.7109375" customWidth="1"/>
    <col min="9736" max="9736" width="11.85546875" customWidth="1"/>
    <col min="9737" max="9737" width="14.140625" customWidth="1"/>
    <col min="9738" max="9738" width="19.7109375" customWidth="1"/>
    <col min="9739" max="9739" width="14.42578125" customWidth="1"/>
    <col min="9740" max="9740" width="7" customWidth="1"/>
    <col min="9741" max="9741" width="13.85546875" customWidth="1"/>
    <col min="9742" max="9742" width="15.5703125" bestFit="1" customWidth="1"/>
    <col min="9743" max="9743" width="15.140625" bestFit="1" customWidth="1"/>
    <col min="9744" max="9744" width="17" bestFit="1" customWidth="1"/>
    <col min="9745" max="9745" width="33.5703125" bestFit="1" customWidth="1"/>
    <col min="9746" max="9746" width="15.28515625" bestFit="1" customWidth="1"/>
    <col min="9747" max="9747" width="23.85546875" bestFit="1" customWidth="1"/>
    <col min="9748" max="9748" width="23" customWidth="1"/>
    <col min="9749" max="9749" width="25.7109375" customWidth="1"/>
    <col min="9750" max="9750" width="23" bestFit="1" customWidth="1"/>
    <col min="9751" max="9751" width="23" customWidth="1"/>
    <col min="9752" max="9752" width="25.7109375" bestFit="1" customWidth="1"/>
    <col min="9753" max="9753" width="13.5703125" customWidth="1"/>
    <col min="9754" max="9754" width="42.85546875" bestFit="1" customWidth="1"/>
    <col min="9755" max="9755" width="49.42578125" bestFit="1" customWidth="1"/>
    <col min="9756" max="9756" width="18.42578125" customWidth="1"/>
    <col min="9757" max="9757" width="15.7109375" customWidth="1"/>
    <col min="9758" max="9758" width="50" bestFit="1" customWidth="1"/>
    <col min="9759" max="9759" width="11.85546875" customWidth="1"/>
    <col min="9760" max="9760" width="14.5703125" customWidth="1"/>
    <col min="9761" max="9761" width="8.7109375" customWidth="1"/>
    <col min="9762" max="9762" width="19.42578125" customWidth="1"/>
    <col min="9763" max="9763" width="16.42578125" customWidth="1"/>
    <col min="9764" max="9764" width="18.5703125" customWidth="1"/>
    <col min="9765" max="9765" width="23.85546875" customWidth="1"/>
    <col min="9766" max="9766" width="28" bestFit="1" customWidth="1"/>
    <col min="9767" max="9767" width="30.85546875" customWidth="1"/>
    <col min="9768" max="9768" width="11.7109375" customWidth="1"/>
    <col min="9769" max="9769" width="29.7109375" customWidth="1"/>
    <col min="9770" max="9770" width="21.28515625" bestFit="1" customWidth="1"/>
    <col min="9771" max="9771" width="52.140625" bestFit="1" customWidth="1"/>
    <col min="9772" max="9772" width="23.85546875" bestFit="1" customWidth="1"/>
    <col min="9773" max="9773" width="27.5703125" bestFit="1" customWidth="1"/>
    <col min="9774" max="9774" width="27.140625" bestFit="1" customWidth="1"/>
    <col min="9775" max="9775" width="29.7109375" bestFit="1" customWidth="1"/>
    <col min="9986" max="9986" width="0" hidden="1" customWidth="1"/>
    <col min="9987" max="9987" width="24.85546875" bestFit="1" customWidth="1"/>
    <col min="9988" max="9988" width="74.28515625" bestFit="1" customWidth="1"/>
    <col min="9989" max="9989" width="22" customWidth="1"/>
    <col min="9990" max="9990" width="23.85546875" bestFit="1" customWidth="1"/>
    <col min="9991" max="9991" width="24.7109375" customWidth="1"/>
    <col min="9992" max="9992" width="11.85546875" customWidth="1"/>
    <col min="9993" max="9993" width="14.140625" customWidth="1"/>
    <col min="9994" max="9994" width="19.7109375" customWidth="1"/>
    <col min="9995" max="9995" width="14.42578125" customWidth="1"/>
    <col min="9996" max="9996" width="7" customWidth="1"/>
    <col min="9997" max="9997" width="13.85546875" customWidth="1"/>
    <col min="9998" max="9998" width="15.5703125" bestFit="1" customWidth="1"/>
    <col min="9999" max="9999" width="15.140625" bestFit="1" customWidth="1"/>
    <col min="10000" max="10000" width="17" bestFit="1" customWidth="1"/>
    <col min="10001" max="10001" width="33.5703125" bestFit="1" customWidth="1"/>
    <col min="10002" max="10002" width="15.28515625" bestFit="1" customWidth="1"/>
    <col min="10003" max="10003" width="23.85546875" bestFit="1" customWidth="1"/>
    <col min="10004" max="10004" width="23" customWidth="1"/>
    <col min="10005" max="10005" width="25.7109375" customWidth="1"/>
    <col min="10006" max="10006" width="23" bestFit="1" customWidth="1"/>
    <col min="10007" max="10007" width="23" customWidth="1"/>
    <col min="10008" max="10008" width="25.7109375" bestFit="1" customWidth="1"/>
    <col min="10009" max="10009" width="13.5703125" customWidth="1"/>
    <col min="10010" max="10010" width="42.85546875" bestFit="1" customWidth="1"/>
    <col min="10011" max="10011" width="49.42578125" bestFit="1" customWidth="1"/>
    <col min="10012" max="10012" width="18.42578125" customWidth="1"/>
    <col min="10013" max="10013" width="15.7109375" customWidth="1"/>
    <col min="10014" max="10014" width="50" bestFit="1" customWidth="1"/>
    <col min="10015" max="10015" width="11.85546875" customWidth="1"/>
    <col min="10016" max="10016" width="14.5703125" customWidth="1"/>
    <col min="10017" max="10017" width="8.7109375" customWidth="1"/>
    <col min="10018" max="10018" width="19.42578125" customWidth="1"/>
    <col min="10019" max="10019" width="16.42578125" customWidth="1"/>
    <col min="10020" max="10020" width="18.5703125" customWidth="1"/>
    <col min="10021" max="10021" width="23.85546875" customWidth="1"/>
    <col min="10022" max="10022" width="28" bestFit="1" customWidth="1"/>
    <col min="10023" max="10023" width="30.85546875" customWidth="1"/>
    <col min="10024" max="10024" width="11.7109375" customWidth="1"/>
    <col min="10025" max="10025" width="29.7109375" customWidth="1"/>
    <col min="10026" max="10026" width="21.28515625" bestFit="1" customWidth="1"/>
    <col min="10027" max="10027" width="52.140625" bestFit="1" customWidth="1"/>
    <col min="10028" max="10028" width="23.85546875" bestFit="1" customWidth="1"/>
    <col min="10029" max="10029" width="27.5703125" bestFit="1" customWidth="1"/>
    <col min="10030" max="10030" width="27.140625" bestFit="1" customWidth="1"/>
    <col min="10031" max="10031" width="29.7109375" bestFit="1" customWidth="1"/>
    <col min="10242" max="10242" width="0" hidden="1" customWidth="1"/>
    <col min="10243" max="10243" width="24.85546875" bestFit="1" customWidth="1"/>
    <col min="10244" max="10244" width="74.28515625" bestFit="1" customWidth="1"/>
    <col min="10245" max="10245" width="22" customWidth="1"/>
    <col min="10246" max="10246" width="23.85546875" bestFit="1" customWidth="1"/>
    <col min="10247" max="10247" width="24.7109375" customWidth="1"/>
    <col min="10248" max="10248" width="11.85546875" customWidth="1"/>
    <col min="10249" max="10249" width="14.140625" customWidth="1"/>
    <col min="10250" max="10250" width="19.7109375" customWidth="1"/>
    <col min="10251" max="10251" width="14.42578125" customWidth="1"/>
    <col min="10252" max="10252" width="7" customWidth="1"/>
    <col min="10253" max="10253" width="13.85546875" customWidth="1"/>
    <col min="10254" max="10254" width="15.5703125" bestFit="1" customWidth="1"/>
    <col min="10255" max="10255" width="15.140625" bestFit="1" customWidth="1"/>
    <col min="10256" max="10256" width="17" bestFit="1" customWidth="1"/>
    <col min="10257" max="10257" width="33.5703125" bestFit="1" customWidth="1"/>
    <col min="10258" max="10258" width="15.28515625" bestFit="1" customWidth="1"/>
    <col min="10259" max="10259" width="23.85546875" bestFit="1" customWidth="1"/>
    <col min="10260" max="10260" width="23" customWidth="1"/>
    <col min="10261" max="10261" width="25.7109375" customWidth="1"/>
    <col min="10262" max="10262" width="23" bestFit="1" customWidth="1"/>
    <col min="10263" max="10263" width="23" customWidth="1"/>
    <col min="10264" max="10264" width="25.7109375" bestFit="1" customWidth="1"/>
    <col min="10265" max="10265" width="13.5703125" customWidth="1"/>
    <col min="10266" max="10266" width="42.85546875" bestFit="1" customWidth="1"/>
    <col min="10267" max="10267" width="49.42578125" bestFit="1" customWidth="1"/>
    <col min="10268" max="10268" width="18.42578125" customWidth="1"/>
    <col min="10269" max="10269" width="15.7109375" customWidth="1"/>
    <col min="10270" max="10270" width="50" bestFit="1" customWidth="1"/>
    <col min="10271" max="10271" width="11.85546875" customWidth="1"/>
    <col min="10272" max="10272" width="14.5703125" customWidth="1"/>
    <col min="10273" max="10273" width="8.7109375" customWidth="1"/>
    <col min="10274" max="10274" width="19.42578125" customWidth="1"/>
    <col min="10275" max="10275" width="16.42578125" customWidth="1"/>
    <col min="10276" max="10276" width="18.5703125" customWidth="1"/>
    <col min="10277" max="10277" width="23.85546875" customWidth="1"/>
    <col min="10278" max="10278" width="28" bestFit="1" customWidth="1"/>
    <col min="10279" max="10279" width="30.85546875" customWidth="1"/>
    <col min="10280" max="10280" width="11.7109375" customWidth="1"/>
    <col min="10281" max="10281" width="29.7109375" customWidth="1"/>
    <col min="10282" max="10282" width="21.28515625" bestFit="1" customWidth="1"/>
    <col min="10283" max="10283" width="52.140625" bestFit="1" customWidth="1"/>
    <col min="10284" max="10284" width="23.85546875" bestFit="1" customWidth="1"/>
    <col min="10285" max="10285" width="27.5703125" bestFit="1" customWidth="1"/>
    <col min="10286" max="10286" width="27.140625" bestFit="1" customWidth="1"/>
    <col min="10287" max="10287" width="29.7109375" bestFit="1" customWidth="1"/>
    <col min="10498" max="10498" width="0" hidden="1" customWidth="1"/>
    <col min="10499" max="10499" width="24.85546875" bestFit="1" customWidth="1"/>
    <col min="10500" max="10500" width="74.28515625" bestFit="1" customWidth="1"/>
    <col min="10501" max="10501" width="22" customWidth="1"/>
    <col min="10502" max="10502" width="23.85546875" bestFit="1" customWidth="1"/>
    <col min="10503" max="10503" width="24.7109375" customWidth="1"/>
    <col min="10504" max="10504" width="11.85546875" customWidth="1"/>
    <col min="10505" max="10505" width="14.140625" customWidth="1"/>
    <col min="10506" max="10506" width="19.7109375" customWidth="1"/>
    <col min="10507" max="10507" width="14.42578125" customWidth="1"/>
    <col min="10508" max="10508" width="7" customWidth="1"/>
    <col min="10509" max="10509" width="13.85546875" customWidth="1"/>
    <col min="10510" max="10510" width="15.5703125" bestFit="1" customWidth="1"/>
    <col min="10511" max="10511" width="15.140625" bestFit="1" customWidth="1"/>
    <col min="10512" max="10512" width="17" bestFit="1" customWidth="1"/>
    <col min="10513" max="10513" width="33.5703125" bestFit="1" customWidth="1"/>
    <col min="10514" max="10514" width="15.28515625" bestFit="1" customWidth="1"/>
    <col min="10515" max="10515" width="23.85546875" bestFit="1" customWidth="1"/>
    <col min="10516" max="10516" width="23" customWidth="1"/>
    <col min="10517" max="10517" width="25.7109375" customWidth="1"/>
    <col min="10518" max="10518" width="23" bestFit="1" customWidth="1"/>
    <col min="10519" max="10519" width="23" customWidth="1"/>
    <col min="10520" max="10520" width="25.7109375" bestFit="1" customWidth="1"/>
    <col min="10521" max="10521" width="13.5703125" customWidth="1"/>
    <col min="10522" max="10522" width="42.85546875" bestFit="1" customWidth="1"/>
    <col min="10523" max="10523" width="49.42578125" bestFit="1" customWidth="1"/>
    <col min="10524" max="10524" width="18.42578125" customWidth="1"/>
    <col min="10525" max="10525" width="15.7109375" customWidth="1"/>
    <col min="10526" max="10526" width="50" bestFit="1" customWidth="1"/>
    <col min="10527" max="10527" width="11.85546875" customWidth="1"/>
    <col min="10528" max="10528" width="14.5703125" customWidth="1"/>
    <col min="10529" max="10529" width="8.7109375" customWidth="1"/>
    <col min="10530" max="10530" width="19.42578125" customWidth="1"/>
    <col min="10531" max="10531" width="16.42578125" customWidth="1"/>
    <col min="10532" max="10532" width="18.5703125" customWidth="1"/>
    <col min="10533" max="10533" width="23.85546875" customWidth="1"/>
    <col min="10534" max="10534" width="28" bestFit="1" customWidth="1"/>
    <col min="10535" max="10535" width="30.85546875" customWidth="1"/>
    <col min="10536" max="10536" width="11.7109375" customWidth="1"/>
    <col min="10537" max="10537" width="29.7109375" customWidth="1"/>
    <col min="10538" max="10538" width="21.28515625" bestFit="1" customWidth="1"/>
    <col min="10539" max="10539" width="52.140625" bestFit="1" customWidth="1"/>
    <col min="10540" max="10540" width="23.85546875" bestFit="1" customWidth="1"/>
    <col min="10541" max="10541" width="27.5703125" bestFit="1" customWidth="1"/>
    <col min="10542" max="10542" width="27.140625" bestFit="1" customWidth="1"/>
    <col min="10543" max="10543" width="29.7109375" bestFit="1" customWidth="1"/>
    <col min="10754" max="10754" width="0" hidden="1" customWidth="1"/>
    <col min="10755" max="10755" width="24.85546875" bestFit="1" customWidth="1"/>
    <col min="10756" max="10756" width="74.28515625" bestFit="1" customWidth="1"/>
    <col min="10757" max="10757" width="22" customWidth="1"/>
    <col min="10758" max="10758" width="23.85546875" bestFit="1" customWidth="1"/>
    <col min="10759" max="10759" width="24.7109375" customWidth="1"/>
    <col min="10760" max="10760" width="11.85546875" customWidth="1"/>
    <col min="10761" max="10761" width="14.140625" customWidth="1"/>
    <col min="10762" max="10762" width="19.7109375" customWidth="1"/>
    <col min="10763" max="10763" width="14.42578125" customWidth="1"/>
    <col min="10764" max="10764" width="7" customWidth="1"/>
    <col min="10765" max="10765" width="13.85546875" customWidth="1"/>
    <col min="10766" max="10766" width="15.5703125" bestFit="1" customWidth="1"/>
    <col min="10767" max="10767" width="15.140625" bestFit="1" customWidth="1"/>
    <col min="10768" max="10768" width="17" bestFit="1" customWidth="1"/>
    <col min="10769" max="10769" width="33.5703125" bestFit="1" customWidth="1"/>
    <col min="10770" max="10770" width="15.28515625" bestFit="1" customWidth="1"/>
    <col min="10771" max="10771" width="23.85546875" bestFit="1" customWidth="1"/>
    <col min="10772" max="10772" width="23" customWidth="1"/>
    <col min="10773" max="10773" width="25.7109375" customWidth="1"/>
    <col min="10774" max="10774" width="23" bestFit="1" customWidth="1"/>
    <col min="10775" max="10775" width="23" customWidth="1"/>
    <col min="10776" max="10776" width="25.7109375" bestFit="1" customWidth="1"/>
    <col min="10777" max="10777" width="13.5703125" customWidth="1"/>
    <col min="10778" max="10778" width="42.85546875" bestFit="1" customWidth="1"/>
    <col min="10779" max="10779" width="49.42578125" bestFit="1" customWidth="1"/>
    <col min="10780" max="10780" width="18.42578125" customWidth="1"/>
    <col min="10781" max="10781" width="15.7109375" customWidth="1"/>
    <col min="10782" max="10782" width="50" bestFit="1" customWidth="1"/>
    <col min="10783" max="10783" width="11.85546875" customWidth="1"/>
    <col min="10784" max="10784" width="14.5703125" customWidth="1"/>
    <col min="10785" max="10785" width="8.7109375" customWidth="1"/>
    <col min="10786" max="10786" width="19.42578125" customWidth="1"/>
    <col min="10787" max="10787" width="16.42578125" customWidth="1"/>
    <col min="10788" max="10788" width="18.5703125" customWidth="1"/>
    <col min="10789" max="10789" width="23.85546875" customWidth="1"/>
    <col min="10790" max="10790" width="28" bestFit="1" customWidth="1"/>
    <col min="10791" max="10791" width="30.85546875" customWidth="1"/>
    <col min="10792" max="10792" width="11.7109375" customWidth="1"/>
    <col min="10793" max="10793" width="29.7109375" customWidth="1"/>
    <col min="10794" max="10794" width="21.28515625" bestFit="1" customWidth="1"/>
    <col min="10795" max="10795" width="52.140625" bestFit="1" customWidth="1"/>
    <col min="10796" max="10796" width="23.85546875" bestFit="1" customWidth="1"/>
    <col min="10797" max="10797" width="27.5703125" bestFit="1" customWidth="1"/>
    <col min="10798" max="10798" width="27.140625" bestFit="1" customWidth="1"/>
    <col min="10799" max="10799" width="29.7109375" bestFit="1" customWidth="1"/>
    <col min="11010" max="11010" width="0" hidden="1" customWidth="1"/>
    <col min="11011" max="11011" width="24.85546875" bestFit="1" customWidth="1"/>
    <col min="11012" max="11012" width="74.28515625" bestFit="1" customWidth="1"/>
    <col min="11013" max="11013" width="22" customWidth="1"/>
    <col min="11014" max="11014" width="23.85546875" bestFit="1" customWidth="1"/>
    <col min="11015" max="11015" width="24.7109375" customWidth="1"/>
    <col min="11016" max="11016" width="11.85546875" customWidth="1"/>
    <col min="11017" max="11017" width="14.140625" customWidth="1"/>
    <col min="11018" max="11018" width="19.7109375" customWidth="1"/>
    <col min="11019" max="11019" width="14.42578125" customWidth="1"/>
    <col min="11020" max="11020" width="7" customWidth="1"/>
    <col min="11021" max="11021" width="13.85546875" customWidth="1"/>
    <col min="11022" max="11022" width="15.5703125" bestFit="1" customWidth="1"/>
    <col min="11023" max="11023" width="15.140625" bestFit="1" customWidth="1"/>
    <col min="11024" max="11024" width="17" bestFit="1" customWidth="1"/>
    <col min="11025" max="11025" width="33.5703125" bestFit="1" customWidth="1"/>
    <col min="11026" max="11026" width="15.28515625" bestFit="1" customWidth="1"/>
    <col min="11027" max="11027" width="23.85546875" bestFit="1" customWidth="1"/>
    <col min="11028" max="11028" width="23" customWidth="1"/>
    <col min="11029" max="11029" width="25.7109375" customWidth="1"/>
    <col min="11030" max="11030" width="23" bestFit="1" customWidth="1"/>
    <col min="11031" max="11031" width="23" customWidth="1"/>
    <col min="11032" max="11032" width="25.7109375" bestFit="1" customWidth="1"/>
    <col min="11033" max="11033" width="13.5703125" customWidth="1"/>
    <col min="11034" max="11034" width="42.85546875" bestFit="1" customWidth="1"/>
    <col min="11035" max="11035" width="49.42578125" bestFit="1" customWidth="1"/>
    <col min="11036" max="11036" width="18.42578125" customWidth="1"/>
    <col min="11037" max="11037" width="15.7109375" customWidth="1"/>
    <col min="11038" max="11038" width="50" bestFit="1" customWidth="1"/>
    <col min="11039" max="11039" width="11.85546875" customWidth="1"/>
    <col min="11040" max="11040" width="14.5703125" customWidth="1"/>
    <col min="11041" max="11041" width="8.7109375" customWidth="1"/>
    <col min="11042" max="11042" width="19.42578125" customWidth="1"/>
    <col min="11043" max="11043" width="16.42578125" customWidth="1"/>
    <col min="11044" max="11044" width="18.5703125" customWidth="1"/>
    <col min="11045" max="11045" width="23.85546875" customWidth="1"/>
    <col min="11046" max="11046" width="28" bestFit="1" customWidth="1"/>
    <col min="11047" max="11047" width="30.85546875" customWidth="1"/>
    <col min="11048" max="11048" width="11.7109375" customWidth="1"/>
    <col min="11049" max="11049" width="29.7109375" customWidth="1"/>
    <col min="11050" max="11050" width="21.28515625" bestFit="1" customWidth="1"/>
    <col min="11051" max="11051" width="52.140625" bestFit="1" customWidth="1"/>
    <col min="11052" max="11052" width="23.85546875" bestFit="1" customWidth="1"/>
    <col min="11053" max="11053" width="27.5703125" bestFit="1" customWidth="1"/>
    <col min="11054" max="11054" width="27.140625" bestFit="1" customWidth="1"/>
    <col min="11055" max="11055" width="29.7109375" bestFit="1" customWidth="1"/>
    <col min="11266" max="11266" width="0" hidden="1" customWidth="1"/>
    <col min="11267" max="11267" width="24.85546875" bestFit="1" customWidth="1"/>
    <col min="11268" max="11268" width="74.28515625" bestFit="1" customWidth="1"/>
    <col min="11269" max="11269" width="22" customWidth="1"/>
    <col min="11270" max="11270" width="23.85546875" bestFit="1" customWidth="1"/>
    <col min="11271" max="11271" width="24.7109375" customWidth="1"/>
    <col min="11272" max="11272" width="11.85546875" customWidth="1"/>
    <col min="11273" max="11273" width="14.140625" customWidth="1"/>
    <col min="11274" max="11274" width="19.7109375" customWidth="1"/>
    <col min="11275" max="11275" width="14.42578125" customWidth="1"/>
    <col min="11276" max="11276" width="7" customWidth="1"/>
    <col min="11277" max="11277" width="13.85546875" customWidth="1"/>
    <col min="11278" max="11278" width="15.5703125" bestFit="1" customWidth="1"/>
    <col min="11279" max="11279" width="15.140625" bestFit="1" customWidth="1"/>
    <col min="11280" max="11280" width="17" bestFit="1" customWidth="1"/>
    <col min="11281" max="11281" width="33.5703125" bestFit="1" customWidth="1"/>
    <col min="11282" max="11282" width="15.28515625" bestFit="1" customWidth="1"/>
    <col min="11283" max="11283" width="23.85546875" bestFit="1" customWidth="1"/>
    <col min="11284" max="11284" width="23" customWidth="1"/>
    <col min="11285" max="11285" width="25.7109375" customWidth="1"/>
    <col min="11286" max="11286" width="23" bestFit="1" customWidth="1"/>
    <col min="11287" max="11287" width="23" customWidth="1"/>
    <col min="11288" max="11288" width="25.7109375" bestFit="1" customWidth="1"/>
    <col min="11289" max="11289" width="13.5703125" customWidth="1"/>
    <col min="11290" max="11290" width="42.85546875" bestFit="1" customWidth="1"/>
    <col min="11291" max="11291" width="49.42578125" bestFit="1" customWidth="1"/>
    <col min="11292" max="11292" width="18.42578125" customWidth="1"/>
    <col min="11293" max="11293" width="15.7109375" customWidth="1"/>
    <col min="11294" max="11294" width="50" bestFit="1" customWidth="1"/>
    <col min="11295" max="11295" width="11.85546875" customWidth="1"/>
    <col min="11296" max="11296" width="14.5703125" customWidth="1"/>
    <col min="11297" max="11297" width="8.7109375" customWidth="1"/>
    <col min="11298" max="11298" width="19.42578125" customWidth="1"/>
    <col min="11299" max="11299" width="16.42578125" customWidth="1"/>
    <col min="11300" max="11300" width="18.5703125" customWidth="1"/>
    <col min="11301" max="11301" width="23.85546875" customWidth="1"/>
    <col min="11302" max="11302" width="28" bestFit="1" customWidth="1"/>
    <col min="11303" max="11303" width="30.85546875" customWidth="1"/>
    <col min="11304" max="11304" width="11.7109375" customWidth="1"/>
    <col min="11305" max="11305" width="29.7109375" customWidth="1"/>
    <col min="11306" max="11306" width="21.28515625" bestFit="1" customWidth="1"/>
    <col min="11307" max="11307" width="52.140625" bestFit="1" customWidth="1"/>
    <col min="11308" max="11308" width="23.85546875" bestFit="1" customWidth="1"/>
    <col min="11309" max="11309" width="27.5703125" bestFit="1" customWidth="1"/>
    <col min="11310" max="11310" width="27.140625" bestFit="1" customWidth="1"/>
    <col min="11311" max="11311" width="29.7109375" bestFit="1" customWidth="1"/>
    <col min="11522" max="11522" width="0" hidden="1" customWidth="1"/>
    <col min="11523" max="11523" width="24.85546875" bestFit="1" customWidth="1"/>
    <col min="11524" max="11524" width="74.28515625" bestFit="1" customWidth="1"/>
    <col min="11525" max="11525" width="22" customWidth="1"/>
    <col min="11526" max="11526" width="23.85546875" bestFit="1" customWidth="1"/>
    <col min="11527" max="11527" width="24.7109375" customWidth="1"/>
    <col min="11528" max="11528" width="11.85546875" customWidth="1"/>
    <col min="11529" max="11529" width="14.140625" customWidth="1"/>
    <col min="11530" max="11530" width="19.7109375" customWidth="1"/>
    <col min="11531" max="11531" width="14.42578125" customWidth="1"/>
    <col min="11532" max="11532" width="7" customWidth="1"/>
    <col min="11533" max="11533" width="13.85546875" customWidth="1"/>
    <col min="11534" max="11534" width="15.5703125" bestFit="1" customWidth="1"/>
    <col min="11535" max="11535" width="15.140625" bestFit="1" customWidth="1"/>
    <col min="11536" max="11536" width="17" bestFit="1" customWidth="1"/>
    <col min="11537" max="11537" width="33.5703125" bestFit="1" customWidth="1"/>
    <col min="11538" max="11538" width="15.28515625" bestFit="1" customWidth="1"/>
    <col min="11539" max="11539" width="23.85546875" bestFit="1" customWidth="1"/>
    <col min="11540" max="11540" width="23" customWidth="1"/>
    <col min="11541" max="11541" width="25.7109375" customWidth="1"/>
    <col min="11542" max="11542" width="23" bestFit="1" customWidth="1"/>
    <col min="11543" max="11543" width="23" customWidth="1"/>
    <col min="11544" max="11544" width="25.7109375" bestFit="1" customWidth="1"/>
    <col min="11545" max="11545" width="13.5703125" customWidth="1"/>
    <col min="11546" max="11546" width="42.85546875" bestFit="1" customWidth="1"/>
    <col min="11547" max="11547" width="49.42578125" bestFit="1" customWidth="1"/>
    <col min="11548" max="11548" width="18.42578125" customWidth="1"/>
    <col min="11549" max="11549" width="15.7109375" customWidth="1"/>
    <col min="11550" max="11550" width="50" bestFit="1" customWidth="1"/>
    <col min="11551" max="11551" width="11.85546875" customWidth="1"/>
    <col min="11552" max="11552" width="14.5703125" customWidth="1"/>
    <col min="11553" max="11553" width="8.7109375" customWidth="1"/>
    <col min="11554" max="11554" width="19.42578125" customWidth="1"/>
    <col min="11555" max="11555" width="16.42578125" customWidth="1"/>
    <col min="11556" max="11556" width="18.5703125" customWidth="1"/>
    <col min="11557" max="11557" width="23.85546875" customWidth="1"/>
    <col min="11558" max="11558" width="28" bestFit="1" customWidth="1"/>
    <col min="11559" max="11559" width="30.85546875" customWidth="1"/>
    <col min="11560" max="11560" width="11.7109375" customWidth="1"/>
    <col min="11561" max="11561" width="29.7109375" customWidth="1"/>
    <col min="11562" max="11562" width="21.28515625" bestFit="1" customWidth="1"/>
    <col min="11563" max="11563" width="52.140625" bestFit="1" customWidth="1"/>
    <col min="11564" max="11564" width="23.85546875" bestFit="1" customWidth="1"/>
    <col min="11565" max="11565" width="27.5703125" bestFit="1" customWidth="1"/>
    <col min="11566" max="11566" width="27.140625" bestFit="1" customWidth="1"/>
    <col min="11567" max="11567" width="29.7109375" bestFit="1" customWidth="1"/>
    <col min="11778" max="11778" width="0" hidden="1" customWidth="1"/>
    <col min="11779" max="11779" width="24.85546875" bestFit="1" customWidth="1"/>
    <col min="11780" max="11780" width="74.28515625" bestFit="1" customWidth="1"/>
    <col min="11781" max="11781" width="22" customWidth="1"/>
    <col min="11782" max="11782" width="23.85546875" bestFit="1" customWidth="1"/>
    <col min="11783" max="11783" width="24.7109375" customWidth="1"/>
    <col min="11784" max="11784" width="11.85546875" customWidth="1"/>
    <col min="11785" max="11785" width="14.140625" customWidth="1"/>
    <col min="11786" max="11786" width="19.7109375" customWidth="1"/>
    <col min="11787" max="11787" width="14.42578125" customWidth="1"/>
    <col min="11788" max="11788" width="7" customWidth="1"/>
    <col min="11789" max="11789" width="13.85546875" customWidth="1"/>
    <col min="11790" max="11790" width="15.5703125" bestFit="1" customWidth="1"/>
    <col min="11791" max="11791" width="15.140625" bestFit="1" customWidth="1"/>
    <col min="11792" max="11792" width="17" bestFit="1" customWidth="1"/>
    <col min="11793" max="11793" width="33.5703125" bestFit="1" customWidth="1"/>
    <col min="11794" max="11794" width="15.28515625" bestFit="1" customWidth="1"/>
    <col min="11795" max="11795" width="23.85546875" bestFit="1" customWidth="1"/>
    <col min="11796" max="11796" width="23" customWidth="1"/>
    <col min="11797" max="11797" width="25.7109375" customWidth="1"/>
    <col min="11798" max="11798" width="23" bestFit="1" customWidth="1"/>
    <col min="11799" max="11799" width="23" customWidth="1"/>
    <col min="11800" max="11800" width="25.7109375" bestFit="1" customWidth="1"/>
    <col min="11801" max="11801" width="13.5703125" customWidth="1"/>
    <col min="11802" max="11802" width="42.85546875" bestFit="1" customWidth="1"/>
    <col min="11803" max="11803" width="49.42578125" bestFit="1" customWidth="1"/>
    <col min="11804" max="11804" width="18.42578125" customWidth="1"/>
    <col min="11805" max="11805" width="15.7109375" customWidth="1"/>
    <col min="11806" max="11806" width="50" bestFit="1" customWidth="1"/>
    <col min="11807" max="11807" width="11.85546875" customWidth="1"/>
    <col min="11808" max="11808" width="14.5703125" customWidth="1"/>
    <col min="11809" max="11809" width="8.7109375" customWidth="1"/>
    <col min="11810" max="11810" width="19.42578125" customWidth="1"/>
    <col min="11811" max="11811" width="16.42578125" customWidth="1"/>
    <col min="11812" max="11812" width="18.5703125" customWidth="1"/>
    <col min="11813" max="11813" width="23.85546875" customWidth="1"/>
    <col min="11814" max="11814" width="28" bestFit="1" customWidth="1"/>
    <col min="11815" max="11815" width="30.85546875" customWidth="1"/>
    <col min="11816" max="11816" width="11.7109375" customWidth="1"/>
    <col min="11817" max="11817" width="29.7109375" customWidth="1"/>
    <col min="11818" max="11818" width="21.28515625" bestFit="1" customWidth="1"/>
    <col min="11819" max="11819" width="52.140625" bestFit="1" customWidth="1"/>
    <col min="11820" max="11820" width="23.85546875" bestFit="1" customWidth="1"/>
    <col min="11821" max="11821" width="27.5703125" bestFit="1" customWidth="1"/>
    <col min="11822" max="11822" width="27.140625" bestFit="1" customWidth="1"/>
    <col min="11823" max="11823" width="29.7109375" bestFit="1" customWidth="1"/>
    <col min="12034" max="12034" width="0" hidden="1" customWidth="1"/>
    <col min="12035" max="12035" width="24.85546875" bestFit="1" customWidth="1"/>
    <col min="12036" max="12036" width="74.28515625" bestFit="1" customWidth="1"/>
    <col min="12037" max="12037" width="22" customWidth="1"/>
    <col min="12038" max="12038" width="23.85546875" bestFit="1" customWidth="1"/>
    <col min="12039" max="12039" width="24.7109375" customWidth="1"/>
    <col min="12040" max="12040" width="11.85546875" customWidth="1"/>
    <col min="12041" max="12041" width="14.140625" customWidth="1"/>
    <col min="12042" max="12042" width="19.7109375" customWidth="1"/>
    <col min="12043" max="12043" width="14.42578125" customWidth="1"/>
    <col min="12044" max="12044" width="7" customWidth="1"/>
    <col min="12045" max="12045" width="13.85546875" customWidth="1"/>
    <col min="12046" max="12046" width="15.5703125" bestFit="1" customWidth="1"/>
    <col min="12047" max="12047" width="15.140625" bestFit="1" customWidth="1"/>
    <col min="12048" max="12048" width="17" bestFit="1" customWidth="1"/>
    <col min="12049" max="12049" width="33.5703125" bestFit="1" customWidth="1"/>
    <col min="12050" max="12050" width="15.28515625" bestFit="1" customWidth="1"/>
    <col min="12051" max="12051" width="23.85546875" bestFit="1" customWidth="1"/>
    <col min="12052" max="12052" width="23" customWidth="1"/>
    <col min="12053" max="12053" width="25.7109375" customWidth="1"/>
    <col min="12054" max="12054" width="23" bestFit="1" customWidth="1"/>
    <col min="12055" max="12055" width="23" customWidth="1"/>
    <col min="12056" max="12056" width="25.7109375" bestFit="1" customWidth="1"/>
    <col min="12057" max="12057" width="13.5703125" customWidth="1"/>
    <col min="12058" max="12058" width="42.85546875" bestFit="1" customWidth="1"/>
    <col min="12059" max="12059" width="49.42578125" bestFit="1" customWidth="1"/>
    <col min="12060" max="12060" width="18.42578125" customWidth="1"/>
    <col min="12061" max="12061" width="15.7109375" customWidth="1"/>
    <col min="12062" max="12062" width="50" bestFit="1" customWidth="1"/>
    <col min="12063" max="12063" width="11.85546875" customWidth="1"/>
    <col min="12064" max="12064" width="14.5703125" customWidth="1"/>
    <col min="12065" max="12065" width="8.7109375" customWidth="1"/>
    <col min="12066" max="12066" width="19.42578125" customWidth="1"/>
    <col min="12067" max="12067" width="16.42578125" customWidth="1"/>
    <col min="12068" max="12068" width="18.5703125" customWidth="1"/>
    <col min="12069" max="12069" width="23.85546875" customWidth="1"/>
    <col min="12070" max="12070" width="28" bestFit="1" customWidth="1"/>
    <col min="12071" max="12071" width="30.85546875" customWidth="1"/>
    <col min="12072" max="12072" width="11.7109375" customWidth="1"/>
    <col min="12073" max="12073" width="29.7109375" customWidth="1"/>
    <col min="12074" max="12074" width="21.28515625" bestFit="1" customWidth="1"/>
    <col min="12075" max="12075" width="52.140625" bestFit="1" customWidth="1"/>
    <col min="12076" max="12076" width="23.85546875" bestFit="1" customWidth="1"/>
    <col min="12077" max="12077" width="27.5703125" bestFit="1" customWidth="1"/>
    <col min="12078" max="12078" width="27.140625" bestFit="1" customWidth="1"/>
    <col min="12079" max="12079" width="29.7109375" bestFit="1" customWidth="1"/>
    <col min="12290" max="12290" width="0" hidden="1" customWidth="1"/>
    <col min="12291" max="12291" width="24.85546875" bestFit="1" customWidth="1"/>
    <col min="12292" max="12292" width="74.28515625" bestFit="1" customWidth="1"/>
    <col min="12293" max="12293" width="22" customWidth="1"/>
    <col min="12294" max="12294" width="23.85546875" bestFit="1" customWidth="1"/>
    <col min="12295" max="12295" width="24.7109375" customWidth="1"/>
    <col min="12296" max="12296" width="11.85546875" customWidth="1"/>
    <col min="12297" max="12297" width="14.140625" customWidth="1"/>
    <col min="12298" max="12298" width="19.7109375" customWidth="1"/>
    <col min="12299" max="12299" width="14.42578125" customWidth="1"/>
    <col min="12300" max="12300" width="7" customWidth="1"/>
    <col min="12301" max="12301" width="13.85546875" customWidth="1"/>
    <col min="12302" max="12302" width="15.5703125" bestFit="1" customWidth="1"/>
    <col min="12303" max="12303" width="15.140625" bestFit="1" customWidth="1"/>
    <col min="12304" max="12304" width="17" bestFit="1" customWidth="1"/>
    <col min="12305" max="12305" width="33.5703125" bestFit="1" customWidth="1"/>
    <col min="12306" max="12306" width="15.28515625" bestFit="1" customWidth="1"/>
    <col min="12307" max="12307" width="23.85546875" bestFit="1" customWidth="1"/>
    <col min="12308" max="12308" width="23" customWidth="1"/>
    <col min="12309" max="12309" width="25.7109375" customWidth="1"/>
    <col min="12310" max="12310" width="23" bestFit="1" customWidth="1"/>
    <col min="12311" max="12311" width="23" customWidth="1"/>
    <col min="12312" max="12312" width="25.7109375" bestFit="1" customWidth="1"/>
    <col min="12313" max="12313" width="13.5703125" customWidth="1"/>
    <col min="12314" max="12314" width="42.85546875" bestFit="1" customWidth="1"/>
    <col min="12315" max="12315" width="49.42578125" bestFit="1" customWidth="1"/>
    <col min="12316" max="12316" width="18.42578125" customWidth="1"/>
    <col min="12317" max="12317" width="15.7109375" customWidth="1"/>
    <col min="12318" max="12318" width="50" bestFit="1" customWidth="1"/>
    <col min="12319" max="12319" width="11.85546875" customWidth="1"/>
    <col min="12320" max="12320" width="14.5703125" customWidth="1"/>
    <col min="12321" max="12321" width="8.7109375" customWidth="1"/>
    <col min="12322" max="12322" width="19.42578125" customWidth="1"/>
    <col min="12323" max="12323" width="16.42578125" customWidth="1"/>
    <col min="12324" max="12324" width="18.5703125" customWidth="1"/>
    <col min="12325" max="12325" width="23.85546875" customWidth="1"/>
    <col min="12326" max="12326" width="28" bestFit="1" customWidth="1"/>
    <col min="12327" max="12327" width="30.85546875" customWidth="1"/>
    <col min="12328" max="12328" width="11.7109375" customWidth="1"/>
    <col min="12329" max="12329" width="29.7109375" customWidth="1"/>
    <col min="12330" max="12330" width="21.28515625" bestFit="1" customWidth="1"/>
    <col min="12331" max="12331" width="52.140625" bestFit="1" customWidth="1"/>
    <col min="12332" max="12332" width="23.85546875" bestFit="1" customWidth="1"/>
    <col min="12333" max="12333" width="27.5703125" bestFit="1" customWidth="1"/>
    <col min="12334" max="12334" width="27.140625" bestFit="1" customWidth="1"/>
    <col min="12335" max="12335" width="29.7109375" bestFit="1" customWidth="1"/>
    <col min="12546" max="12546" width="0" hidden="1" customWidth="1"/>
    <col min="12547" max="12547" width="24.85546875" bestFit="1" customWidth="1"/>
    <col min="12548" max="12548" width="74.28515625" bestFit="1" customWidth="1"/>
    <col min="12549" max="12549" width="22" customWidth="1"/>
    <col min="12550" max="12550" width="23.85546875" bestFit="1" customWidth="1"/>
    <col min="12551" max="12551" width="24.7109375" customWidth="1"/>
    <col min="12552" max="12552" width="11.85546875" customWidth="1"/>
    <col min="12553" max="12553" width="14.140625" customWidth="1"/>
    <col min="12554" max="12554" width="19.7109375" customWidth="1"/>
    <col min="12555" max="12555" width="14.42578125" customWidth="1"/>
    <col min="12556" max="12556" width="7" customWidth="1"/>
    <col min="12557" max="12557" width="13.85546875" customWidth="1"/>
    <col min="12558" max="12558" width="15.5703125" bestFit="1" customWidth="1"/>
    <col min="12559" max="12559" width="15.140625" bestFit="1" customWidth="1"/>
    <col min="12560" max="12560" width="17" bestFit="1" customWidth="1"/>
    <col min="12561" max="12561" width="33.5703125" bestFit="1" customWidth="1"/>
    <col min="12562" max="12562" width="15.28515625" bestFit="1" customWidth="1"/>
    <col min="12563" max="12563" width="23.85546875" bestFit="1" customWidth="1"/>
    <col min="12564" max="12564" width="23" customWidth="1"/>
    <col min="12565" max="12565" width="25.7109375" customWidth="1"/>
    <col min="12566" max="12566" width="23" bestFit="1" customWidth="1"/>
    <col min="12567" max="12567" width="23" customWidth="1"/>
    <col min="12568" max="12568" width="25.7109375" bestFit="1" customWidth="1"/>
    <col min="12569" max="12569" width="13.5703125" customWidth="1"/>
    <col min="12570" max="12570" width="42.85546875" bestFit="1" customWidth="1"/>
    <col min="12571" max="12571" width="49.42578125" bestFit="1" customWidth="1"/>
    <col min="12572" max="12572" width="18.42578125" customWidth="1"/>
    <col min="12573" max="12573" width="15.7109375" customWidth="1"/>
    <col min="12574" max="12574" width="50" bestFit="1" customWidth="1"/>
    <col min="12575" max="12575" width="11.85546875" customWidth="1"/>
    <col min="12576" max="12576" width="14.5703125" customWidth="1"/>
    <col min="12577" max="12577" width="8.7109375" customWidth="1"/>
    <col min="12578" max="12578" width="19.42578125" customWidth="1"/>
    <col min="12579" max="12579" width="16.42578125" customWidth="1"/>
    <col min="12580" max="12580" width="18.5703125" customWidth="1"/>
    <col min="12581" max="12581" width="23.85546875" customWidth="1"/>
    <col min="12582" max="12582" width="28" bestFit="1" customWidth="1"/>
    <col min="12583" max="12583" width="30.85546875" customWidth="1"/>
    <col min="12584" max="12584" width="11.7109375" customWidth="1"/>
    <col min="12585" max="12585" width="29.7109375" customWidth="1"/>
    <col min="12586" max="12586" width="21.28515625" bestFit="1" customWidth="1"/>
    <col min="12587" max="12587" width="52.140625" bestFit="1" customWidth="1"/>
    <col min="12588" max="12588" width="23.85546875" bestFit="1" customWidth="1"/>
    <col min="12589" max="12589" width="27.5703125" bestFit="1" customWidth="1"/>
    <col min="12590" max="12590" width="27.140625" bestFit="1" customWidth="1"/>
    <col min="12591" max="12591" width="29.7109375" bestFit="1" customWidth="1"/>
    <col min="12802" max="12802" width="0" hidden="1" customWidth="1"/>
    <col min="12803" max="12803" width="24.85546875" bestFit="1" customWidth="1"/>
    <col min="12804" max="12804" width="74.28515625" bestFit="1" customWidth="1"/>
    <col min="12805" max="12805" width="22" customWidth="1"/>
    <col min="12806" max="12806" width="23.85546875" bestFit="1" customWidth="1"/>
    <col min="12807" max="12807" width="24.7109375" customWidth="1"/>
    <col min="12808" max="12808" width="11.85546875" customWidth="1"/>
    <col min="12809" max="12809" width="14.140625" customWidth="1"/>
    <col min="12810" max="12810" width="19.7109375" customWidth="1"/>
    <col min="12811" max="12811" width="14.42578125" customWidth="1"/>
    <col min="12812" max="12812" width="7" customWidth="1"/>
    <col min="12813" max="12813" width="13.85546875" customWidth="1"/>
    <col min="12814" max="12814" width="15.5703125" bestFit="1" customWidth="1"/>
    <col min="12815" max="12815" width="15.140625" bestFit="1" customWidth="1"/>
    <col min="12816" max="12816" width="17" bestFit="1" customWidth="1"/>
    <col min="12817" max="12817" width="33.5703125" bestFit="1" customWidth="1"/>
    <col min="12818" max="12818" width="15.28515625" bestFit="1" customWidth="1"/>
    <col min="12819" max="12819" width="23.85546875" bestFit="1" customWidth="1"/>
    <col min="12820" max="12820" width="23" customWidth="1"/>
    <col min="12821" max="12821" width="25.7109375" customWidth="1"/>
    <col min="12822" max="12822" width="23" bestFit="1" customWidth="1"/>
    <col min="12823" max="12823" width="23" customWidth="1"/>
    <col min="12824" max="12824" width="25.7109375" bestFit="1" customWidth="1"/>
    <col min="12825" max="12825" width="13.5703125" customWidth="1"/>
    <col min="12826" max="12826" width="42.85546875" bestFit="1" customWidth="1"/>
    <col min="12827" max="12827" width="49.42578125" bestFit="1" customWidth="1"/>
    <col min="12828" max="12828" width="18.42578125" customWidth="1"/>
    <col min="12829" max="12829" width="15.7109375" customWidth="1"/>
    <col min="12830" max="12830" width="50" bestFit="1" customWidth="1"/>
    <col min="12831" max="12831" width="11.85546875" customWidth="1"/>
    <col min="12832" max="12832" width="14.5703125" customWidth="1"/>
    <col min="12833" max="12833" width="8.7109375" customWidth="1"/>
    <col min="12834" max="12834" width="19.42578125" customWidth="1"/>
    <col min="12835" max="12835" width="16.42578125" customWidth="1"/>
    <col min="12836" max="12836" width="18.5703125" customWidth="1"/>
    <col min="12837" max="12837" width="23.85546875" customWidth="1"/>
    <col min="12838" max="12838" width="28" bestFit="1" customWidth="1"/>
    <col min="12839" max="12839" width="30.85546875" customWidth="1"/>
    <col min="12840" max="12840" width="11.7109375" customWidth="1"/>
    <col min="12841" max="12841" width="29.7109375" customWidth="1"/>
    <col min="12842" max="12842" width="21.28515625" bestFit="1" customWidth="1"/>
    <col min="12843" max="12843" width="52.140625" bestFit="1" customWidth="1"/>
    <col min="12844" max="12844" width="23.85546875" bestFit="1" customWidth="1"/>
    <col min="12845" max="12845" width="27.5703125" bestFit="1" customWidth="1"/>
    <col min="12846" max="12846" width="27.140625" bestFit="1" customWidth="1"/>
    <col min="12847" max="12847" width="29.7109375" bestFit="1" customWidth="1"/>
    <col min="13058" max="13058" width="0" hidden="1" customWidth="1"/>
    <col min="13059" max="13059" width="24.85546875" bestFit="1" customWidth="1"/>
    <col min="13060" max="13060" width="74.28515625" bestFit="1" customWidth="1"/>
    <col min="13061" max="13061" width="22" customWidth="1"/>
    <col min="13062" max="13062" width="23.85546875" bestFit="1" customWidth="1"/>
    <col min="13063" max="13063" width="24.7109375" customWidth="1"/>
    <col min="13064" max="13064" width="11.85546875" customWidth="1"/>
    <col min="13065" max="13065" width="14.140625" customWidth="1"/>
    <col min="13066" max="13066" width="19.7109375" customWidth="1"/>
    <col min="13067" max="13067" width="14.42578125" customWidth="1"/>
    <col min="13068" max="13068" width="7" customWidth="1"/>
    <col min="13069" max="13069" width="13.85546875" customWidth="1"/>
    <col min="13070" max="13070" width="15.5703125" bestFit="1" customWidth="1"/>
    <col min="13071" max="13071" width="15.140625" bestFit="1" customWidth="1"/>
    <col min="13072" max="13072" width="17" bestFit="1" customWidth="1"/>
    <col min="13073" max="13073" width="33.5703125" bestFit="1" customWidth="1"/>
    <col min="13074" max="13074" width="15.28515625" bestFit="1" customWidth="1"/>
    <col min="13075" max="13075" width="23.85546875" bestFit="1" customWidth="1"/>
    <col min="13076" max="13076" width="23" customWidth="1"/>
    <col min="13077" max="13077" width="25.7109375" customWidth="1"/>
    <col min="13078" max="13078" width="23" bestFit="1" customWidth="1"/>
    <col min="13079" max="13079" width="23" customWidth="1"/>
    <col min="13080" max="13080" width="25.7109375" bestFit="1" customWidth="1"/>
    <col min="13081" max="13081" width="13.5703125" customWidth="1"/>
    <col min="13082" max="13082" width="42.85546875" bestFit="1" customWidth="1"/>
    <col min="13083" max="13083" width="49.42578125" bestFit="1" customWidth="1"/>
    <col min="13084" max="13084" width="18.42578125" customWidth="1"/>
    <col min="13085" max="13085" width="15.7109375" customWidth="1"/>
    <col min="13086" max="13086" width="50" bestFit="1" customWidth="1"/>
    <col min="13087" max="13087" width="11.85546875" customWidth="1"/>
    <col min="13088" max="13088" width="14.5703125" customWidth="1"/>
    <col min="13089" max="13089" width="8.7109375" customWidth="1"/>
    <col min="13090" max="13090" width="19.42578125" customWidth="1"/>
    <col min="13091" max="13091" width="16.42578125" customWidth="1"/>
    <col min="13092" max="13092" width="18.5703125" customWidth="1"/>
    <col min="13093" max="13093" width="23.85546875" customWidth="1"/>
    <col min="13094" max="13094" width="28" bestFit="1" customWidth="1"/>
    <col min="13095" max="13095" width="30.85546875" customWidth="1"/>
    <col min="13096" max="13096" width="11.7109375" customWidth="1"/>
    <col min="13097" max="13097" width="29.7109375" customWidth="1"/>
    <col min="13098" max="13098" width="21.28515625" bestFit="1" customWidth="1"/>
    <col min="13099" max="13099" width="52.140625" bestFit="1" customWidth="1"/>
    <col min="13100" max="13100" width="23.85546875" bestFit="1" customWidth="1"/>
    <col min="13101" max="13101" width="27.5703125" bestFit="1" customWidth="1"/>
    <col min="13102" max="13102" width="27.140625" bestFit="1" customWidth="1"/>
    <col min="13103" max="13103" width="29.7109375" bestFit="1" customWidth="1"/>
    <col min="13314" max="13314" width="0" hidden="1" customWidth="1"/>
    <col min="13315" max="13315" width="24.85546875" bestFit="1" customWidth="1"/>
    <col min="13316" max="13316" width="74.28515625" bestFit="1" customWidth="1"/>
    <col min="13317" max="13317" width="22" customWidth="1"/>
    <col min="13318" max="13318" width="23.85546875" bestFit="1" customWidth="1"/>
    <col min="13319" max="13319" width="24.7109375" customWidth="1"/>
    <col min="13320" max="13320" width="11.85546875" customWidth="1"/>
    <col min="13321" max="13321" width="14.140625" customWidth="1"/>
    <col min="13322" max="13322" width="19.7109375" customWidth="1"/>
    <col min="13323" max="13323" width="14.42578125" customWidth="1"/>
    <col min="13324" max="13324" width="7" customWidth="1"/>
    <col min="13325" max="13325" width="13.85546875" customWidth="1"/>
    <col min="13326" max="13326" width="15.5703125" bestFit="1" customWidth="1"/>
    <col min="13327" max="13327" width="15.140625" bestFit="1" customWidth="1"/>
    <col min="13328" max="13328" width="17" bestFit="1" customWidth="1"/>
    <col min="13329" max="13329" width="33.5703125" bestFit="1" customWidth="1"/>
    <col min="13330" max="13330" width="15.28515625" bestFit="1" customWidth="1"/>
    <col min="13331" max="13331" width="23.85546875" bestFit="1" customWidth="1"/>
    <col min="13332" max="13332" width="23" customWidth="1"/>
    <col min="13333" max="13333" width="25.7109375" customWidth="1"/>
    <col min="13334" max="13334" width="23" bestFit="1" customWidth="1"/>
    <col min="13335" max="13335" width="23" customWidth="1"/>
    <col min="13336" max="13336" width="25.7109375" bestFit="1" customWidth="1"/>
    <col min="13337" max="13337" width="13.5703125" customWidth="1"/>
    <col min="13338" max="13338" width="42.85546875" bestFit="1" customWidth="1"/>
    <col min="13339" max="13339" width="49.42578125" bestFit="1" customWidth="1"/>
    <col min="13340" max="13340" width="18.42578125" customWidth="1"/>
    <col min="13341" max="13341" width="15.7109375" customWidth="1"/>
    <col min="13342" max="13342" width="50" bestFit="1" customWidth="1"/>
    <col min="13343" max="13343" width="11.85546875" customWidth="1"/>
    <col min="13344" max="13344" width="14.5703125" customWidth="1"/>
    <col min="13345" max="13345" width="8.7109375" customWidth="1"/>
    <col min="13346" max="13346" width="19.42578125" customWidth="1"/>
    <col min="13347" max="13347" width="16.42578125" customWidth="1"/>
    <col min="13348" max="13348" width="18.5703125" customWidth="1"/>
    <col min="13349" max="13349" width="23.85546875" customWidth="1"/>
    <col min="13350" max="13350" width="28" bestFit="1" customWidth="1"/>
    <col min="13351" max="13351" width="30.85546875" customWidth="1"/>
    <col min="13352" max="13352" width="11.7109375" customWidth="1"/>
    <col min="13353" max="13353" width="29.7109375" customWidth="1"/>
    <col min="13354" max="13354" width="21.28515625" bestFit="1" customWidth="1"/>
    <col min="13355" max="13355" width="52.140625" bestFit="1" customWidth="1"/>
    <col min="13356" max="13356" width="23.85546875" bestFit="1" customWidth="1"/>
    <col min="13357" max="13357" width="27.5703125" bestFit="1" customWidth="1"/>
    <col min="13358" max="13358" width="27.140625" bestFit="1" customWidth="1"/>
    <col min="13359" max="13359" width="29.7109375" bestFit="1" customWidth="1"/>
    <col min="13570" max="13570" width="0" hidden="1" customWidth="1"/>
    <col min="13571" max="13571" width="24.85546875" bestFit="1" customWidth="1"/>
    <col min="13572" max="13572" width="74.28515625" bestFit="1" customWidth="1"/>
    <col min="13573" max="13573" width="22" customWidth="1"/>
    <col min="13574" max="13574" width="23.85546875" bestFit="1" customWidth="1"/>
    <col min="13575" max="13575" width="24.7109375" customWidth="1"/>
    <col min="13576" max="13576" width="11.85546875" customWidth="1"/>
    <col min="13577" max="13577" width="14.140625" customWidth="1"/>
    <col min="13578" max="13578" width="19.7109375" customWidth="1"/>
    <col min="13579" max="13579" width="14.42578125" customWidth="1"/>
    <col min="13580" max="13580" width="7" customWidth="1"/>
    <col min="13581" max="13581" width="13.85546875" customWidth="1"/>
    <col min="13582" max="13582" width="15.5703125" bestFit="1" customWidth="1"/>
    <col min="13583" max="13583" width="15.140625" bestFit="1" customWidth="1"/>
    <col min="13584" max="13584" width="17" bestFit="1" customWidth="1"/>
    <col min="13585" max="13585" width="33.5703125" bestFit="1" customWidth="1"/>
    <col min="13586" max="13586" width="15.28515625" bestFit="1" customWidth="1"/>
    <col min="13587" max="13587" width="23.85546875" bestFit="1" customWidth="1"/>
    <col min="13588" max="13588" width="23" customWidth="1"/>
    <col min="13589" max="13589" width="25.7109375" customWidth="1"/>
    <col min="13590" max="13590" width="23" bestFit="1" customWidth="1"/>
    <col min="13591" max="13591" width="23" customWidth="1"/>
    <col min="13592" max="13592" width="25.7109375" bestFit="1" customWidth="1"/>
    <col min="13593" max="13593" width="13.5703125" customWidth="1"/>
    <col min="13594" max="13594" width="42.85546875" bestFit="1" customWidth="1"/>
    <col min="13595" max="13595" width="49.42578125" bestFit="1" customWidth="1"/>
    <col min="13596" max="13596" width="18.42578125" customWidth="1"/>
    <col min="13597" max="13597" width="15.7109375" customWidth="1"/>
    <col min="13598" max="13598" width="50" bestFit="1" customWidth="1"/>
    <col min="13599" max="13599" width="11.85546875" customWidth="1"/>
    <col min="13600" max="13600" width="14.5703125" customWidth="1"/>
    <col min="13601" max="13601" width="8.7109375" customWidth="1"/>
    <col min="13602" max="13602" width="19.42578125" customWidth="1"/>
    <col min="13603" max="13603" width="16.42578125" customWidth="1"/>
    <col min="13604" max="13604" width="18.5703125" customWidth="1"/>
    <col min="13605" max="13605" width="23.85546875" customWidth="1"/>
    <col min="13606" max="13606" width="28" bestFit="1" customWidth="1"/>
    <col min="13607" max="13607" width="30.85546875" customWidth="1"/>
    <col min="13608" max="13608" width="11.7109375" customWidth="1"/>
    <col min="13609" max="13609" width="29.7109375" customWidth="1"/>
    <col min="13610" max="13610" width="21.28515625" bestFit="1" customWidth="1"/>
    <col min="13611" max="13611" width="52.140625" bestFit="1" customWidth="1"/>
    <col min="13612" max="13612" width="23.85546875" bestFit="1" customWidth="1"/>
    <col min="13613" max="13613" width="27.5703125" bestFit="1" customWidth="1"/>
    <col min="13614" max="13614" width="27.140625" bestFit="1" customWidth="1"/>
    <col min="13615" max="13615" width="29.7109375" bestFit="1" customWidth="1"/>
    <col min="13826" max="13826" width="0" hidden="1" customWidth="1"/>
    <col min="13827" max="13827" width="24.85546875" bestFit="1" customWidth="1"/>
    <col min="13828" max="13828" width="74.28515625" bestFit="1" customWidth="1"/>
    <col min="13829" max="13829" width="22" customWidth="1"/>
    <col min="13830" max="13830" width="23.85546875" bestFit="1" customWidth="1"/>
    <col min="13831" max="13831" width="24.7109375" customWidth="1"/>
    <col min="13832" max="13832" width="11.85546875" customWidth="1"/>
    <col min="13833" max="13833" width="14.140625" customWidth="1"/>
    <col min="13834" max="13834" width="19.7109375" customWidth="1"/>
    <col min="13835" max="13835" width="14.42578125" customWidth="1"/>
    <col min="13836" max="13836" width="7" customWidth="1"/>
    <col min="13837" max="13837" width="13.85546875" customWidth="1"/>
    <col min="13838" max="13838" width="15.5703125" bestFit="1" customWidth="1"/>
    <col min="13839" max="13839" width="15.140625" bestFit="1" customWidth="1"/>
    <col min="13840" max="13840" width="17" bestFit="1" customWidth="1"/>
    <col min="13841" max="13841" width="33.5703125" bestFit="1" customWidth="1"/>
    <col min="13842" max="13842" width="15.28515625" bestFit="1" customWidth="1"/>
    <col min="13843" max="13843" width="23.85546875" bestFit="1" customWidth="1"/>
    <col min="13844" max="13844" width="23" customWidth="1"/>
    <col min="13845" max="13845" width="25.7109375" customWidth="1"/>
    <col min="13846" max="13846" width="23" bestFit="1" customWidth="1"/>
    <col min="13847" max="13847" width="23" customWidth="1"/>
    <col min="13848" max="13848" width="25.7109375" bestFit="1" customWidth="1"/>
    <col min="13849" max="13849" width="13.5703125" customWidth="1"/>
    <col min="13850" max="13850" width="42.85546875" bestFit="1" customWidth="1"/>
    <col min="13851" max="13851" width="49.42578125" bestFit="1" customWidth="1"/>
    <col min="13852" max="13852" width="18.42578125" customWidth="1"/>
    <col min="13853" max="13853" width="15.7109375" customWidth="1"/>
    <col min="13854" max="13854" width="50" bestFit="1" customWidth="1"/>
    <col min="13855" max="13855" width="11.85546875" customWidth="1"/>
    <col min="13856" max="13856" width="14.5703125" customWidth="1"/>
    <col min="13857" max="13857" width="8.7109375" customWidth="1"/>
    <col min="13858" max="13858" width="19.42578125" customWidth="1"/>
    <col min="13859" max="13859" width="16.42578125" customWidth="1"/>
    <col min="13860" max="13860" width="18.5703125" customWidth="1"/>
    <col min="13861" max="13861" width="23.85546875" customWidth="1"/>
    <col min="13862" max="13862" width="28" bestFit="1" customWidth="1"/>
    <col min="13863" max="13863" width="30.85546875" customWidth="1"/>
    <col min="13864" max="13864" width="11.7109375" customWidth="1"/>
    <col min="13865" max="13865" width="29.7109375" customWidth="1"/>
    <col min="13866" max="13866" width="21.28515625" bestFit="1" customWidth="1"/>
    <col min="13867" max="13867" width="52.140625" bestFit="1" customWidth="1"/>
    <col min="13868" max="13868" width="23.85546875" bestFit="1" customWidth="1"/>
    <col min="13869" max="13869" width="27.5703125" bestFit="1" customWidth="1"/>
    <col min="13870" max="13870" width="27.140625" bestFit="1" customWidth="1"/>
    <col min="13871" max="13871" width="29.7109375" bestFit="1" customWidth="1"/>
    <col min="14082" max="14082" width="0" hidden="1" customWidth="1"/>
    <col min="14083" max="14083" width="24.85546875" bestFit="1" customWidth="1"/>
    <col min="14084" max="14084" width="74.28515625" bestFit="1" customWidth="1"/>
    <col min="14085" max="14085" width="22" customWidth="1"/>
    <col min="14086" max="14086" width="23.85546875" bestFit="1" customWidth="1"/>
    <col min="14087" max="14087" width="24.7109375" customWidth="1"/>
    <col min="14088" max="14088" width="11.85546875" customWidth="1"/>
    <col min="14089" max="14089" width="14.140625" customWidth="1"/>
    <col min="14090" max="14090" width="19.7109375" customWidth="1"/>
    <col min="14091" max="14091" width="14.42578125" customWidth="1"/>
    <col min="14092" max="14092" width="7" customWidth="1"/>
    <col min="14093" max="14093" width="13.85546875" customWidth="1"/>
    <col min="14094" max="14094" width="15.5703125" bestFit="1" customWidth="1"/>
    <col min="14095" max="14095" width="15.140625" bestFit="1" customWidth="1"/>
    <col min="14096" max="14096" width="17" bestFit="1" customWidth="1"/>
    <col min="14097" max="14097" width="33.5703125" bestFit="1" customWidth="1"/>
    <col min="14098" max="14098" width="15.28515625" bestFit="1" customWidth="1"/>
    <col min="14099" max="14099" width="23.85546875" bestFit="1" customWidth="1"/>
    <col min="14100" max="14100" width="23" customWidth="1"/>
    <col min="14101" max="14101" width="25.7109375" customWidth="1"/>
    <col min="14102" max="14102" width="23" bestFit="1" customWidth="1"/>
    <col min="14103" max="14103" width="23" customWidth="1"/>
    <col min="14104" max="14104" width="25.7109375" bestFit="1" customWidth="1"/>
    <col min="14105" max="14105" width="13.5703125" customWidth="1"/>
    <col min="14106" max="14106" width="42.85546875" bestFit="1" customWidth="1"/>
    <col min="14107" max="14107" width="49.42578125" bestFit="1" customWidth="1"/>
    <col min="14108" max="14108" width="18.42578125" customWidth="1"/>
    <col min="14109" max="14109" width="15.7109375" customWidth="1"/>
    <col min="14110" max="14110" width="50" bestFit="1" customWidth="1"/>
    <col min="14111" max="14111" width="11.85546875" customWidth="1"/>
    <col min="14112" max="14112" width="14.5703125" customWidth="1"/>
    <col min="14113" max="14113" width="8.7109375" customWidth="1"/>
    <col min="14114" max="14114" width="19.42578125" customWidth="1"/>
    <col min="14115" max="14115" width="16.42578125" customWidth="1"/>
    <col min="14116" max="14116" width="18.5703125" customWidth="1"/>
    <col min="14117" max="14117" width="23.85546875" customWidth="1"/>
    <col min="14118" max="14118" width="28" bestFit="1" customWidth="1"/>
    <col min="14119" max="14119" width="30.85546875" customWidth="1"/>
    <col min="14120" max="14120" width="11.7109375" customWidth="1"/>
    <col min="14121" max="14121" width="29.7109375" customWidth="1"/>
    <col min="14122" max="14122" width="21.28515625" bestFit="1" customWidth="1"/>
    <col min="14123" max="14123" width="52.140625" bestFit="1" customWidth="1"/>
    <col min="14124" max="14124" width="23.85546875" bestFit="1" customWidth="1"/>
    <col min="14125" max="14125" width="27.5703125" bestFit="1" customWidth="1"/>
    <col min="14126" max="14126" width="27.140625" bestFit="1" customWidth="1"/>
    <col min="14127" max="14127" width="29.7109375" bestFit="1" customWidth="1"/>
    <col min="14338" max="14338" width="0" hidden="1" customWidth="1"/>
    <col min="14339" max="14339" width="24.85546875" bestFit="1" customWidth="1"/>
    <col min="14340" max="14340" width="74.28515625" bestFit="1" customWidth="1"/>
    <col min="14341" max="14341" width="22" customWidth="1"/>
    <col min="14342" max="14342" width="23.85546875" bestFit="1" customWidth="1"/>
    <col min="14343" max="14343" width="24.7109375" customWidth="1"/>
    <col min="14344" max="14344" width="11.85546875" customWidth="1"/>
    <col min="14345" max="14345" width="14.140625" customWidth="1"/>
    <col min="14346" max="14346" width="19.7109375" customWidth="1"/>
    <col min="14347" max="14347" width="14.42578125" customWidth="1"/>
    <col min="14348" max="14348" width="7" customWidth="1"/>
    <col min="14349" max="14349" width="13.85546875" customWidth="1"/>
    <col min="14350" max="14350" width="15.5703125" bestFit="1" customWidth="1"/>
    <col min="14351" max="14351" width="15.140625" bestFit="1" customWidth="1"/>
    <col min="14352" max="14352" width="17" bestFit="1" customWidth="1"/>
    <col min="14353" max="14353" width="33.5703125" bestFit="1" customWidth="1"/>
    <col min="14354" max="14354" width="15.28515625" bestFit="1" customWidth="1"/>
    <col min="14355" max="14355" width="23.85546875" bestFit="1" customWidth="1"/>
    <col min="14356" max="14356" width="23" customWidth="1"/>
    <col min="14357" max="14357" width="25.7109375" customWidth="1"/>
    <col min="14358" max="14358" width="23" bestFit="1" customWidth="1"/>
    <col min="14359" max="14359" width="23" customWidth="1"/>
    <col min="14360" max="14360" width="25.7109375" bestFit="1" customWidth="1"/>
    <col min="14361" max="14361" width="13.5703125" customWidth="1"/>
    <col min="14362" max="14362" width="42.85546875" bestFit="1" customWidth="1"/>
    <col min="14363" max="14363" width="49.42578125" bestFit="1" customWidth="1"/>
    <col min="14364" max="14364" width="18.42578125" customWidth="1"/>
    <col min="14365" max="14365" width="15.7109375" customWidth="1"/>
    <col min="14366" max="14366" width="50" bestFit="1" customWidth="1"/>
    <col min="14367" max="14367" width="11.85546875" customWidth="1"/>
    <col min="14368" max="14368" width="14.5703125" customWidth="1"/>
    <col min="14369" max="14369" width="8.7109375" customWidth="1"/>
    <col min="14370" max="14370" width="19.42578125" customWidth="1"/>
    <col min="14371" max="14371" width="16.42578125" customWidth="1"/>
    <col min="14372" max="14372" width="18.5703125" customWidth="1"/>
    <col min="14373" max="14373" width="23.85546875" customWidth="1"/>
    <col min="14374" max="14374" width="28" bestFit="1" customWidth="1"/>
    <col min="14375" max="14375" width="30.85546875" customWidth="1"/>
    <col min="14376" max="14376" width="11.7109375" customWidth="1"/>
    <col min="14377" max="14377" width="29.7109375" customWidth="1"/>
    <col min="14378" max="14378" width="21.28515625" bestFit="1" customWidth="1"/>
    <col min="14379" max="14379" width="52.140625" bestFit="1" customWidth="1"/>
    <col min="14380" max="14380" width="23.85546875" bestFit="1" customWidth="1"/>
    <col min="14381" max="14381" width="27.5703125" bestFit="1" customWidth="1"/>
    <col min="14382" max="14382" width="27.140625" bestFit="1" customWidth="1"/>
    <col min="14383" max="14383" width="29.7109375" bestFit="1" customWidth="1"/>
    <col min="14594" max="14594" width="0" hidden="1" customWidth="1"/>
    <col min="14595" max="14595" width="24.85546875" bestFit="1" customWidth="1"/>
    <col min="14596" max="14596" width="74.28515625" bestFit="1" customWidth="1"/>
    <col min="14597" max="14597" width="22" customWidth="1"/>
    <col min="14598" max="14598" width="23.85546875" bestFit="1" customWidth="1"/>
    <col min="14599" max="14599" width="24.7109375" customWidth="1"/>
    <col min="14600" max="14600" width="11.85546875" customWidth="1"/>
    <col min="14601" max="14601" width="14.140625" customWidth="1"/>
    <col min="14602" max="14602" width="19.7109375" customWidth="1"/>
    <col min="14603" max="14603" width="14.42578125" customWidth="1"/>
    <col min="14604" max="14604" width="7" customWidth="1"/>
    <col min="14605" max="14605" width="13.85546875" customWidth="1"/>
    <col min="14606" max="14606" width="15.5703125" bestFit="1" customWidth="1"/>
    <col min="14607" max="14607" width="15.140625" bestFit="1" customWidth="1"/>
    <col min="14608" max="14608" width="17" bestFit="1" customWidth="1"/>
    <col min="14609" max="14609" width="33.5703125" bestFit="1" customWidth="1"/>
    <col min="14610" max="14610" width="15.28515625" bestFit="1" customWidth="1"/>
    <col min="14611" max="14611" width="23.85546875" bestFit="1" customWidth="1"/>
    <col min="14612" max="14612" width="23" customWidth="1"/>
    <col min="14613" max="14613" width="25.7109375" customWidth="1"/>
    <col min="14614" max="14614" width="23" bestFit="1" customWidth="1"/>
    <col min="14615" max="14615" width="23" customWidth="1"/>
    <col min="14616" max="14616" width="25.7109375" bestFit="1" customWidth="1"/>
    <col min="14617" max="14617" width="13.5703125" customWidth="1"/>
    <col min="14618" max="14618" width="42.85546875" bestFit="1" customWidth="1"/>
    <col min="14619" max="14619" width="49.42578125" bestFit="1" customWidth="1"/>
    <col min="14620" max="14620" width="18.42578125" customWidth="1"/>
    <col min="14621" max="14621" width="15.7109375" customWidth="1"/>
    <col min="14622" max="14622" width="50" bestFit="1" customWidth="1"/>
    <col min="14623" max="14623" width="11.85546875" customWidth="1"/>
    <col min="14624" max="14624" width="14.5703125" customWidth="1"/>
    <col min="14625" max="14625" width="8.7109375" customWidth="1"/>
    <col min="14626" max="14626" width="19.42578125" customWidth="1"/>
    <col min="14627" max="14627" width="16.42578125" customWidth="1"/>
    <col min="14628" max="14628" width="18.5703125" customWidth="1"/>
    <col min="14629" max="14629" width="23.85546875" customWidth="1"/>
    <col min="14630" max="14630" width="28" bestFit="1" customWidth="1"/>
    <col min="14631" max="14631" width="30.85546875" customWidth="1"/>
    <col min="14632" max="14632" width="11.7109375" customWidth="1"/>
    <col min="14633" max="14633" width="29.7109375" customWidth="1"/>
    <col min="14634" max="14634" width="21.28515625" bestFit="1" customWidth="1"/>
    <col min="14635" max="14635" width="52.140625" bestFit="1" customWidth="1"/>
    <col min="14636" max="14636" width="23.85546875" bestFit="1" customWidth="1"/>
    <col min="14637" max="14637" width="27.5703125" bestFit="1" customWidth="1"/>
    <col min="14638" max="14638" width="27.140625" bestFit="1" customWidth="1"/>
    <col min="14639" max="14639" width="29.7109375" bestFit="1" customWidth="1"/>
    <col min="14850" max="14850" width="0" hidden="1" customWidth="1"/>
    <col min="14851" max="14851" width="24.85546875" bestFit="1" customWidth="1"/>
    <col min="14852" max="14852" width="74.28515625" bestFit="1" customWidth="1"/>
    <col min="14853" max="14853" width="22" customWidth="1"/>
    <col min="14854" max="14854" width="23.85546875" bestFit="1" customWidth="1"/>
    <col min="14855" max="14855" width="24.7109375" customWidth="1"/>
    <col min="14856" max="14856" width="11.85546875" customWidth="1"/>
    <col min="14857" max="14857" width="14.140625" customWidth="1"/>
    <col min="14858" max="14858" width="19.7109375" customWidth="1"/>
    <col min="14859" max="14859" width="14.42578125" customWidth="1"/>
    <col min="14860" max="14860" width="7" customWidth="1"/>
    <col min="14861" max="14861" width="13.85546875" customWidth="1"/>
    <col min="14862" max="14862" width="15.5703125" bestFit="1" customWidth="1"/>
    <col min="14863" max="14863" width="15.140625" bestFit="1" customWidth="1"/>
    <col min="14864" max="14864" width="17" bestFit="1" customWidth="1"/>
    <col min="14865" max="14865" width="33.5703125" bestFit="1" customWidth="1"/>
    <col min="14866" max="14866" width="15.28515625" bestFit="1" customWidth="1"/>
    <col min="14867" max="14867" width="23.85546875" bestFit="1" customWidth="1"/>
    <col min="14868" max="14868" width="23" customWidth="1"/>
    <col min="14869" max="14869" width="25.7109375" customWidth="1"/>
    <col min="14870" max="14870" width="23" bestFit="1" customWidth="1"/>
    <col min="14871" max="14871" width="23" customWidth="1"/>
    <col min="14872" max="14872" width="25.7109375" bestFit="1" customWidth="1"/>
    <col min="14873" max="14873" width="13.5703125" customWidth="1"/>
    <col min="14874" max="14874" width="42.85546875" bestFit="1" customWidth="1"/>
    <col min="14875" max="14875" width="49.42578125" bestFit="1" customWidth="1"/>
    <col min="14876" max="14876" width="18.42578125" customWidth="1"/>
    <col min="14877" max="14877" width="15.7109375" customWidth="1"/>
    <col min="14878" max="14878" width="50" bestFit="1" customWidth="1"/>
    <col min="14879" max="14879" width="11.85546875" customWidth="1"/>
    <col min="14880" max="14880" width="14.5703125" customWidth="1"/>
    <col min="14881" max="14881" width="8.7109375" customWidth="1"/>
    <col min="14882" max="14882" width="19.42578125" customWidth="1"/>
    <col min="14883" max="14883" width="16.42578125" customWidth="1"/>
    <col min="14884" max="14884" width="18.5703125" customWidth="1"/>
    <col min="14885" max="14885" width="23.85546875" customWidth="1"/>
    <col min="14886" max="14886" width="28" bestFit="1" customWidth="1"/>
    <col min="14887" max="14887" width="30.85546875" customWidth="1"/>
    <col min="14888" max="14888" width="11.7109375" customWidth="1"/>
    <col min="14889" max="14889" width="29.7109375" customWidth="1"/>
    <col min="14890" max="14890" width="21.28515625" bestFit="1" customWidth="1"/>
    <col min="14891" max="14891" width="52.140625" bestFit="1" customWidth="1"/>
    <col min="14892" max="14892" width="23.85546875" bestFit="1" customWidth="1"/>
    <col min="14893" max="14893" width="27.5703125" bestFit="1" customWidth="1"/>
    <col min="14894" max="14894" width="27.140625" bestFit="1" customWidth="1"/>
    <col min="14895" max="14895" width="29.7109375" bestFit="1" customWidth="1"/>
    <col min="15106" max="15106" width="0" hidden="1" customWidth="1"/>
    <col min="15107" max="15107" width="24.85546875" bestFit="1" customWidth="1"/>
    <col min="15108" max="15108" width="74.28515625" bestFit="1" customWidth="1"/>
    <col min="15109" max="15109" width="22" customWidth="1"/>
    <col min="15110" max="15110" width="23.85546875" bestFit="1" customWidth="1"/>
    <col min="15111" max="15111" width="24.7109375" customWidth="1"/>
    <col min="15112" max="15112" width="11.85546875" customWidth="1"/>
    <col min="15113" max="15113" width="14.140625" customWidth="1"/>
    <col min="15114" max="15114" width="19.7109375" customWidth="1"/>
    <col min="15115" max="15115" width="14.42578125" customWidth="1"/>
    <col min="15116" max="15116" width="7" customWidth="1"/>
    <col min="15117" max="15117" width="13.85546875" customWidth="1"/>
    <col min="15118" max="15118" width="15.5703125" bestFit="1" customWidth="1"/>
    <col min="15119" max="15119" width="15.140625" bestFit="1" customWidth="1"/>
    <col min="15120" max="15120" width="17" bestFit="1" customWidth="1"/>
    <col min="15121" max="15121" width="33.5703125" bestFit="1" customWidth="1"/>
    <col min="15122" max="15122" width="15.28515625" bestFit="1" customWidth="1"/>
    <col min="15123" max="15123" width="23.85546875" bestFit="1" customWidth="1"/>
    <col min="15124" max="15124" width="23" customWidth="1"/>
    <col min="15125" max="15125" width="25.7109375" customWidth="1"/>
    <col min="15126" max="15126" width="23" bestFit="1" customWidth="1"/>
    <col min="15127" max="15127" width="23" customWidth="1"/>
    <col min="15128" max="15128" width="25.7109375" bestFit="1" customWidth="1"/>
    <col min="15129" max="15129" width="13.5703125" customWidth="1"/>
    <col min="15130" max="15130" width="42.85546875" bestFit="1" customWidth="1"/>
    <col min="15131" max="15131" width="49.42578125" bestFit="1" customWidth="1"/>
    <col min="15132" max="15132" width="18.42578125" customWidth="1"/>
    <col min="15133" max="15133" width="15.7109375" customWidth="1"/>
    <col min="15134" max="15134" width="50" bestFit="1" customWidth="1"/>
    <col min="15135" max="15135" width="11.85546875" customWidth="1"/>
    <col min="15136" max="15136" width="14.5703125" customWidth="1"/>
    <col min="15137" max="15137" width="8.7109375" customWidth="1"/>
    <col min="15138" max="15138" width="19.42578125" customWidth="1"/>
    <col min="15139" max="15139" width="16.42578125" customWidth="1"/>
    <col min="15140" max="15140" width="18.5703125" customWidth="1"/>
    <col min="15141" max="15141" width="23.85546875" customWidth="1"/>
    <col min="15142" max="15142" width="28" bestFit="1" customWidth="1"/>
    <col min="15143" max="15143" width="30.85546875" customWidth="1"/>
    <col min="15144" max="15144" width="11.7109375" customWidth="1"/>
    <col min="15145" max="15145" width="29.7109375" customWidth="1"/>
    <col min="15146" max="15146" width="21.28515625" bestFit="1" customWidth="1"/>
    <col min="15147" max="15147" width="52.140625" bestFit="1" customWidth="1"/>
    <col min="15148" max="15148" width="23.85546875" bestFit="1" customWidth="1"/>
    <col min="15149" max="15149" width="27.5703125" bestFit="1" customWidth="1"/>
    <col min="15150" max="15150" width="27.140625" bestFit="1" customWidth="1"/>
    <col min="15151" max="15151" width="29.7109375" bestFit="1" customWidth="1"/>
    <col min="15362" max="15362" width="0" hidden="1" customWidth="1"/>
    <col min="15363" max="15363" width="24.85546875" bestFit="1" customWidth="1"/>
    <col min="15364" max="15364" width="74.28515625" bestFit="1" customWidth="1"/>
    <col min="15365" max="15365" width="22" customWidth="1"/>
    <col min="15366" max="15366" width="23.85546875" bestFit="1" customWidth="1"/>
    <col min="15367" max="15367" width="24.7109375" customWidth="1"/>
    <col min="15368" max="15368" width="11.85546875" customWidth="1"/>
    <col min="15369" max="15369" width="14.140625" customWidth="1"/>
    <col min="15370" max="15370" width="19.7109375" customWidth="1"/>
    <col min="15371" max="15371" width="14.42578125" customWidth="1"/>
    <col min="15372" max="15372" width="7" customWidth="1"/>
    <col min="15373" max="15373" width="13.85546875" customWidth="1"/>
    <col min="15374" max="15374" width="15.5703125" bestFit="1" customWidth="1"/>
    <col min="15375" max="15375" width="15.140625" bestFit="1" customWidth="1"/>
    <col min="15376" max="15376" width="17" bestFit="1" customWidth="1"/>
    <col min="15377" max="15377" width="33.5703125" bestFit="1" customWidth="1"/>
    <col min="15378" max="15378" width="15.28515625" bestFit="1" customWidth="1"/>
    <col min="15379" max="15379" width="23.85546875" bestFit="1" customWidth="1"/>
    <col min="15380" max="15380" width="23" customWidth="1"/>
    <col min="15381" max="15381" width="25.7109375" customWidth="1"/>
    <col min="15382" max="15382" width="23" bestFit="1" customWidth="1"/>
    <col min="15383" max="15383" width="23" customWidth="1"/>
    <col min="15384" max="15384" width="25.7109375" bestFit="1" customWidth="1"/>
    <col min="15385" max="15385" width="13.5703125" customWidth="1"/>
    <col min="15386" max="15386" width="42.85546875" bestFit="1" customWidth="1"/>
    <col min="15387" max="15387" width="49.42578125" bestFit="1" customWidth="1"/>
    <col min="15388" max="15388" width="18.42578125" customWidth="1"/>
    <col min="15389" max="15389" width="15.7109375" customWidth="1"/>
    <col min="15390" max="15390" width="50" bestFit="1" customWidth="1"/>
    <col min="15391" max="15391" width="11.85546875" customWidth="1"/>
    <col min="15392" max="15392" width="14.5703125" customWidth="1"/>
    <col min="15393" max="15393" width="8.7109375" customWidth="1"/>
    <col min="15394" max="15394" width="19.42578125" customWidth="1"/>
    <col min="15395" max="15395" width="16.42578125" customWidth="1"/>
    <col min="15396" max="15396" width="18.5703125" customWidth="1"/>
    <col min="15397" max="15397" width="23.85546875" customWidth="1"/>
    <col min="15398" max="15398" width="28" bestFit="1" customWidth="1"/>
    <col min="15399" max="15399" width="30.85546875" customWidth="1"/>
    <col min="15400" max="15400" width="11.7109375" customWidth="1"/>
    <col min="15401" max="15401" width="29.7109375" customWidth="1"/>
    <col min="15402" max="15402" width="21.28515625" bestFit="1" customWidth="1"/>
    <col min="15403" max="15403" width="52.140625" bestFit="1" customWidth="1"/>
    <col min="15404" max="15404" width="23.85546875" bestFit="1" customWidth="1"/>
    <col min="15405" max="15405" width="27.5703125" bestFit="1" customWidth="1"/>
    <col min="15406" max="15406" width="27.140625" bestFit="1" customWidth="1"/>
    <col min="15407" max="15407" width="29.7109375" bestFit="1" customWidth="1"/>
    <col min="15618" max="15618" width="0" hidden="1" customWidth="1"/>
    <col min="15619" max="15619" width="24.85546875" bestFit="1" customWidth="1"/>
    <col min="15620" max="15620" width="74.28515625" bestFit="1" customWidth="1"/>
    <col min="15621" max="15621" width="22" customWidth="1"/>
    <col min="15622" max="15622" width="23.85546875" bestFit="1" customWidth="1"/>
    <col min="15623" max="15623" width="24.7109375" customWidth="1"/>
    <col min="15624" max="15624" width="11.85546875" customWidth="1"/>
    <col min="15625" max="15625" width="14.140625" customWidth="1"/>
    <col min="15626" max="15626" width="19.7109375" customWidth="1"/>
    <col min="15627" max="15627" width="14.42578125" customWidth="1"/>
    <col min="15628" max="15628" width="7" customWidth="1"/>
    <col min="15629" max="15629" width="13.85546875" customWidth="1"/>
    <col min="15630" max="15630" width="15.5703125" bestFit="1" customWidth="1"/>
    <col min="15631" max="15631" width="15.140625" bestFit="1" customWidth="1"/>
    <col min="15632" max="15632" width="17" bestFit="1" customWidth="1"/>
    <col min="15633" max="15633" width="33.5703125" bestFit="1" customWidth="1"/>
    <col min="15634" max="15634" width="15.28515625" bestFit="1" customWidth="1"/>
    <col min="15635" max="15635" width="23.85546875" bestFit="1" customWidth="1"/>
    <col min="15636" max="15636" width="23" customWidth="1"/>
    <col min="15637" max="15637" width="25.7109375" customWidth="1"/>
    <col min="15638" max="15638" width="23" bestFit="1" customWidth="1"/>
    <col min="15639" max="15639" width="23" customWidth="1"/>
    <col min="15640" max="15640" width="25.7109375" bestFit="1" customWidth="1"/>
    <col min="15641" max="15641" width="13.5703125" customWidth="1"/>
    <col min="15642" max="15642" width="42.85546875" bestFit="1" customWidth="1"/>
    <col min="15643" max="15643" width="49.42578125" bestFit="1" customWidth="1"/>
    <col min="15644" max="15644" width="18.42578125" customWidth="1"/>
    <col min="15645" max="15645" width="15.7109375" customWidth="1"/>
    <col min="15646" max="15646" width="50" bestFit="1" customWidth="1"/>
    <col min="15647" max="15647" width="11.85546875" customWidth="1"/>
    <col min="15648" max="15648" width="14.5703125" customWidth="1"/>
    <col min="15649" max="15649" width="8.7109375" customWidth="1"/>
    <col min="15650" max="15650" width="19.42578125" customWidth="1"/>
    <col min="15651" max="15651" width="16.42578125" customWidth="1"/>
    <col min="15652" max="15652" width="18.5703125" customWidth="1"/>
    <col min="15653" max="15653" width="23.85546875" customWidth="1"/>
    <col min="15654" max="15654" width="28" bestFit="1" customWidth="1"/>
    <col min="15655" max="15655" width="30.85546875" customWidth="1"/>
    <col min="15656" max="15656" width="11.7109375" customWidth="1"/>
    <col min="15657" max="15657" width="29.7109375" customWidth="1"/>
    <col min="15658" max="15658" width="21.28515625" bestFit="1" customWidth="1"/>
    <col min="15659" max="15659" width="52.140625" bestFit="1" customWidth="1"/>
    <col min="15660" max="15660" width="23.85546875" bestFit="1" customWidth="1"/>
    <col min="15661" max="15661" width="27.5703125" bestFit="1" customWidth="1"/>
    <col min="15662" max="15662" width="27.140625" bestFit="1" customWidth="1"/>
    <col min="15663" max="15663" width="29.7109375" bestFit="1" customWidth="1"/>
    <col min="15874" max="15874" width="0" hidden="1" customWidth="1"/>
    <col min="15875" max="15875" width="24.85546875" bestFit="1" customWidth="1"/>
    <col min="15876" max="15876" width="74.28515625" bestFit="1" customWidth="1"/>
    <col min="15877" max="15877" width="22" customWidth="1"/>
    <col min="15878" max="15878" width="23.85546875" bestFit="1" customWidth="1"/>
    <col min="15879" max="15879" width="24.7109375" customWidth="1"/>
    <col min="15880" max="15880" width="11.85546875" customWidth="1"/>
    <col min="15881" max="15881" width="14.140625" customWidth="1"/>
    <col min="15882" max="15882" width="19.7109375" customWidth="1"/>
    <col min="15883" max="15883" width="14.42578125" customWidth="1"/>
    <col min="15884" max="15884" width="7" customWidth="1"/>
    <col min="15885" max="15885" width="13.85546875" customWidth="1"/>
    <col min="15886" max="15886" width="15.5703125" bestFit="1" customWidth="1"/>
    <col min="15887" max="15887" width="15.140625" bestFit="1" customWidth="1"/>
    <col min="15888" max="15888" width="17" bestFit="1" customWidth="1"/>
    <col min="15889" max="15889" width="33.5703125" bestFit="1" customWidth="1"/>
    <col min="15890" max="15890" width="15.28515625" bestFit="1" customWidth="1"/>
    <col min="15891" max="15891" width="23.85546875" bestFit="1" customWidth="1"/>
    <col min="15892" max="15892" width="23" customWidth="1"/>
    <col min="15893" max="15893" width="25.7109375" customWidth="1"/>
    <col min="15894" max="15894" width="23" bestFit="1" customWidth="1"/>
    <col min="15895" max="15895" width="23" customWidth="1"/>
    <col min="15896" max="15896" width="25.7109375" bestFit="1" customWidth="1"/>
    <col min="15897" max="15897" width="13.5703125" customWidth="1"/>
    <col min="15898" max="15898" width="42.85546875" bestFit="1" customWidth="1"/>
    <col min="15899" max="15899" width="49.42578125" bestFit="1" customWidth="1"/>
    <col min="15900" max="15900" width="18.42578125" customWidth="1"/>
    <col min="15901" max="15901" width="15.7109375" customWidth="1"/>
    <col min="15902" max="15902" width="50" bestFit="1" customWidth="1"/>
    <col min="15903" max="15903" width="11.85546875" customWidth="1"/>
    <col min="15904" max="15904" width="14.5703125" customWidth="1"/>
    <col min="15905" max="15905" width="8.7109375" customWidth="1"/>
    <col min="15906" max="15906" width="19.42578125" customWidth="1"/>
    <col min="15907" max="15907" width="16.42578125" customWidth="1"/>
    <col min="15908" max="15908" width="18.5703125" customWidth="1"/>
    <col min="15909" max="15909" width="23.85546875" customWidth="1"/>
    <col min="15910" max="15910" width="28" bestFit="1" customWidth="1"/>
    <col min="15911" max="15911" width="30.85546875" customWidth="1"/>
    <col min="15912" max="15912" width="11.7109375" customWidth="1"/>
    <col min="15913" max="15913" width="29.7109375" customWidth="1"/>
    <col min="15914" max="15914" width="21.28515625" bestFit="1" customWidth="1"/>
    <col min="15915" max="15915" width="52.140625" bestFit="1" customWidth="1"/>
    <col min="15916" max="15916" width="23.85546875" bestFit="1" customWidth="1"/>
    <col min="15917" max="15917" width="27.5703125" bestFit="1" customWidth="1"/>
    <col min="15918" max="15918" width="27.140625" bestFit="1" customWidth="1"/>
    <col min="15919" max="15919" width="29.7109375" bestFit="1" customWidth="1"/>
    <col min="16130" max="16130" width="0" hidden="1" customWidth="1"/>
    <col min="16131" max="16131" width="24.85546875" bestFit="1" customWidth="1"/>
    <col min="16132" max="16132" width="74.28515625" bestFit="1" customWidth="1"/>
    <col min="16133" max="16133" width="22" customWidth="1"/>
    <col min="16134" max="16134" width="23.85546875" bestFit="1" customWidth="1"/>
    <col min="16135" max="16135" width="24.7109375" customWidth="1"/>
    <col min="16136" max="16136" width="11.85546875" customWidth="1"/>
    <col min="16137" max="16137" width="14.140625" customWidth="1"/>
    <col min="16138" max="16138" width="19.7109375" customWidth="1"/>
    <col min="16139" max="16139" width="14.42578125" customWidth="1"/>
    <col min="16140" max="16140" width="7" customWidth="1"/>
    <col min="16141" max="16141" width="13.85546875" customWidth="1"/>
    <col min="16142" max="16142" width="15.5703125" bestFit="1" customWidth="1"/>
    <col min="16143" max="16143" width="15.140625" bestFit="1" customWidth="1"/>
    <col min="16144" max="16144" width="17" bestFit="1" customWidth="1"/>
    <col min="16145" max="16145" width="33.5703125" bestFit="1" customWidth="1"/>
    <col min="16146" max="16146" width="15.28515625" bestFit="1" customWidth="1"/>
    <col min="16147" max="16147" width="23.85546875" bestFit="1" customWidth="1"/>
    <col min="16148" max="16148" width="23" customWidth="1"/>
    <col min="16149" max="16149" width="25.7109375" customWidth="1"/>
    <col min="16150" max="16150" width="23" bestFit="1" customWidth="1"/>
    <col min="16151" max="16151" width="23" customWidth="1"/>
    <col min="16152" max="16152" width="25.7109375" bestFit="1" customWidth="1"/>
    <col min="16153" max="16153" width="13.5703125" customWidth="1"/>
    <col min="16154" max="16154" width="42.85546875" bestFit="1" customWidth="1"/>
    <col min="16155" max="16155" width="49.42578125" bestFit="1" customWidth="1"/>
    <col min="16156" max="16156" width="18.42578125" customWidth="1"/>
    <col min="16157" max="16157" width="15.7109375" customWidth="1"/>
    <col min="16158" max="16158" width="50" bestFit="1" customWidth="1"/>
    <col min="16159" max="16159" width="11.85546875" customWidth="1"/>
    <col min="16160" max="16160" width="14.5703125" customWidth="1"/>
    <col min="16161" max="16161" width="8.7109375" customWidth="1"/>
    <col min="16162" max="16162" width="19.42578125" customWidth="1"/>
    <col min="16163" max="16163" width="16.42578125" customWidth="1"/>
    <col min="16164" max="16164" width="18.5703125" customWidth="1"/>
    <col min="16165" max="16165" width="23.85546875" customWidth="1"/>
    <col min="16166" max="16166" width="28" bestFit="1" customWidth="1"/>
    <col min="16167" max="16167" width="30.85546875" customWidth="1"/>
    <col min="16168" max="16168" width="11.7109375" customWidth="1"/>
    <col min="16169" max="16169" width="29.7109375" customWidth="1"/>
    <col min="16170" max="16170" width="21.28515625" bestFit="1" customWidth="1"/>
    <col min="16171" max="16171" width="52.140625" bestFit="1" customWidth="1"/>
    <col min="16172" max="16172" width="23.85546875" bestFit="1" customWidth="1"/>
    <col min="16173" max="16173" width="27.5703125" bestFit="1" customWidth="1"/>
    <col min="16174" max="16174" width="27.140625" bestFit="1" customWidth="1"/>
    <col min="16175" max="16175" width="29.7109375" bestFit="1" customWidth="1"/>
  </cols>
  <sheetData>
    <row r="1" spans="2:41" x14ac:dyDescent="0.25">
      <c r="B1" s="95" t="s">
        <v>7755</v>
      </c>
      <c r="C1" s="95" t="s">
        <v>636</v>
      </c>
      <c r="D1" t="s">
        <v>637</v>
      </c>
      <c r="E1" t="s">
        <v>3459</v>
      </c>
      <c r="F1" t="s">
        <v>3</v>
      </c>
      <c r="G1" t="s">
        <v>3460</v>
      </c>
      <c r="H1" t="s">
        <v>3461</v>
      </c>
      <c r="I1" t="s">
        <v>3021</v>
      </c>
      <c r="J1" t="s">
        <v>3462</v>
      </c>
      <c r="K1" t="s">
        <v>3463</v>
      </c>
      <c r="L1" t="s">
        <v>8</v>
      </c>
      <c r="M1" t="s">
        <v>3464</v>
      </c>
      <c r="N1" s="96" t="s">
        <v>3465</v>
      </c>
      <c r="O1" s="96" t="s">
        <v>3466</v>
      </c>
      <c r="P1" s="96" t="s">
        <v>3467</v>
      </c>
      <c r="Q1" t="s">
        <v>3468</v>
      </c>
      <c r="R1" t="s">
        <v>3469</v>
      </c>
      <c r="S1" t="s">
        <v>3022</v>
      </c>
      <c r="T1" t="s">
        <v>3023</v>
      </c>
      <c r="U1" t="s">
        <v>3470</v>
      </c>
      <c r="V1" t="s">
        <v>3471</v>
      </c>
      <c r="W1" t="s">
        <v>3472</v>
      </c>
      <c r="X1" t="s">
        <v>3473</v>
      </c>
      <c r="Y1" t="s">
        <v>3024</v>
      </c>
      <c r="Z1" t="s">
        <v>3474</v>
      </c>
      <c r="AA1" t="s">
        <v>3475</v>
      </c>
      <c r="AB1" t="s">
        <v>3476</v>
      </c>
      <c r="AC1" t="s">
        <v>3477</v>
      </c>
      <c r="AD1" t="s">
        <v>3478</v>
      </c>
      <c r="AE1" t="s">
        <v>3479</v>
      </c>
      <c r="AF1" t="s">
        <v>3480</v>
      </c>
      <c r="AG1" t="s">
        <v>3481</v>
      </c>
      <c r="AH1" t="s">
        <v>3482</v>
      </c>
      <c r="AI1" t="s">
        <v>3483</v>
      </c>
      <c r="AJ1" t="s">
        <v>3484</v>
      </c>
      <c r="AK1" t="s">
        <v>3485</v>
      </c>
      <c r="AL1" t="s">
        <v>3486</v>
      </c>
      <c r="AM1" t="s">
        <v>3487</v>
      </c>
      <c r="AN1" t="s">
        <v>3488</v>
      </c>
      <c r="AO1" t="s">
        <v>3489</v>
      </c>
    </row>
    <row r="2" spans="2:41" x14ac:dyDescent="0.25">
      <c r="B2" s="95">
        <v>1</v>
      </c>
      <c r="C2" s="95" t="s">
        <v>3490</v>
      </c>
      <c r="D2" t="s">
        <v>3491</v>
      </c>
      <c r="E2" t="s">
        <v>3492</v>
      </c>
      <c r="G2" t="s">
        <v>3493</v>
      </c>
      <c r="H2" t="s">
        <v>3494</v>
      </c>
      <c r="I2" t="s">
        <v>3494</v>
      </c>
      <c r="J2" t="s">
        <v>152</v>
      </c>
      <c r="K2" t="s">
        <v>87</v>
      </c>
      <c r="L2">
        <v>2</v>
      </c>
      <c r="N2" s="96"/>
      <c r="O2" s="96"/>
      <c r="P2" s="96">
        <v>41821</v>
      </c>
      <c r="Q2" s="96" t="s">
        <v>3495</v>
      </c>
      <c r="S2" t="s">
        <v>3496</v>
      </c>
      <c r="T2" t="s">
        <v>3497</v>
      </c>
      <c r="U2" t="s">
        <v>3497</v>
      </c>
      <c r="V2" t="s">
        <v>87</v>
      </c>
      <c r="W2" t="s">
        <v>3498</v>
      </c>
      <c r="X2" t="s">
        <v>87</v>
      </c>
      <c r="Y2" t="s">
        <v>3032</v>
      </c>
      <c r="Z2" t="s">
        <v>87</v>
      </c>
      <c r="AA2" t="s">
        <v>87</v>
      </c>
      <c r="AD2" t="s">
        <v>3499</v>
      </c>
      <c r="AE2" t="s">
        <v>3499</v>
      </c>
      <c r="AF2" t="s">
        <v>3499</v>
      </c>
      <c r="AG2" t="s">
        <v>3499</v>
      </c>
      <c r="AI2" t="s">
        <v>3032</v>
      </c>
      <c r="AN2" t="s">
        <v>3500</v>
      </c>
      <c r="AO2" t="s">
        <v>3501</v>
      </c>
    </row>
    <row r="3" spans="2:41" x14ac:dyDescent="0.25">
      <c r="B3" s="95">
        <v>2</v>
      </c>
      <c r="C3" s="95" t="s">
        <v>3502</v>
      </c>
      <c r="D3" t="s">
        <v>3503</v>
      </c>
      <c r="G3" t="s">
        <v>3493</v>
      </c>
      <c r="H3" t="s">
        <v>3494</v>
      </c>
      <c r="I3" t="s">
        <v>3494</v>
      </c>
      <c r="J3" t="s">
        <v>152</v>
      </c>
      <c r="K3" t="s">
        <v>87</v>
      </c>
      <c r="L3">
        <v>2</v>
      </c>
      <c r="N3" s="96"/>
      <c r="O3" s="96"/>
      <c r="P3" s="96">
        <v>41822</v>
      </c>
      <c r="Q3" s="96" t="s">
        <v>3495</v>
      </c>
      <c r="S3" t="s">
        <v>3496</v>
      </c>
      <c r="T3" t="s">
        <v>3497</v>
      </c>
      <c r="U3" t="s">
        <v>3497</v>
      </c>
      <c r="V3" t="s">
        <v>87</v>
      </c>
      <c r="W3" t="s">
        <v>3498</v>
      </c>
      <c r="X3" t="s">
        <v>87</v>
      </c>
      <c r="Y3" t="s">
        <v>3032</v>
      </c>
      <c r="Z3" t="s">
        <v>87</v>
      </c>
      <c r="AA3" t="s">
        <v>87</v>
      </c>
      <c r="AD3" t="s">
        <v>3499</v>
      </c>
      <c r="AE3" t="s">
        <v>3499</v>
      </c>
      <c r="AF3" t="s">
        <v>3499</v>
      </c>
      <c r="AG3" t="s">
        <v>3499</v>
      </c>
      <c r="AI3" t="s">
        <v>3032</v>
      </c>
      <c r="AN3" t="s">
        <v>3500</v>
      </c>
      <c r="AO3" t="s">
        <v>3501</v>
      </c>
    </row>
    <row r="4" spans="2:41" x14ac:dyDescent="0.25">
      <c r="B4" s="95">
        <v>3</v>
      </c>
      <c r="C4" s="95" t="s">
        <v>1691</v>
      </c>
      <c r="D4" t="s">
        <v>3504</v>
      </c>
      <c r="E4" t="s">
        <v>3505</v>
      </c>
      <c r="F4" t="s">
        <v>3109</v>
      </c>
      <c r="G4" t="s">
        <v>3506</v>
      </c>
      <c r="H4" t="s">
        <v>3507</v>
      </c>
      <c r="I4" t="s">
        <v>4</v>
      </c>
      <c r="J4" t="s">
        <v>3508</v>
      </c>
      <c r="K4" t="s">
        <v>3509</v>
      </c>
      <c r="L4">
        <v>3</v>
      </c>
      <c r="M4" t="s">
        <v>3510</v>
      </c>
      <c r="N4" s="96" t="s">
        <v>3511</v>
      </c>
      <c r="O4" s="96"/>
      <c r="P4" s="96">
        <v>39814</v>
      </c>
      <c r="Q4" s="96"/>
      <c r="R4" t="s">
        <v>3512</v>
      </c>
      <c r="S4" t="s">
        <v>3513</v>
      </c>
      <c r="T4" t="s">
        <v>3514</v>
      </c>
      <c r="U4" t="s">
        <v>3514</v>
      </c>
      <c r="V4" t="s">
        <v>3515</v>
      </c>
      <c r="W4" t="s">
        <v>3516</v>
      </c>
      <c r="X4" t="s">
        <v>3517</v>
      </c>
      <c r="Y4" t="s">
        <v>3032</v>
      </c>
      <c r="Z4" t="s">
        <v>1016</v>
      </c>
      <c r="AA4" t="s">
        <v>3518</v>
      </c>
      <c r="AB4" t="s">
        <v>3519</v>
      </c>
      <c r="AC4" t="s">
        <v>3520</v>
      </c>
      <c r="AD4" t="s">
        <v>3521</v>
      </c>
      <c r="AE4" t="s">
        <v>3522</v>
      </c>
      <c r="AF4" t="s">
        <v>3523</v>
      </c>
      <c r="AG4" t="s">
        <v>3524</v>
      </c>
      <c r="AH4" t="s">
        <v>3525</v>
      </c>
      <c r="AI4" t="s">
        <v>3032</v>
      </c>
      <c r="AJ4" t="s">
        <v>152</v>
      </c>
      <c r="AK4" t="s">
        <v>3526</v>
      </c>
      <c r="AL4" t="s">
        <v>3527</v>
      </c>
      <c r="AN4" t="s">
        <v>3528</v>
      </c>
      <c r="AO4" t="s">
        <v>3501</v>
      </c>
    </row>
    <row r="5" spans="2:41" x14ac:dyDescent="0.25">
      <c r="B5" s="95">
        <v>4</v>
      </c>
      <c r="C5" s="95" t="s">
        <v>3529</v>
      </c>
      <c r="D5" t="s">
        <v>3529</v>
      </c>
      <c r="E5" t="s">
        <v>3530</v>
      </c>
      <c r="G5" t="s">
        <v>3531</v>
      </c>
      <c r="H5" t="s">
        <v>3532</v>
      </c>
      <c r="I5" t="s">
        <v>4</v>
      </c>
      <c r="J5" t="s">
        <v>3533</v>
      </c>
      <c r="K5" t="s">
        <v>3534</v>
      </c>
      <c r="L5">
        <v>2</v>
      </c>
      <c r="M5" t="s">
        <v>3510</v>
      </c>
      <c r="N5" s="96" t="s">
        <v>3511</v>
      </c>
      <c r="O5" s="96"/>
      <c r="P5" s="96">
        <v>39814</v>
      </c>
      <c r="Q5" s="96" t="s">
        <v>3535</v>
      </c>
      <c r="S5" t="s">
        <v>3496</v>
      </c>
      <c r="T5" t="s">
        <v>2197</v>
      </c>
      <c r="U5" t="s">
        <v>3536</v>
      </c>
      <c r="V5" t="s">
        <v>2493</v>
      </c>
      <c r="W5" t="s">
        <v>3537</v>
      </c>
      <c r="X5" t="s">
        <v>3538</v>
      </c>
      <c r="Y5" t="s">
        <v>3032</v>
      </c>
      <c r="Z5" t="s">
        <v>3539</v>
      </c>
      <c r="AA5" t="s">
        <v>3540</v>
      </c>
      <c r="AB5" t="s">
        <v>3541</v>
      </c>
      <c r="AC5" t="s">
        <v>3520</v>
      </c>
      <c r="AD5" t="s">
        <v>3542</v>
      </c>
      <c r="AE5" t="s">
        <v>3543</v>
      </c>
      <c r="AF5" t="s">
        <v>3523</v>
      </c>
      <c r="AG5" t="s">
        <v>3501</v>
      </c>
      <c r="AI5" t="s">
        <v>3032</v>
      </c>
      <c r="AL5" t="s">
        <v>3544</v>
      </c>
      <c r="AN5" t="s">
        <v>3500</v>
      </c>
      <c r="AO5" t="s">
        <v>3501</v>
      </c>
    </row>
    <row r="6" spans="2:41" x14ac:dyDescent="0.25">
      <c r="B6" s="95">
        <v>5</v>
      </c>
      <c r="C6" s="95" t="s">
        <v>3545</v>
      </c>
      <c r="D6" t="s">
        <v>3546</v>
      </c>
      <c r="E6" t="s">
        <v>3547</v>
      </c>
      <c r="F6" t="s">
        <v>3117</v>
      </c>
      <c r="G6" t="s">
        <v>3548</v>
      </c>
      <c r="H6" t="s">
        <v>3041</v>
      </c>
      <c r="I6" t="s">
        <v>3041</v>
      </c>
      <c r="K6" t="s">
        <v>3549</v>
      </c>
      <c r="L6">
        <v>3</v>
      </c>
      <c r="M6" t="s">
        <v>683</v>
      </c>
      <c r="N6" s="96" t="s">
        <v>3511</v>
      </c>
      <c r="O6" s="96"/>
      <c r="P6" s="96">
        <v>39814</v>
      </c>
      <c r="Q6" s="96" t="s">
        <v>3550</v>
      </c>
      <c r="S6" t="s">
        <v>3248</v>
      </c>
      <c r="T6" t="s">
        <v>3551</v>
      </c>
      <c r="U6" t="s">
        <v>2154</v>
      </c>
      <c r="V6" t="s">
        <v>3163</v>
      </c>
      <c r="W6" t="s">
        <v>3163</v>
      </c>
      <c r="X6" t="s">
        <v>3551</v>
      </c>
      <c r="Y6" t="s">
        <v>3032</v>
      </c>
      <c r="Z6" t="s">
        <v>3552</v>
      </c>
      <c r="AA6" t="s">
        <v>3553</v>
      </c>
      <c r="AC6" t="s">
        <v>3520</v>
      </c>
      <c r="AD6" t="s">
        <v>3554</v>
      </c>
      <c r="AE6" t="s">
        <v>3522</v>
      </c>
      <c r="AF6" t="s">
        <v>3555</v>
      </c>
      <c r="AG6" t="s">
        <v>3501</v>
      </c>
      <c r="AH6" t="s">
        <v>3556</v>
      </c>
      <c r="AI6" t="s">
        <v>3032</v>
      </c>
      <c r="AJ6" t="s">
        <v>3557</v>
      </c>
      <c r="AL6" t="s">
        <v>3544</v>
      </c>
      <c r="AN6" t="s">
        <v>3528</v>
      </c>
      <c r="AO6" t="s">
        <v>3501</v>
      </c>
    </row>
    <row r="7" spans="2:41" x14ac:dyDescent="0.25">
      <c r="B7" s="95">
        <v>6</v>
      </c>
      <c r="C7" s="95" t="s">
        <v>3558</v>
      </c>
      <c r="D7" t="s">
        <v>3559</v>
      </c>
      <c r="G7" t="s">
        <v>3506</v>
      </c>
      <c r="H7" t="s">
        <v>3507</v>
      </c>
      <c r="J7" t="s">
        <v>3560</v>
      </c>
      <c r="K7" t="s">
        <v>3561</v>
      </c>
      <c r="L7">
        <v>-99</v>
      </c>
      <c r="M7" t="s">
        <v>683</v>
      </c>
      <c r="N7" s="96" t="s">
        <v>683</v>
      </c>
      <c r="O7" s="96"/>
      <c r="P7" s="96">
        <v>39814</v>
      </c>
      <c r="Q7" s="96" t="s">
        <v>3562</v>
      </c>
      <c r="U7" t="s">
        <v>3563</v>
      </c>
      <c r="AD7" t="s">
        <v>3499</v>
      </c>
      <c r="AE7" t="s">
        <v>3499</v>
      </c>
      <c r="AF7" t="s">
        <v>3499</v>
      </c>
      <c r="AG7" t="s">
        <v>3499</v>
      </c>
      <c r="AN7" t="s">
        <v>3500</v>
      </c>
      <c r="AO7" t="s">
        <v>3501</v>
      </c>
    </row>
    <row r="8" spans="2:41" x14ac:dyDescent="0.25">
      <c r="B8" s="95">
        <v>7</v>
      </c>
      <c r="C8" s="95" t="s">
        <v>3564</v>
      </c>
      <c r="D8" t="s">
        <v>3565</v>
      </c>
      <c r="G8" t="s">
        <v>3566</v>
      </c>
      <c r="H8" t="s">
        <v>3494</v>
      </c>
      <c r="J8" t="s">
        <v>3560</v>
      </c>
      <c r="K8" t="s">
        <v>3567</v>
      </c>
      <c r="L8">
        <v>-99</v>
      </c>
      <c r="M8" t="s">
        <v>683</v>
      </c>
      <c r="N8" s="96" t="s">
        <v>683</v>
      </c>
      <c r="O8" s="96"/>
      <c r="P8" s="96">
        <v>39814</v>
      </c>
      <c r="Q8" s="96" t="s">
        <v>3568</v>
      </c>
      <c r="U8" t="s">
        <v>3563</v>
      </c>
      <c r="AD8" t="s">
        <v>3499</v>
      </c>
      <c r="AE8" t="s">
        <v>3499</v>
      </c>
      <c r="AF8" t="s">
        <v>3499</v>
      </c>
      <c r="AG8" t="s">
        <v>3499</v>
      </c>
      <c r="AN8" t="s">
        <v>3500</v>
      </c>
      <c r="AO8" t="s">
        <v>3501</v>
      </c>
    </row>
    <row r="9" spans="2:41" x14ac:dyDescent="0.25">
      <c r="B9" s="95">
        <v>8</v>
      </c>
      <c r="C9" s="95" t="s">
        <v>3569</v>
      </c>
      <c r="D9" t="s">
        <v>3570</v>
      </c>
      <c r="E9" t="s">
        <v>3571</v>
      </c>
      <c r="G9" t="s">
        <v>3531</v>
      </c>
      <c r="H9" t="s">
        <v>3532</v>
      </c>
      <c r="I9" t="s">
        <v>4</v>
      </c>
      <c r="J9" t="s">
        <v>3508</v>
      </c>
      <c r="K9" t="s">
        <v>3572</v>
      </c>
      <c r="L9">
        <v>3</v>
      </c>
      <c r="M9" t="s">
        <v>683</v>
      </c>
      <c r="N9" s="96" t="s">
        <v>683</v>
      </c>
      <c r="O9" s="96" t="s">
        <v>683</v>
      </c>
      <c r="P9" s="96">
        <v>41334</v>
      </c>
      <c r="Q9" s="96" t="s">
        <v>3573</v>
      </c>
      <c r="S9" t="s">
        <v>3574</v>
      </c>
      <c r="T9" t="s">
        <v>2197</v>
      </c>
      <c r="U9" t="s">
        <v>3575</v>
      </c>
      <c r="V9" t="s">
        <v>3576</v>
      </c>
      <c r="W9" t="s">
        <v>3576</v>
      </c>
      <c r="X9" t="s">
        <v>2197</v>
      </c>
      <c r="Y9" t="s">
        <v>3032</v>
      </c>
      <c r="Z9" t="s">
        <v>3577</v>
      </c>
      <c r="AA9" t="s">
        <v>3577</v>
      </c>
      <c r="AC9" t="s">
        <v>3578</v>
      </c>
      <c r="AD9" t="s">
        <v>3563</v>
      </c>
      <c r="AE9" t="s">
        <v>3579</v>
      </c>
      <c r="AF9" t="s">
        <v>3523</v>
      </c>
      <c r="AG9" t="s">
        <v>3524</v>
      </c>
      <c r="AI9" t="s">
        <v>3032</v>
      </c>
      <c r="AL9" t="s">
        <v>3580</v>
      </c>
      <c r="AN9" t="s">
        <v>3500</v>
      </c>
      <c r="AO9" t="s">
        <v>3501</v>
      </c>
    </row>
    <row r="10" spans="2:41" x14ac:dyDescent="0.25">
      <c r="B10" s="95">
        <v>9</v>
      </c>
      <c r="C10" s="95" t="s">
        <v>1279</v>
      </c>
      <c r="D10" t="s">
        <v>3581</v>
      </c>
      <c r="E10" t="s">
        <v>3582</v>
      </c>
      <c r="F10" t="s">
        <v>5</v>
      </c>
      <c r="G10" t="s">
        <v>3583</v>
      </c>
      <c r="H10" t="s">
        <v>4</v>
      </c>
      <c r="I10" t="s">
        <v>4</v>
      </c>
      <c r="J10" t="s">
        <v>3584</v>
      </c>
      <c r="K10" t="s">
        <v>3585</v>
      </c>
      <c r="L10">
        <v>3</v>
      </c>
      <c r="M10" t="s">
        <v>3510</v>
      </c>
      <c r="N10" s="96" t="s">
        <v>3511</v>
      </c>
      <c r="O10" s="96"/>
      <c r="P10" s="96">
        <v>39814</v>
      </c>
      <c r="Q10" s="96"/>
      <c r="R10" t="s">
        <v>3586</v>
      </c>
      <c r="S10" t="s">
        <v>3587</v>
      </c>
      <c r="T10" t="s">
        <v>3588</v>
      </c>
      <c r="U10" t="s">
        <v>3589</v>
      </c>
      <c r="X10" t="s">
        <v>3588</v>
      </c>
      <c r="Y10" t="s">
        <v>3097</v>
      </c>
      <c r="Z10" t="s">
        <v>1415</v>
      </c>
      <c r="AA10" t="s">
        <v>1417</v>
      </c>
      <c r="AB10" t="s">
        <v>3541</v>
      </c>
      <c r="AC10" t="s">
        <v>3578</v>
      </c>
      <c r="AD10" t="s">
        <v>3590</v>
      </c>
      <c r="AE10" t="s">
        <v>3591</v>
      </c>
      <c r="AF10" t="s">
        <v>3592</v>
      </c>
      <c r="AG10" t="s">
        <v>3501</v>
      </c>
      <c r="AH10" t="s">
        <v>1415</v>
      </c>
      <c r="AI10" t="s">
        <v>3097</v>
      </c>
      <c r="AJ10" t="s">
        <v>152</v>
      </c>
      <c r="AK10" t="s">
        <v>3593</v>
      </c>
      <c r="AL10" t="s">
        <v>3580</v>
      </c>
      <c r="AN10" t="s">
        <v>3594</v>
      </c>
      <c r="AO10" t="s">
        <v>3501</v>
      </c>
    </row>
    <row r="11" spans="2:41" x14ac:dyDescent="0.25">
      <c r="B11" s="95">
        <v>10</v>
      </c>
      <c r="C11" s="95" t="s">
        <v>2099</v>
      </c>
      <c r="D11" t="s">
        <v>3595</v>
      </c>
      <c r="E11" t="s">
        <v>3596</v>
      </c>
      <c r="F11" t="s">
        <v>3279</v>
      </c>
      <c r="G11" t="s">
        <v>3597</v>
      </c>
      <c r="H11" t="s">
        <v>3598</v>
      </c>
      <c r="I11" t="s">
        <v>4</v>
      </c>
      <c r="J11" t="s">
        <v>3508</v>
      </c>
      <c r="K11" t="s">
        <v>3599</v>
      </c>
      <c r="L11">
        <v>3</v>
      </c>
      <c r="M11" t="s">
        <v>683</v>
      </c>
      <c r="N11" s="96" t="s">
        <v>683</v>
      </c>
      <c r="O11" s="96"/>
      <c r="P11" s="96">
        <v>39814</v>
      </c>
      <c r="Q11" s="96"/>
      <c r="R11" t="s">
        <v>3512</v>
      </c>
      <c r="S11" t="s">
        <v>3600</v>
      </c>
      <c r="T11" t="s">
        <v>3601</v>
      </c>
      <c r="U11" t="s">
        <v>3601</v>
      </c>
      <c r="V11" t="s">
        <v>3602</v>
      </c>
      <c r="W11" t="s">
        <v>3603</v>
      </c>
      <c r="Y11" t="s">
        <v>3032</v>
      </c>
      <c r="Z11" t="s">
        <v>3604</v>
      </c>
      <c r="AA11" t="s">
        <v>3604</v>
      </c>
      <c r="AC11" t="s">
        <v>3520</v>
      </c>
      <c r="AD11" t="s">
        <v>3605</v>
      </c>
      <c r="AE11" t="s">
        <v>3522</v>
      </c>
      <c r="AF11" t="s">
        <v>3523</v>
      </c>
      <c r="AG11" t="s">
        <v>3501</v>
      </c>
      <c r="AI11" t="s">
        <v>3032</v>
      </c>
      <c r="AJ11" t="s">
        <v>152</v>
      </c>
      <c r="AK11" t="s">
        <v>3606</v>
      </c>
      <c r="AL11" t="s">
        <v>3544</v>
      </c>
      <c r="AN11" t="s">
        <v>3594</v>
      </c>
      <c r="AO11" t="s">
        <v>3501</v>
      </c>
    </row>
    <row r="12" spans="2:41" x14ac:dyDescent="0.25">
      <c r="B12" s="95">
        <v>11</v>
      </c>
      <c r="C12" s="95" t="s">
        <v>3607</v>
      </c>
      <c r="D12" t="s">
        <v>3608</v>
      </c>
      <c r="G12" t="s">
        <v>3583</v>
      </c>
      <c r="H12" t="s">
        <v>3609</v>
      </c>
      <c r="J12" t="s">
        <v>3610</v>
      </c>
      <c r="K12" t="s">
        <v>3611</v>
      </c>
      <c r="L12">
        <v>-99</v>
      </c>
      <c r="M12" t="s">
        <v>683</v>
      </c>
      <c r="N12" s="96" t="s">
        <v>683</v>
      </c>
      <c r="O12" s="96"/>
      <c r="P12" s="96">
        <v>39814</v>
      </c>
      <c r="Q12" s="96" t="s">
        <v>3612</v>
      </c>
      <c r="S12" t="s">
        <v>3613</v>
      </c>
      <c r="U12" t="s">
        <v>3614</v>
      </c>
      <c r="X12" t="s">
        <v>3615</v>
      </c>
      <c r="Y12" t="s">
        <v>3097</v>
      </c>
      <c r="Z12" t="s">
        <v>3616</v>
      </c>
      <c r="AD12" t="s">
        <v>3499</v>
      </c>
      <c r="AE12" t="s">
        <v>3499</v>
      </c>
      <c r="AF12" t="s">
        <v>3499</v>
      </c>
      <c r="AG12" t="s">
        <v>3499</v>
      </c>
      <c r="AI12" t="s">
        <v>3097</v>
      </c>
      <c r="AN12" t="s">
        <v>3500</v>
      </c>
      <c r="AO12" t="s">
        <v>3501</v>
      </c>
    </row>
    <row r="13" spans="2:41" x14ac:dyDescent="0.25">
      <c r="B13" s="95">
        <v>12</v>
      </c>
      <c r="C13" s="95" t="s">
        <v>3347</v>
      </c>
      <c r="D13" t="s">
        <v>3349</v>
      </c>
      <c r="E13" t="s">
        <v>3617</v>
      </c>
      <c r="F13" t="s">
        <v>3117</v>
      </c>
      <c r="G13" t="s">
        <v>3548</v>
      </c>
      <c r="H13" t="s">
        <v>3053</v>
      </c>
      <c r="I13" t="s">
        <v>3053</v>
      </c>
      <c r="J13" t="s">
        <v>3618</v>
      </c>
      <c r="K13" t="s">
        <v>683</v>
      </c>
      <c r="L13">
        <v>2</v>
      </c>
      <c r="M13" t="s">
        <v>3499</v>
      </c>
      <c r="N13" s="96" t="s">
        <v>3499</v>
      </c>
      <c r="O13" s="96"/>
      <c r="P13" s="96">
        <v>41821</v>
      </c>
      <c r="Q13" s="96"/>
      <c r="R13" t="s">
        <v>3619</v>
      </c>
      <c r="S13" t="s">
        <v>3620</v>
      </c>
      <c r="T13" t="s">
        <v>3620</v>
      </c>
      <c r="U13" t="s">
        <v>3621</v>
      </c>
      <c r="V13" t="s">
        <v>3621</v>
      </c>
      <c r="W13" t="s">
        <v>3621</v>
      </c>
      <c r="X13" t="s">
        <v>3622</v>
      </c>
      <c r="Y13" t="s">
        <v>1985</v>
      </c>
      <c r="Z13" t="s">
        <v>3623</v>
      </c>
      <c r="AA13" t="s">
        <v>3624</v>
      </c>
      <c r="AB13" t="s">
        <v>3499</v>
      </c>
      <c r="AC13" t="s">
        <v>3520</v>
      </c>
      <c r="AD13" t="s">
        <v>3625</v>
      </c>
      <c r="AE13" t="s">
        <v>3626</v>
      </c>
      <c r="AF13" t="s">
        <v>3627</v>
      </c>
      <c r="AG13" t="s">
        <v>3524</v>
      </c>
      <c r="AI13" t="s">
        <v>1985</v>
      </c>
      <c r="AJ13" t="s">
        <v>152</v>
      </c>
      <c r="AL13" t="s">
        <v>3527</v>
      </c>
      <c r="AN13" t="s">
        <v>3594</v>
      </c>
      <c r="AO13" t="s">
        <v>3501</v>
      </c>
    </row>
    <row r="14" spans="2:41" x14ac:dyDescent="0.25">
      <c r="B14" s="95">
        <v>13</v>
      </c>
      <c r="C14" s="95" t="s">
        <v>3038</v>
      </c>
      <c r="D14" t="s">
        <v>3628</v>
      </c>
      <c r="E14" t="s">
        <v>3629</v>
      </c>
      <c r="F14" t="s">
        <v>3117</v>
      </c>
      <c r="G14" t="s">
        <v>3548</v>
      </c>
      <c r="H14" t="s">
        <v>4</v>
      </c>
      <c r="I14" t="s">
        <v>4</v>
      </c>
      <c r="J14" t="s">
        <v>3630</v>
      </c>
      <c r="K14" t="s">
        <v>3631</v>
      </c>
      <c r="L14">
        <v>3</v>
      </c>
      <c r="N14" s="96"/>
      <c r="O14" s="96"/>
      <c r="P14" s="96">
        <v>42095</v>
      </c>
      <c r="Q14" s="96"/>
      <c r="R14" t="s">
        <v>3512</v>
      </c>
      <c r="S14" t="s">
        <v>3632</v>
      </c>
      <c r="T14" t="s">
        <v>3633</v>
      </c>
      <c r="U14" t="s">
        <v>3634</v>
      </c>
      <c r="V14" t="s">
        <v>3634</v>
      </c>
      <c r="W14" t="s">
        <v>3635</v>
      </c>
      <c r="X14" t="s">
        <v>3636</v>
      </c>
      <c r="Y14" t="s">
        <v>3032</v>
      </c>
      <c r="Z14" t="s">
        <v>3637</v>
      </c>
      <c r="AA14" t="s">
        <v>3638</v>
      </c>
      <c r="AC14" t="s">
        <v>3520</v>
      </c>
      <c r="AD14" t="s">
        <v>3639</v>
      </c>
      <c r="AE14" t="s">
        <v>3640</v>
      </c>
      <c r="AF14" t="s">
        <v>3641</v>
      </c>
      <c r="AG14" t="s">
        <v>3501</v>
      </c>
      <c r="AH14" t="s">
        <v>3525</v>
      </c>
      <c r="AI14" t="s">
        <v>3032</v>
      </c>
      <c r="AJ14" t="s">
        <v>152</v>
      </c>
      <c r="AK14" t="s">
        <v>3642</v>
      </c>
      <c r="AL14" t="s">
        <v>3544</v>
      </c>
      <c r="AN14" t="s">
        <v>3594</v>
      </c>
      <c r="AO14" t="s">
        <v>3501</v>
      </c>
    </row>
    <row r="15" spans="2:41" x14ac:dyDescent="0.25">
      <c r="B15" s="95">
        <v>14</v>
      </c>
      <c r="C15" s="95" t="s">
        <v>3643</v>
      </c>
      <c r="D15" t="s">
        <v>3644</v>
      </c>
      <c r="G15" t="s">
        <v>3566</v>
      </c>
      <c r="H15" t="s">
        <v>3494</v>
      </c>
      <c r="J15" t="s">
        <v>3560</v>
      </c>
      <c r="K15" t="s">
        <v>3645</v>
      </c>
      <c r="L15">
        <v>-99</v>
      </c>
      <c r="M15" t="s">
        <v>683</v>
      </c>
      <c r="N15" s="96" t="s">
        <v>683</v>
      </c>
      <c r="O15" s="96"/>
      <c r="P15" s="96">
        <v>39814</v>
      </c>
      <c r="Q15" s="96" t="s">
        <v>3646</v>
      </c>
      <c r="U15" t="s">
        <v>3563</v>
      </c>
      <c r="AD15" t="s">
        <v>3499</v>
      </c>
      <c r="AE15" t="s">
        <v>3499</v>
      </c>
      <c r="AF15" t="s">
        <v>3499</v>
      </c>
      <c r="AG15" t="s">
        <v>3499</v>
      </c>
      <c r="AN15" t="s">
        <v>3500</v>
      </c>
      <c r="AO15" t="s">
        <v>3501</v>
      </c>
    </row>
    <row r="16" spans="2:41" x14ac:dyDescent="0.25">
      <c r="B16" s="95">
        <v>15</v>
      </c>
      <c r="C16" s="95" t="s">
        <v>3647</v>
      </c>
      <c r="D16" t="s">
        <v>3648</v>
      </c>
      <c r="G16" t="s">
        <v>3649</v>
      </c>
      <c r="H16" t="s">
        <v>3532</v>
      </c>
      <c r="I16" t="s">
        <v>4</v>
      </c>
      <c r="J16" t="s">
        <v>3508</v>
      </c>
      <c r="K16" t="s">
        <v>3650</v>
      </c>
      <c r="L16">
        <v>2</v>
      </c>
      <c r="M16" t="s">
        <v>683</v>
      </c>
      <c r="N16" s="96" t="s">
        <v>683</v>
      </c>
      <c r="O16" s="96"/>
      <c r="P16" s="96">
        <v>39814</v>
      </c>
      <c r="Q16" s="96" t="s">
        <v>3651</v>
      </c>
      <c r="S16" t="s">
        <v>3497</v>
      </c>
      <c r="T16" t="s">
        <v>3652</v>
      </c>
      <c r="U16" t="s">
        <v>3563</v>
      </c>
      <c r="V16" t="s">
        <v>3560</v>
      </c>
      <c r="W16" t="s">
        <v>3653</v>
      </c>
      <c r="X16" t="s">
        <v>3560</v>
      </c>
      <c r="Y16" t="s">
        <v>3032</v>
      </c>
      <c r="Z16" t="s">
        <v>3654</v>
      </c>
      <c r="AA16" t="s">
        <v>1169</v>
      </c>
      <c r="AC16" t="s">
        <v>3520</v>
      </c>
      <c r="AD16" t="s">
        <v>3542</v>
      </c>
      <c r="AE16" t="s">
        <v>3543</v>
      </c>
      <c r="AF16" t="s">
        <v>3523</v>
      </c>
      <c r="AG16" t="s">
        <v>3501</v>
      </c>
      <c r="AI16" t="s">
        <v>3032</v>
      </c>
      <c r="AL16" t="s">
        <v>3544</v>
      </c>
      <c r="AN16" t="s">
        <v>3500</v>
      </c>
      <c r="AO16" t="s">
        <v>3501</v>
      </c>
    </row>
    <row r="17" spans="2:41" x14ac:dyDescent="0.25">
      <c r="B17" s="95">
        <v>16</v>
      </c>
      <c r="C17" s="95" t="s">
        <v>3655</v>
      </c>
      <c r="D17" t="s">
        <v>3656</v>
      </c>
      <c r="E17" t="s">
        <v>3657</v>
      </c>
      <c r="F17" t="s">
        <v>3117</v>
      </c>
      <c r="G17" t="s">
        <v>3548</v>
      </c>
      <c r="H17" t="s">
        <v>3041</v>
      </c>
      <c r="I17" t="s">
        <v>3041</v>
      </c>
      <c r="J17" t="s">
        <v>683</v>
      </c>
      <c r="K17" t="s">
        <v>683</v>
      </c>
      <c r="L17">
        <v>2</v>
      </c>
      <c r="M17" t="s">
        <v>683</v>
      </c>
      <c r="N17" s="96" t="s">
        <v>683</v>
      </c>
      <c r="O17" s="96" t="s">
        <v>683</v>
      </c>
      <c r="P17" s="96">
        <v>2958352</v>
      </c>
      <c r="Q17" s="96"/>
      <c r="R17" t="s">
        <v>3512</v>
      </c>
      <c r="S17" t="s">
        <v>3658</v>
      </c>
      <c r="U17" t="s">
        <v>3659</v>
      </c>
      <c r="Y17" t="s">
        <v>3032</v>
      </c>
      <c r="Z17" t="s">
        <v>3660</v>
      </c>
      <c r="AA17" t="s">
        <v>2587</v>
      </c>
      <c r="AB17" t="s">
        <v>3661</v>
      </c>
      <c r="AD17" t="s">
        <v>3563</v>
      </c>
      <c r="AI17" t="s">
        <v>3032</v>
      </c>
      <c r="AJ17" t="s">
        <v>152</v>
      </c>
      <c r="AK17" t="s">
        <v>3662</v>
      </c>
      <c r="AN17" t="s">
        <v>3528</v>
      </c>
      <c r="AO17" t="s">
        <v>3501</v>
      </c>
    </row>
    <row r="18" spans="2:41" x14ac:dyDescent="0.25">
      <c r="B18" s="95">
        <v>17</v>
      </c>
      <c r="C18" t="s">
        <v>3663</v>
      </c>
      <c r="D18" t="s">
        <v>3664</v>
      </c>
      <c r="G18" t="s">
        <v>3566</v>
      </c>
      <c r="H18" t="s">
        <v>3494</v>
      </c>
      <c r="J18" t="s">
        <v>3560</v>
      </c>
      <c r="K18" t="s">
        <v>3665</v>
      </c>
      <c r="L18">
        <v>-99</v>
      </c>
      <c r="M18" t="s">
        <v>683</v>
      </c>
      <c r="N18" s="96" t="s">
        <v>683</v>
      </c>
      <c r="O18" s="96"/>
      <c r="P18" s="96">
        <v>39814</v>
      </c>
      <c r="Q18" s="96" t="s">
        <v>3666</v>
      </c>
      <c r="U18" t="s">
        <v>3563</v>
      </c>
      <c r="AD18" t="s">
        <v>3499</v>
      </c>
      <c r="AE18" t="s">
        <v>3499</v>
      </c>
      <c r="AF18" t="s">
        <v>3499</v>
      </c>
      <c r="AG18" t="s">
        <v>3499</v>
      </c>
      <c r="AN18" t="s">
        <v>3500</v>
      </c>
      <c r="AO18" t="s">
        <v>3501</v>
      </c>
    </row>
    <row r="19" spans="2:41" x14ac:dyDescent="0.25">
      <c r="B19" s="95">
        <v>18</v>
      </c>
      <c r="C19" t="s">
        <v>3667</v>
      </c>
      <c r="D19" t="s">
        <v>3668</v>
      </c>
      <c r="G19" t="s">
        <v>3597</v>
      </c>
      <c r="H19" t="s">
        <v>3598</v>
      </c>
      <c r="J19" t="s">
        <v>3560</v>
      </c>
      <c r="K19" t="s">
        <v>3669</v>
      </c>
      <c r="L19">
        <v>-99</v>
      </c>
      <c r="M19" t="s">
        <v>683</v>
      </c>
      <c r="N19" s="96" t="s">
        <v>683</v>
      </c>
      <c r="O19" s="96"/>
      <c r="P19" s="96">
        <v>39814</v>
      </c>
      <c r="Q19" s="96" t="s">
        <v>3670</v>
      </c>
      <c r="U19" t="s">
        <v>3563</v>
      </c>
      <c r="AD19" t="s">
        <v>3499</v>
      </c>
      <c r="AE19" t="s">
        <v>3499</v>
      </c>
      <c r="AF19" t="s">
        <v>3499</v>
      </c>
      <c r="AG19" t="s">
        <v>3499</v>
      </c>
      <c r="AN19" t="s">
        <v>3500</v>
      </c>
      <c r="AO19" t="s">
        <v>3501</v>
      </c>
    </row>
    <row r="20" spans="2:41" x14ac:dyDescent="0.25">
      <c r="B20" s="95">
        <v>19</v>
      </c>
      <c r="C20" s="95" t="s">
        <v>3138</v>
      </c>
      <c r="D20" t="s">
        <v>3139</v>
      </c>
      <c r="E20" t="s">
        <v>3671</v>
      </c>
      <c r="F20" t="s">
        <v>5</v>
      </c>
      <c r="G20" t="s">
        <v>3672</v>
      </c>
      <c r="H20" t="s">
        <v>4</v>
      </c>
      <c r="I20" t="s">
        <v>4</v>
      </c>
      <c r="J20" t="s">
        <v>3533</v>
      </c>
      <c r="K20" t="s">
        <v>3631</v>
      </c>
      <c r="L20">
        <v>2</v>
      </c>
      <c r="N20" s="96"/>
      <c r="O20" s="96"/>
      <c r="P20" s="96">
        <v>42401</v>
      </c>
      <c r="Q20" s="96"/>
      <c r="R20" t="s">
        <v>3512</v>
      </c>
      <c r="S20" t="s">
        <v>3513</v>
      </c>
      <c r="T20" t="s">
        <v>3514</v>
      </c>
      <c r="U20" t="s">
        <v>3514</v>
      </c>
      <c r="V20" t="s">
        <v>3673</v>
      </c>
      <c r="W20" t="s">
        <v>3517</v>
      </c>
      <c r="X20" t="s">
        <v>3516</v>
      </c>
      <c r="Y20" t="s">
        <v>3032</v>
      </c>
      <c r="Z20" t="s">
        <v>758</v>
      </c>
      <c r="AA20" t="s">
        <v>3674</v>
      </c>
      <c r="AC20" t="s">
        <v>3520</v>
      </c>
      <c r="AE20" t="s">
        <v>3591</v>
      </c>
      <c r="AF20" t="s">
        <v>3641</v>
      </c>
      <c r="AG20" t="s">
        <v>3501</v>
      </c>
      <c r="AH20" t="s">
        <v>3525</v>
      </c>
      <c r="AI20" t="s">
        <v>3032</v>
      </c>
      <c r="AJ20" t="s">
        <v>152</v>
      </c>
      <c r="AK20" t="s">
        <v>3526</v>
      </c>
      <c r="AL20" t="s">
        <v>3544</v>
      </c>
      <c r="AN20" t="s">
        <v>3594</v>
      </c>
      <c r="AO20" t="s">
        <v>3501</v>
      </c>
    </row>
    <row r="21" spans="2:41" x14ac:dyDescent="0.25">
      <c r="B21" s="95">
        <v>20</v>
      </c>
      <c r="C21" s="95" t="s">
        <v>3675</v>
      </c>
      <c r="D21" t="s">
        <v>3676</v>
      </c>
      <c r="F21" t="s">
        <v>3117</v>
      </c>
      <c r="G21" t="s">
        <v>3117</v>
      </c>
      <c r="H21" t="s">
        <v>3041</v>
      </c>
      <c r="I21" t="s">
        <v>3041</v>
      </c>
      <c r="K21" t="s">
        <v>3631</v>
      </c>
      <c r="N21" s="96"/>
      <c r="O21" s="96"/>
      <c r="P21" s="96">
        <v>42933</v>
      </c>
      <c r="Q21" s="96"/>
      <c r="R21" t="s">
        <v>3619</v>
      </c>
      <c r="S21" t="s">
        <v>3677</v>
      </c>
      <c r="Y21" t="s">
        <v>1985</v>
      </c>
      <c r="AI21" t="s">
        <v>1985</v>
      </c>
      <c r="AJ21" t="s">
        <v>152</v>
      </c>
      <c r="AN21" t="s">
        <v>3500</v>
      </c>
      <c r="AO21" t="s">
        <v>3501</v>
      </c>
    </row>
    <row r="22" spans="2:41" x14ac:dyDescent="0.25">
      <c r="B22" s="95">
        <v>21</v>
      </c>
      <c r="C22" s="95" t="s">
        <v>3678</v>
      </c>
      <c r="D22" t="s">
        <v>3679</v>
      </c>
      <c r="G22" t="s">
        <v>3680</v>
      </c>
      <c r="H22" t="s">
        <v>4</v>
      </c>
      <c r="I22" t="s">
        <v>4</v>
      </c>
      <c r="J22" t="s">
        <v>3508</v>
      </c>
      <c r="K22" t="s">
        <v>3681</v>
      </c>
      <c r="L22">
        <v>3</v>
      </c>
      <c r="M22" t="s">
        <v>683</v>
      </c>
      <c r="N22" s="96" t="s">
        <v>683</v>
      </c>
      <c r="O22" s="96"/>
      <c r="P22" s="96">
        <v>41913</v>
      </c>
      <c r="Q22" s="96" t="s">
        <v>3682</v>
      </c>
      <c r="S22" t="s">
        <v>3574</v>
      </c>
      <c r="T22" t="s">
        <v>3574</v>
      </c>
      <c r="U22" t="s">
        <v>3683</v>
      </c>
      <c r="V22" t="s">
        <v>3574</v>
      </c>
      <c r="W22" t="s">
        <v>3574</v>
      </c>
      <c r="X22" t="s">
        <v>3574</v>
      </c>
      <c r="Y22" t="s">
        <v>3032</v>
      </c>
      <c r="Z22" t="s">
        <v>3684</v>
      </c>
      <c r="AB22" t="s">
        <v>683</v>
      </c>
      <c r="AC22" t="s">
        <v>853</v>
      </c>
      <c r="AD22" t="s">
        <v>3499</v>
      </c>
      <c r="AE22" t="s">
        <v>3499</v>
      </c>
      <c r="AF22" t="s">
        <v>3499</v>
      </c>
      <c r="AG22" t="s">
        <v>3499</v>
      </c>
      <c r="AI22" t="s">
        <v>3032</v>
      </c>
      <c r="AN22" t="s">
        <v>3500</v>
      </c>
      <c r="AO22" t="s">
        <v>3501</v>
      </c>
    </row>
    <row r="23" spans="2:41" x14ac:dyDescent="0.25">
      <c r="B23" s="95">
        <v>22</v>
      </c>
      <c r="C23" s="95" t="s">
        <v>3685</v>
      </c>
      <c r="D23" t="s">
        <v>3686</v>
      </c>
      <c r="E23" t="s">
        <v>3687</v>
      </c>
      <c r="G23" t="s">
        <v>3688</v>
      </c>
      <c r="H23" t="s">
        <v>3532</v>
      </c>
      <c r="I23" t="s">
        <v>4</v>
      </c>
      <c r="J23" t="s">
        <v>3508</v>
      </c>
      <c r="K23" t="s">
        <v>3689</v>
      </c>
      <c r="L23">
        <v>3</v>
      </c>
      <c r="M23" t="s">
        <v>683</v>
      </c>
      <c r="N23" s="96" t="s">
        <v>683</v>
      </c>
      <c r="O23" s="96"/>
      <c r="P23" s="96">
        <v>40969</v>
      </c>
      <c r="Q23" s="96" t="s">
        <v>3690</v>
      </c>
      <c r="S23" t="s">
        <v>3574</v>
      </c>
      <c r="T23" t="s">
        <v>3574</v>
      </c>
      <c r="U23" t="s">
        <v>3575</v>
      </c>
      <c r="V23" t="s">
        <v>3691</v>
      </c>
      <c r="W23" t="s">
        <v>3691</v>
      </c>
      <c r="X23" t="s">
        <v>3574</v>
      </c>
      <c r="Y23" t="s">
        <v>3032</v>
      </c>
      <c r="Z23" t="s">
        <v>3577</v>
      </c>
      <c r="AA23" t="s">
        <v>3577</v>
      </c>
      <c r="AC23" t="s">
        <v>3520</v>
      </c>
      <c r="AD23" t="s">
        <v>3542</v>
      </c>
      <c r="AE23" t="s">
        <v>3640</v>
      </c>
      <c r="AG23" t="s">
        <v>3692</v>
      </c>
      <c r="AI23" t="s">
        <v>3032</v>
      </c>
      <c r="AL23" t="s">
        <v>3544</v>
      </c>
      <c r="AN23" t="s">
        <v>3500</v>
      </c>
      <c r="AO23" t="s">
        <v>3501</v>
      </c>
    </row>
    <row r="24" spans="2:41" x14ac:dyDescent="0.25">
      <c r="B24" s="95">
        <v>23</v>
      </c>
      <c r="C24" s="95" t="s">
        <v>3271</v>
      </c>
      <c r="D24" t="s">
        <v>3693</v>
      </c>
      <c r="E24" t="s">
        <v>3694</v>
      </c>
      <c r="F24" t="s">
        <v>3109</v>
      </c>
      <c r="G24" t="s">
        <v>3695</v>
      </c>
      <c r="H24" t="s">
        <v>3696</v>
      </c>
      <c r="I24" t="s">
        <v>4</v>
      </c>
      <c r="J24" t="s">
        <v>3697</v>
      </c>
      <c r="K24" t="s">
        <v>3698</v>
      </c>
      <c r="L24">
        <v>3</v>
      </c>
      <c r="M24" t="s">
        <v>3510</v>
      </c>
      <c r="N24" s="96" t="s">
        <v>3511</v>
      </c>
      <c r="O24" s="96"/>
      <c r="P24" s="96">
        <v>39814</v>
      </c>
      <c r="Q24" s="96"/>
      <c r="R24" t="s">
        <v>3512</v>
      </c>
      <c r="S24" t="s">
        <v>3658</v>
      </c>
      <c r="T24" t="s">
        <v>3699</v>
      </c>
      <c r="U24" t="s">
        <v>3700</v>
      </c>
      <c r="V24" t="s">
        <v>3701</v>
      </c>
      <c r="W24" t="s">
        <v>3702</v>
      </c>
      <c r="X24" t="s">
        <v>3659</v>
      </c>
      <c r="Y24" t="s">
        <v>3032</v>
      </c>
      <c r="Z24" t="s">
        <v>3703</v>
      </c>
      <c r="AA24" t="s">
        <v>3704</v>
      </c>
      <c r="AC24" t="s">
        <v>3520</v>
      </c>
      <c r="AD24" t="s">
        <v>3542</v>
      </c>
      <c r="AE24" t="s">
        <v>3591</v>
      </c>
      <c r="AF24" t="s">
        <v>3523</v>
      </c>
      <c r="AG24" t="s">
        <v>3501</v>
      </c>
      <c r="AI24" t="s">
        <v>3032</v>
      </c>
      <c r="AJ24" t="s">
        <v>152</v>
      </c>
      <c r="AK24" t="s">
        <v>3662</v>
      </c>
      <c r="AL24" t="s">
        <v>3544</v>
      </c>
      <c r="AN24" t="s">
        <v>3594</v>
      </c>
      <c r="AO24" t="s">
        <v>3501</v>
      </c>
    </row>
    <row r="25" spans="2:41" x14ac:dyDescent="0.25">
      <c r="B25" s="95">
        <v>24</v>
      </c>
      <c r="C25" s="95" t="s">
        <v>2830</v>
      </c>
      <c r="D25" t="s">
        <v>3705</v>
      </c>
      <c r="E25" t="s">
        <v>3706</v>
      </c>
      <c r="F25" t="s">
        <v>5</v>
      </c>
      <c r="G25" t="s">
        <v>3707</v>
      </c>
      <c r="H25" t="s">
        <v>3708</v>
      </c>
      <c r="I25" t="s">
        <v>39</v>
      </c>
      <c r="J25" t="s">
        <v>3709</v>
      </c>
      <c r="K25" t="s">
        <v>3710</v>
      </c>
      <c r="L25">
        <v>3</v>
      </c>
      <c r="N25" s="96"/>
      <c r="O25" s="96"/>
      <c r="P25" s="96">
        <v>33604</v>
      </c>
      <c r="Q25" s="96"/>
      <c r="R25" t="s">
        <v>3619</v>
      </c>
      <c r="S25" t="s">
        <v>3620</v>
      </c>
      <c r="T25" t="s">
        <v>3620</v>
      </c>
      <c r="U25" t="s">
        <v>3711</v>
      </c>
      <c r="V25" t="s">
        <v>3712</v>
      </c>
      <c r="W25" t="s">
        <v>3711</v>
      </c>
      <c r="X25" t="s">
        <v>3711</v>
      </c>
      <c r="Y25" t="s">
        <v>3267</v>
      </c>
      <c r="Z25" t="s">
        <v>2837</v>
      </c>
      <c r="AA25" t="s">
        <v>2839</v>
      </c>
      <c r="AC25" t="s">
        <v>3520</v>
      </c>
      <c r="AD25" t="s">
        <v>2839</v>
      </c>
      <c r="AE25" t="s">
        <v>3543</v>
      </c>
      <c r="AF25" t="s">
        <v>3713</v>
      </c>
      <c r="AG25" t="s">
        <v>3501</v>
      </c>
      <c r="AH25" t="s">
        <v>3525</v>
      </c>
      <c r="AI25" t="s">
        <v>3714</v>
      </c>
      <c r="AJ25" t="s">
        <v>3712</v>
      </c>
      <c r="AL25" t="s">
        <v>3544</v>
      </c>
      <c r="AN25" t="s">
        <v>3594</v>
      </c>
      <c r="AO25" t="s">
        <v>3501</v>
      </c>
    </row>
    <row r="26" spans="2:41" x14ac:dyDescent="0.25">
      <c r="B26" s="95">
        <v>25</v>
      </c>
      <c r="C26" s="95" t="s">
        <v>1716</v>
      </c>
      <c r="D26" t="s">
        <v>3147</v>
      </c>
      <c r="F26" t="s">
        <v>3117</v>
      </c>
      <c r="G26" t="s">
        <v>3548</v>
      </c>
      <c r="H26" t="s">
        <v>3041</v>
      </c>
      <c r="I26" t="s">
        <v>3041</v>
      </c>
      <c r="J26" t="s">
        <v>3715</v>
      </c>
      <c r="K26" t="s">
        <v>3716</v>
      </c>
      <c r="L26">
        <v>1</v>
      </c>
      <c r="N26" s="96" t="s">
        <v>3511</v>
      </c>
      <c r="O26" s="96"/>
      <c r="P26" s="96">
        <v>41647</v>
      </c>
      <c r="Q26" s="96"/>
      <c r="R26" t="s">
        <v>3512</v>
      </c>
      <c r="S26" t="s">
        <v>3513</v>
      </c>
      <c r="T26" t="s">
        <v>3514</v>
      </c>
      <c r="U26" t="s">
        <v>3514</v>
      </c>
      <c r="W26" t="s">
        <v>3673</v>
      </c>
      <c r="X26" t="s">
        <v>3516</v>
      </c>
      <c r="Y26" t="s">
        <v>3032</v>
      </c>
      <c r="Z26" t="s">
        <v>2733</v>
      </c>
      <c r="AA26" t="s">
        <v>1723</v>
      </c>
      <c r="AB26" t="s">
        <v>3717</v>
      </c>
      <c r="AC26" t="s">
        <v>3718</v>
      </c>
      <c r="AD26" t="s">
        <v>3719</v>
      </c>
      <c r="AE26" t="s">
        <v>3640</v>
      </c>
      <c r="AF26" t="s">
        <v>3592</v>
      </c>
      <c r="AG26" t="s">
        <v>3524</v>
      </c>
      <c r="AI26" t="s">
        <v>3714</v>
      </c>
      <c r="AJ26" t="s">
        <v>3712</v>
      </c>
      <c r="AK26" t="s">
        <v>3526</v>
      </c>
      <c r="AL26" t="s">
        <v>3527</v>
      </c>
      <c r="AN26" t="s">
        <v>12</v>
      </c>
      <c r="AO26" t="s">
        <v>3524</v>
      </c>
    </row>
    <row r="27" spans="2:41" x14ac:dyDescent="0.25">
      <c r="B27" s="95">
        <v>26</v>
      </c>
      <c r="C27" s="95" t="s">
        <v>2107</v>
      </c>
      <c r="D27" t="s">
        <v>113</v>
      </c>
      <c r="E27" t="s">
        <v>3720</v>
      </c>
      <c r="F27" t="s">
        <v>5</v>
      </c>
      <c r="G27" t="s">
        <v>3548</v>
      </c>
      <c r="H27" t="s">
        <v>3708</v>
      </c>
      <c r="I27" t="s">
        <v>39</v>
      </c>
      <c r="J27" t="s">
        <v>3709</v>
      </c>
      <c r="K27" t="s">
        <v>3721</v>
      </c>
      <c r="L27">
        <v>3</v>
      </c>
      <c r="M27" t="s">
        <v>683</v>
      </c>
      <c r="N27" s="96" t="s">
        <v>683</v>
      </c>
      <c r="O27" s="96"/>
      <c r="P27" s="96">
        <v>39814</v>
      </c>
      <c r="Q27" s="96"/>
      <c r="R27" t="s">
        <v>3512</v>
      </c>
      <c r="S27" t="s">
        <v>3600</v>
      </c>
      <c r="T27" t="s">
        <v>3601</v>
      </c>
      <c r="U27" t="s">
        <v>3601</v>
      </c>
      <c r="V27" t="s">
        <v>3603</v>
      </c>
      <c r="W27" t="s">
        <v>3722</v>
      </c>
      <c r="Y27" t="s">
        <v>853</v>
      </c>
      <c r="Z27" t="s">
        <v>33</v>
      </c>
      <c r="AA27" t="s">
        <v>348</v>
      </c>
      <c r="AC27" t="s">
        <v>3520</v>
      </c>
      <c r="AD27" t="s">
        <v>3723</v>
      </c>
      <c r="AE27" t="s">
        <v>3543</v>
      </c>
      <c r="AF27" t="s">
        <v>3713</v>
      </c>
      <c r="AG27" t="s">
        <v>3501</v>
      </c>
      <c r="AI27" t="s">
        <v>853</v>
      </c>
      <c r="AJ27" t="s">
        <v>152</v>
      </c>
      <c r="AK27" t="s">
        <v>3606</v>
      </c>
      <c r="AL27" t="s">
        <v>3544</v>
      </c>
      <c r="AN27" t="s">
        <v>3528</v>
      </c>
      <c r="AO27" t="s">
        <v>3501</v>
      </c>
    </row>
    <row r="28" spans="2:41" x14ac:dyDescent="0.25">
      <c r="B28" s="95">
        <v>27</v>
      </c>
      <c r="C28" s="95" t="s">
        <v>3397</v>
      </c>
      <c r="D28" t="s">
        <v>3399</v>
      </c>
      <c r="F28" t="s">
        <v>3109</v>
      </c>
      <c r="G28" t="s">
        <v>3724</v>
      </c>
      <c r="H28" t="s">
        <v>3708</v>
      </c>
      <c r="I28" t="s">
        <v>39</v>
      </c>
      <c r="J28" t="s">
        <v>3709</v>
      </c>
      <c r="K28" t="s">
        <v>3725</v>
      </c>
      <c r="L28">
        <v>2</v>
      </c>
      <c r="M28" t="s">
        <v>683</v>
      </c>
      <c r="N28" s="96" t="s">
        <v>683</v>
      </c>
      <c r="O28" s="96"/>
      <c r="P28" s="96">
        <v>39814</v>
      </c>
      <c r="Q28" s="96" t="s">
        <v>3726</v>
      </c>
      <c r="S28" t="s">
        <v>3727</v>
      </c>
      <c r="T28" t="s">
        <v>3728</v>
      </c>
      <c r="U28" t="s">
        <v>2853</v>
      </c>
      <c r="W28" t="s">
        <v>3729</v>
      </c>
      <c r="X28" t="s">
        <v>3730</v>
      </c>
      <c r="Y28" t="s">
        <v>3267</v>
      </c>
      <c r="Z28" t="s">
        <v>3731</v>
      </c>
      <c r="AA28" t="s">
        <v>3732</v>
      </c>
      <c r="AB28" t="s">
        <v>3733</v>
      </c>
      <c r="AC28" t="s">
        <v>3520</v>
      </c>
      <c r="AD28" t="s">
        <v>3542</v>
      </c>
      <c r="AE28" t="s">
        <v>3543</v>
      </c>
      <c r="AF28" t="s">
        <v>3734</v>
      </c>
      <c r="AG28" t="s">
        <v>3501</v>
      </c>
      <c r="AI28" t="s">
        <v>3714</v>
      </c>
      <c r="AJ28" t="s">
        <v>3712</v>
      </c>
      <c r="AL28" t="s">
        <v>3544</v>
      </c>
      <c r="AN28" t="s">
        <v>3500</v>
      </c>
      <c r="AO28" t="s">
        <v>3501</v>
      </c>
    </row>
    <row r="29" spans="2:41" x14ac:dyDescent="0.25">
      <c r="B29" s="95">
        <v>28</v>
      </c>
      <c r="C29" t="s">
        <v>3400</v>
      </c>
      <c r="D29" t="s">
        <v>3401</v>
      </c>
      <c r="F29" t="s">
        <v>3109</v>
      </c>
      <c r="G29" t="s">
        <v>3724</v>
      </c>
      <c r="H29" t="s">
        <v>3708</v>
      </c>
      <c r="I29" t="s">
        <v>39</v>
      </c>
      <c r="J29" t="s">
        <v>3709</v>
      </c>
      <c r="K29" t="s">
        <v>3735</v>
      </c>
      <c r="L29">
        <v>2</v>
      </c>
      <c r="M29" t="s">
        <v>683</v>
      </c>
      <c r="N29" s="96" t="s">
        <v>683</v>
      </c>
      <c r="O29" s="96"/>
      <c r="P29" s="96">
        <v>39814</v>
      </c>
      <c r="Q29" s="96" t="s">
        <v>3726</v>
      </c>
      <c r="S29" t="s">
        <v>3727</v>
      </c>
      <c r="T29" t="s">
        <v>3728</v>
      </c>
      <c r="U29" t="s">
        <v>2853</v>
      </c>
      <c r="W29" t="s">
        <v>3729</v>
      </c>
      <c r="X29" t="s">
        <v>3730</v>
      </c>
      <c r="Y29" t="s">
        <v>3267</v>
      </c>
      <c r="Z29" t="s">
        <v>3731</v>
      </c>
      <c r="AA29" t="s">
        <v>3732</v>
      </c>
      <c r="AC29" t="s">
        <v>3520</v>
      </c>
      <c r="AD29" t="s">
        <v>3723</v>
      </c>
      <c r="AE29" t="s">
        <v>3543</v>
      </c>
      <c r="AF29" t="s">
        <v>3523</v>
      </c>
      <c r="AG29" t="s">
        <v>3501</v>
      </c>
      <c r="AI29" t="s">
        <v>3714</v>
      </c>
      <c r="AJ29" t="s">
        <v>3712</v>
      </c>
      <c r="AL29" t="s">
        <v>3544</v>
      </c>
      <c r="AN29" t="s">
        <v>3500</v>
      </c>
      <c r="AO29" t="s">
        <v>3501</v>
      </c>
    </row>
    <row r="30" spans="2:41" x14ac:dyDescent="0.25">
      <c r="B30" s="95">
        <v>29</v>
      </c>
      <c r="C30" s="95" t="s">
        <v>2843</v>
      </c>
      <c r="D30" t="s">
        <v>3736</v>
      </c>
      <c r="E30" t="s">
        <v>3737</v>
      </c>
      <c r="F30" t="s">
        <v>3117</v>
      </c>
      <c r="G30" t="s">
        <v>3548</v>
      </c>
      <c r="H30" t="s">
        <v>3041</v>
      </c>
      <c r="I30" t="s">
        <v>3041</v>
      </c>
      <c r="J30" t="s">
        <v>3738</v>
      </c>
      <c r="K30" t="s">
        <v>3739</v>
      </c>
      <c r="L30">
        <v>2</v>
      </c>
      <c r="M30" t="s">
        <v>683</v>
      </c>
      <c r="N30" s="96" t="s">
        <v>3511</v>
      </c>
      <c r="O30" s="96"/>
      <c r="P30" s="96">
        <v>40179</v>
      </c>
      <c r="Q30" s="96"/>
      <c r="R30" t="s">
        <v>3619</v>
      </c>
      <c r="S30" t="s">
        <v>3620</v>
      </c>
      <c r="T30" t="s">
        <v>3620</v>
      </c>
      <c r="U30" t="s">
        <v>3620</v>
      </c>
      <c r="V30" t="s">
        <v>3712</v>
      </c>
      <c r="W30" t="s">
        <v>3621</v>
      </c>
      <c r="X30" t="s">
        <v>3621</v>
      </c>
      <c r="Y30" t="s">
        <v>3267</v>
      </c>
      <c r="Z30" t="s">
        <v>3740</v>
      </c>
      <c r="AA30" t="s">
        <v>2851</v>
      </c>
      <c r="AC30" t="s">
        <v>3714</v>
      </c>
      <c r="AD30" t="s">
        <v>3741</v>
      </c>
      <c r="AE30" t="s">
        <v>3543</v>
      </c>
      <c r="AF30" t="s">
        <v>3592</v>
      </c>
      <c r="AG30" t="s">
        <v>3524</v>
      </c>
      <c r="AH30" t="s">
        <v>3556</v>
      </c>
      <c r="AI30" t="s">
        <v>3714</v>
      </c>
      <c r="AJ30" t="s">
        <v>3712</v>
      </c>
      <c r="AL30" t="s">
        <v>3712</v>
      </c>
      <c r="AN30" t="s">
        <v>12</v>
      </c>
      <c r="AO30" t="s">
        <v>3524</v>
      </c>
    </row>
    <row r="31" spans="2:41" x14ac:dyDescent="0.25">
      <c r="B31" s="95">
        <v>30</v>
      </c>
      <c r="C31" t="s">
        <v>3742</v>
      </c>
      <c r="D31" t="s">
        <v>3743</v>
      </c>
      <c r="G31" t="s">
        <v>3566</v>
      </c>
      <c r="H31" t="s">
        <v>3494</v>
      </c>
      <c r="J31" t="s">
        <v>3560</v>
      </c>
      <c r="K31" t="s">
        <v>3744</v>
      </c>
      <c r="L31">
        <v>-99</v>
      </c>
      <c r="M31" t="s">
        <v>683</v>
      </c>
      <c r="N31" s="96" t="s">
        <v>683</v>
      </c>
      <c r="O31" s="96"/>
      <c r="P31" s="96">
        <v>39814</v>
      </c>
      <c r="Q31" s="96" t="s">
        <v>3745</v>
      </c>
      <c r="U31" t="s">
        <v>3563</v>
      </c>
      <c r="AD31" t="s">
        <v>3499</v>
      </c>
      <c r="AE31" t="s">
        <v>3499</v>
      </c>
      <c r="AF31" t="s">
        <v>3499</v>
      </c>
      <c r="AG31" t="s">
        <v>3499</v>
      </c>
      <c r="AN31" t="s">
        <v>3500</v>
      </c>
      <c r="AO31" t="s">
        <v>3501</v>
      </c>
    </row>
    <row r="32" spans="2:41" x14ac:dyDescent="0.25">
      <c r="B32" s="95">
        <v>31</v>
      </c>
      <c r="C32" t="s">
        <v>3746</v>
      </c>
      <c r="D32" t="s">
        <v>3747</v>
      </c>
      <c r="G32" t="s">
        <v>3566</v>
      </c>
      <c r="H32" t="s">
        <v>3494</v>
      </c>
      <c r="J32" t="s">
        <v>3560</v>
      </c>
      <c r="K32" t="s">
        <v>3748</v>
      </c>
      <c r="L32">
        <v>-99</v>
      </c>
      <c r="M32" t="s">
        <v>683</v>
      </c>
      <c r="N32" s="96" t="s">
        <v>683</v>
      </c>
      <c r="O32" s="96"/>
      <c r="P32" s="96">
        <v>39814</v>
      </c>
      <c r="Q32" s="96" t="s">
        <v>3749</v>
      </c>
      <c r="U32" t="s">
        <v>3563</v>
      </c>
      <c r="AD32" t="s">
        <v>3499</v>
      </c>
      <c r="AE32" t="s">
        <v>3499</v>
      </c>
      <c r="AF32" t="s">
        <v>3499</v>
      </c>
      <c r="AG32" t="s">
        <v>3499</v>
      </c>
      <c r="AN32" t="s">
        <v>3500</v>
      </c>
      <c r="AO32" t="s">
        <v>3501</v>
      </c>
    </row>
    <row r="33" spans="2:41" x14ac:dyDescent="0.25">
      <c r="B33" s="95">
        <v>32</v>
      </c>
      <c r="C33" s="95" t="s">
        <v>3750</v>
      </c>
      <c r="D33" t="s">
        <v>3751</v>
      </c>
      <c r="E33" t="s">
        <v>3752</v>
      </c>
      <c r="F33" t="s">
        <v>3117</v>
      </c>
      <c r="G33" t="s">
        <v>3548</v>
      </c>
      <c r="H33" t="s">
        <v>3053</v>
      </c>
      <c r="I33" t="s">
        <v>3053</v>
      </c>
      <c r="J33" t="s">
        <v>3618</v>
      </c>
      <c r="K33" t="s">
        <v>683</v>
      </c>
      <c r="L33">
        <v>2</v>
      </c>
      <c r="M33" t="s">
        <v>3499</v>
      </c>
      <c r="N33" s="96" t="s">
        <v>3499</v>
      </c>
      <c r="O33" s="96"/>
      <c r="P33" s="96">
        <v>41821</v>
      </c>
      <c r="Q33" s="96" t="s">
        <v>3753</v>
      </c>
      <c r="S33" t="s">
        <v>3727</v>
      </c>
      <c r="T33" t="s">
        <v>3728</v>
      </c>
      <c r="U33" t="s">
        <v>3727</v>
      </c>
      <c r="V33" t="s">
        <v>3754</v>
      </c>
      <c r="W33" t="s">
        <v>3754</v>
      </c>
      <c r="X33" t="s">
        <v>3728</v>
      </c>
      <c r="Y33" t="s">
        <v>1985</v>
      </c>
      <c r="Z33" t="s">
        <v>3625</v>
      </c>
      <c r="AA33" t="s">
        <v>3625</v>
      </c>
      <c r="AB33" t="s">
        <v>3499</v>
      </c>
      <c r="AC33" t="s">
        <v>3520</v>
      </c>
      <c r="AD33" t="s">
        <v>3625</v>
      </c>
      <c r="AE33" t="s">
        <v>3626</v>
      </c>
      <c r="AF33" t="s">
        <v>3627</v>
      </c>
      <c r="AG33" t="s">
        <v>3524</v>
      </c>
      <c r="AI33" t="s">
        <v>1985</v>
      </c>
      <c r="AL33" t="s">
        <v>3527</v>
      </c>
      <c r="AN33" t="s">
        <v>3500</v>
      </c>
      <c r="AO33" t="s">
        <v>3501</v>
      </c>
    </row>
    <row r="34" spans="2:41" x14ac:dyDescent="0.25">
      <c r="B34" s="95">
        <v>33</v>
      </c>
      <c r="C34" s="95" t="s">
        <v>2484</v>
      </c>
      <c r="D34" t="s">
        <v>3755</v>
      </c>
      <c r="E34" t="s">
        <v>3756</v>
      </c>
      <c r="F34" t="s">
        <v>3461</v>
      </c>
      <c r="G34" t="s">
        <v>3757</v>
      </c>
      <c r="H34" t="s">
        <v>4</v>
      </c>
      <c r="I34" t="s">
        <v>3461</v>
      </c>
      <c r="J34" t="s">
        <v>3758</v>
      </c>
      <c r="K34" t="s">
        <v>3759</v>
      </c>
      <c r="L34">
        <v>2</v>
      </c>
      <c r="M34" t="s">
        <v>683</v>
      </c>
      <c r="N34" s="96" t="s">
        <v>683</v>
      </c>
      <c r="O34" s="96" t="s">
        <v>683</v>
      </c>
      <c r="P34" s="96">
        <v>41365</v>
      </c>
      <c r="Q34" s="96"/>
      <c r="R34" t="s">
        <v>3512</v>
      </c>
      <c r="S34" t="s">
        <v>3658</v>
      </c>
      <c r="T34" t="s">
        <v>3760</v>
      </c>
      <c r="U34" t="s">
        <v>3601</v>
      </c>
      <c r="V34" t="s">
        <v>3760</v>
      </c>
      <c r="W34" t="s">
        <v>3699</v>
      </c>
      <c r="X34" t="s">
        <v>3702</v>
      </c>
      <c r="Y34" t="s">
        <v>3032</v>
      </c>
      <c r="Z34" t="s">
        <v>3761</v>
      </c>
      <c r="AC34" t="s">
        <v>853</v>
      </c>
      <c r="AD34" t="s">
        <v>1358</v>
      </c>
      <c r="AE34" t="s">
        <v>3626</v>
      </c>
      <c r="AF34" t="s">
        <v>3555</v>
      </c>
      <c r="AG34" t="s">
        <v>3501</v>
      </c>
      <c r="AH34" t="s">
        <v>3461</v>
      </c>
      <c r="AI34" t="s">
        <v>3032</v>
      </c>
      <c r="AJ34" t="s">
        <v>152</v>
      </c>
      <c r="AK34" t="s">
        <v>3662</v>
      </c>
      <c r="AN34" t="s">
        <v>3594</v>
      </c>
      <c r="AO34" t="s">
        <v>3501</v>
      </c>
    </row>
    <row r="35" spans="2:41" x14ac:dyDescent="0.25">
      <c r="B35" s="95">
        <v>34</v>
      </c>
      <c r="C35" s="95" t="s">
        <v>1291</v>
      </c>
      <c r="D35" t="s">
        <v>3762</v>
      </c>
      <c r="E35" t="s">
        <v>3763</v>
      </c>
      <c r="F35" t="s">
        <v>3109</v>
      </c>
      <c r="G35" t="s">
        <v>3764</v>
      </c>
      <c r="H35" t="s">
        <v>3507</v>
      </c>
      <c r="I35" t="s">
        <v>4</v>
      </c>
      <c r="J35" t="s">
        <v>3533</v>
      </c>
      <c r="K35" t="s">
        <v>3765</v>
      </c>
      <c r="L35">
        <v>3</v>
      </c>
      <c r="M35" t="s">
        <v>683</v>
      </c>
      <c r="N35" s="96" t="s">
        <v>683</v>
      </c>
      <c r="O35" s="96"/>
      <c r="P35" s="96">
        <v>39814</v>
      </c>
      <c r="Q35" s="96"/>
      <c r="R35" t="s">
        <v>3586</v>
      </c>
      <c r="S35" t="s">
        <v>3587</v>
      </c>
      <c r="T35" t="s">
        <v>3766</v>
      </c>
      <c r="U35" t="s">
        <v>3767</v>
      </c>
      <c r="V35" t="s">
        <v>3768</v>
      </c>
      <c r="W35" t="s">
        <v>3589</v>
      </c>
      <c r="X35" t="s">
        <v>3766</v>
      </c>
      <c r="Y35" t="s">
        <v>3097</v>
      </c>
      <c r="Z35" t="s">
        <v>3769</v>
      </c>
      <c r="AA35" t="s">
        <v>3770</v>
      </c>
      <c r="AC35" t="s">
        <v>3578</v>
      </c>
      <c r="AD35" t="s">
        <v>3771</v>
      </c>
      <c r="AE35" t="s">
        <v>3522</v>
      </c>
      <c r="AF35" t="s">
        <v>3592</v>
      </c>
      <c r="AG35" t="s">
        <v>3501</v>
      </c>
      <c r="AH35" t="s">
        <v>3525</v>
      </c>
      <c r="AI35" t="s">
        <v>3097</v>
      </c>
      <c r="AJ35" t="s">
        <v>152</v>
      </c>
      <c r="AK35" t="s">
        <v>3593</v>
      </c>
      <c r="AL35" t="s">
        <v>3580</v>
      </c>
      <c r="AN35" t="s">
        <v>3594</v>
      </c>
      <c r="AO35" t="s">
        <v>3501</v>
      </c>
    </row>
    <row r="36" spans="2:41" x14ac:dyDescent="0.25">
      <c r="B36" s="95">
        <v>35</v>
      </c>
      <c r="C36" s="95" t="s">
        <v>1673</v>
      </c>
      <c r="D36" t="s">
        <v>609</v>
      </c>
      <c r="E36" t="s">
        <v>3772</v>
      </c>
      <c r="F36" t="s">
        <v>3117</v>
      </c>
      <c r="G36" t="s">
        <v>3548</v>
      </c>
      <c r="H36" t="s">
        <v>3041</v>
      </c>
      <c r="I36" t="s">
        <v>3041</v>
      </c>
      <c r="J36" t="s">
        <v>3773</v>
      </c>
      <c r="K36" t="s">
        <v>3774</v>
      </c>
      <c r="L36">
        <v>1</v>
      </c>
      <c r="M36" t="s">
        <v>683</v>
      </c>
      <c r="N36" s="96" t="s">
        <v>3511</v>
      </c>
      <c r="O36" s="96"/>
      <c r="P36" s="96">
        <v>39814</v>
      </c>
      <c r="Q36" s="96"/>
      <c r="R36" t="s">
        <v>3512</v>
      </c>
      <c r="S36" t="s">
        <v>3513</v>
      </c>
      <c r="T36" t="s">
        <v>3775</v>
      </c>
      <c r="U36" t="s">
        <v>3776</v>
      </c>
      <c r="W36" t="s">
        <v>3777</v>
      </c>
      <c r="X36" t="s">
        <v>3776</v>
      </c>
      <c r="Y36" t="s">
        <v>3032</v>
      </c>
      <c r="Z36" t="s">
        <v>1679</v>
      </c>
      <c r="AA36" t="s">
        <v>1681</v>
      </c>
      <c r="AB36" t="s">
        <v>3519</v>
      </c>
      <c r="AC36" t="s">
        <v>3714</v>
      </c>
      <c r="AD36" t="s">
        <v>3563</v>
      </c>
      <c r="AE36" t="s">
        <v>3543</v>
      </c>
      <c r="AF36" t="s">
        <v>3592</v>
      </c>
      <c r="AG36" t="s">
        <v>3501</v>
      </c>
      <c r="AI36" t="s">
        <v>3714</v>
      </c>
      <c r="AJ36" t="s">
        <v>3712</v>
      </c>
      <c r="AK36" t="s">
        <v>3526</v>
      </c>
      <c r="AL36" t="s">
        <v>3712</v>
      </c>
      <c r="AN36" t="s">
        <v>3594</v>
      </c>
      <c r="AO36" t="s">
        <v>3501</v>
      </c>
    </row>
    <row r="37" spans="2:41" x14ac:dyDescent="0.25">
      <c r="B37" s="95">
        <v>36</v>
      </c>
      <c r="C37" s="95" t="s">
        <v>1685</v>
      </c>
      <c r="D37" t="s">
        <v>3778</v>
      </c>
      <c r="E37" t="s">
        <v>3779</v>
      </c>
      <c r="F37" t="s">
        <v>3109</v>
      </c>
      <c r="G37" t="s">
        <v>3724</v>
      </c>
      <c r="H37" t="s">
        <v>3507</v>
      </c>
      <c r="I37" t="s">
        <v>4</v>
      </c>
      <c r="J37" t="s">
        <v>3508</v>
      </c>
      <c r="K37" t="s">
        <v>3780</v>
      </c>
      <c r="L37">
        <v>2</v>
      </c>
      <c r="M37" t="s">
        <v>683</v>
      </c>
      <c r="N37" s="96" t="s">
        <v>683</v>
      </c>
      <c r="O37" s="96"/>
      <c r="P37" s="96">
        <v>39814</v>
      </c>
      <c r="Q37" s="96"/>
      <c r="R37" t="s">
        <v>3512</v>
      </c>
      <c r="S37" t="s">
        <v>3513</v>
      </c>
      <c r="T37" t="s">
        <v>3775</v>
      </c>
      <c r="U37" t="s">
        <v>3776</v>
      </c>
      <c r="V37" t="s">
        <v>3781</v>
      </c>
      <c r="W37" t="s">
        <v>3776</v>
      </c>
      <c r="X37" t="s">
        <v>3782</v>
      </c>
      <c r="Y37" t="s">
        <v>3032</v>
      </c>
      <c r="Z37" t="s">
        <v>3783</v>
      </c>
      <c r="AA37" t="s">
        <v>3784</v>
      </c>
      <c r="AB37" t="s">
        <v>3519</v>
      </c>
      <c r="AC37" t="s">
        <v>3520</v>
      </c>
      <c r="AD37" t="s">
        <v>3542</v>
      </c>
      <c r="AE37" t="s">
        <v>3543</v>
      </c>
      <c r="AF37" t="s">
        <v>3592</v>
      </c>
      <c r="AG37" t="s">
        <v>3501</v>
      </c>
      <c r="AI37" t="s">
        <v>3032</v>
      </c>
      <c r="AJ37" t="s">
        <v>152</v>
      </c>
      <c r="AK37" t="s">
        <v>3526</v>
      </c>
      <c r="AL37" t="s">
        <v>3544</v>
      </c>
      <c r="AN37" t="s">
        <v>3594</v>
      </c>
      <c r="AO37" t="s">
        <v>3501</v>
      </c>
    </row>
    <row r="38" spans="2:41" x14ac:dyDescent="0.25">
      <c r="B38" s="95">
        <v>37</v>
      </c>
      <c r="C38" s="95" t="s">
        <v>3785</v>
      </c>
      <c r="D38" t="s">
        <v>3786</v>
      </c>
      <c r="E38" t="s">
        <v>3787</v>
      </c>
      <c r="F38" t="s">
        <v>3279</v>
      </c>
      <c r="G38" t="s">
        <v>3788</v>
      </c>
      <c r="H38" t="s">
        <v>3494</v>
      </c>
      <c r="I38" t="s">
        <v>39</v>
      </c>
      <c r="J38" t="s">
        <v>3709</v>
      </c>
      <c r="K38" t="s">
        <v>3789</v>
      </c>
      <c r="L38">
        <v>3</v>
      </c>
      <c r="M38" t="s">
        <v>683</v>
      </c>
      <c r="N38" s="96" t="s">
        <v>683</v>
      </c>
      <c r="O38" s="96"/>
      <c r="P38" s="96">
        <v>40179</v>
      </c>
      <c r="Q38" s="96" t="s">
        <v>3573</v>
      </c>
      <c r="S38" t="s">
        <v>3248</v>
      </c>
      <c r="T38" t="s">
        <v>2197</v>
      </c>
      <c r="U38" t="s">
        <v>2105</v>
      </c>
      <c r="V38" t="s">
        <v>2058</v>
      </c>
      <c r="W38" t="s">
        <v>2058</v>
      </c>
      <c r="X38" t="s">
        <v>2197</v>
      </c>
      <c r="Y38" t="s">
        <v>853</v>
      </c>
      <c r="Z38" t="s">
        <v>2837</v>
      </c>
      <c r="AA38" t="s">
        <v>3790</v>
      </c>
      <c r="AC38" t="s">
        <v>3520</v>
      </c>
      <c r="AD38" t="s">
        <v>3723</v>
      </c>
      <c r="AE38" t="s">
        <v>3543</v>
      </c>
      <c r="AF38" t="s">
        <v>3734</v>
      </c>
      <c r="AG38" t="s">
        <v>3501</v>
      </c>
      <c r="AI38" t="s">
        <v>853</v>
      </c>
      <c r="AL38" t="s">
        <v>3544</v>
      </c>
      <c r="AN38" t="s">
        <v>3500</v>
      </c>
      <c r="AO38" t="s">
        <v>3501</v>
      </c>
    </row>
    <row r="39" spans="2:41" x14ac:dyDescent="0.25">
      <c r="B39" s="95">
        <v>38</v>
      </c>
      <c r="C39" s="95" t="s">
        <v>2117</v>
      </c>
      <c r="D39" t="s">
        <v>3791</v>
      </c>
      <c r="E39" t="s">
        <v>3792</v>
      </c>
      <c r="F39" t="s">
        <v>3109</v>
      </c>
      <c r="G39" t="s">
        <v>3724</v>
      </c>
      <c r="H39" t="s">
        <v>3793</v>
      </c>
      <c r="I39" t="s">
        <v>4</v>
      </c>
      <c r="J39" t="s">
        <v>3533</v>
      </c>
      <c r="K39" t="s">
        <v>3794</v>
      </c>
      <c r="L39">
        <v>3</v>
      </c>
      <c r="M39" t="s">
        <v>683</v>
      </c>
      <c r="N39" s="96" t="s">
        <v>683</v>
      </c>
      <c r="O39" s="96"/>
      <c r="P39" s="96">
        <v>39814</v>
      </c>
      <c r="Q39" s="96"/>
      <c r="R39" t="s">
        <v>3512</v>
      </c>
      <c r="S39" t="s">
        <v>3600</v>
      </c>
      <c r="T39" t="s">
        <v>3601</v>
      </c>
      <c r="U39" t="s">
        <v>3601</v>
      </c>
      <c r="V39" t="s">
        <v>3795</v>
      </c>
      <c r="W39" t="s">
        <v>3603</v>
      </c>
      <c r="Y39" t="s">
        <v>3032</v>
      </c>
      <c r="Z39" t="s">
        <v>758</v>
      </c>
      <c r="AA39" t="s">
        <v>3796</v>
      </c>
      <c r="AB39" t="s">
        <v>3733</v>
      </c>
      <c r="AC39" t="s">
        <v>3520</v>
      </c>
      <c r="AD39" t="s">
        <v>3542</v>
      </c>
      <c r="AE39" t="s">
        <v>3640</v>
      </c>
      <c r="AF39" t="s">
        <v>3523</v>
      </c>
      <c r="AG39" t="s">
        <v>3501</v>
      </c>
      <c r="AI39" t="s">
        <v>3032</v>
      </c>
      <c r="AJ39" t="s">
        <v>152</v>
      </c>
      <c r="AK39" t="s">
        <v>3606</v>
      </c>
      <c r="AL39" t="s">
        <v>3544</v>
      </c>
      <c r="AN39" t="s">
        <v>3594</v>
      </c>
      <c r="AO39" t="s">
        <v>3501</v>
      </c>
    </row>
    <row r="40" spans="2:41" x14ac:dyDescent="0.25">
      <c r="B40" s="95">
        <v>39</v>
      </c>
      <c r="C40" t="s">
        <v>3797</v>
      </c>
      <c r="D40" t="s">
        <v>3798</v>
      </c>
      <c r="G40" t="s">
        <v>3799</v>
      </c>
      <c r="H40" t="s">
        <v>3598</v>
      </c>
      <c r="J40" t="s">
        <v>3560</v>
      </c>
      <c r="K40" t="s">
        <v>3800</v>
      </c>
      <c r="L40">
        <v>-99</v>
      </c>
      <c r="M40" t="s">
        <v>683</v>
      </c>
      <c r="N40" s="96" t="s">
        <v>683</v>
      </c>
      <c r="O40" s="96"/>
      <c r="P40" s="96">
        <v>39814</v>
      </c>
      <c r="Q40" s="96" t="s">
        <v>3801</v>
      </c>
      <c r="S40" t="s">
        <v>3802</v>
      </c>
      <c r="U40" t="s">
        <v>3563</v>
      </c>
      <c r="X40" t="s">
        <v>3727</v>
      </c>
      <c r="Y40" t="s">
        <v>3267</v>
      </c>
      <c r="AD40" t="s">
        <v>3499</v>
      </c>
      <c r="AE40" t="s">
        <v>3499</v>
      </c>
      <c r="AF40" t="s">
        <v>3499</v>
      </c>
      <c r="AG40" t="s">
        <v>3499</v>
      </c>
      <c r="AI40" t="s">
        <v>3267</v>
      </c>
      <c r="AN40" t="s">
        <v>3500</v>
      </c>
      <c r="AO40" t="s">
        <v>3501</v>
      </c>
    </row>
    <row r="41" spans="2:41" x14ac:dyDescent="0.25">
      <c r="B41" s="95">
        <v>40</v>
      </c>
      <c r="C41" t="s">
        <v>3803</v>
      </c>
      <c r="D41" t="s">
        <v>3803</v>
      </c>
      <c r="G41" t="s">
        <v>3757</v>
      </c>
      <c r="H41" t="s">
        <v>3598</v>
      </c>
      <c r="J41" t="s">
        <v>3560</v>
      </c>
      <c r="K41" t="s">
        <v>3804</v>
      </c>
      <c r="L41">
        <v>-99</v>
      </c>
      <c r="M41" t="s">
        <v>683</v>
      </c>
      <c r="N41" s="96" t="s">
        <v>683</v>
      </c>
      <c r="O41" s="96"/>
      <c r="P41" s="96">
        <v>39814</v>
      </c>
      <c r="Q41" s="96" t="s">
        <v>3805</v>
      </c>
      <c r="U41" t="s">
        <v>3563</v>
      </c>
      <c r="AD41" t="s">
        <v>3499</v>
      </c>
      <c r="AE41" t="s">
        <v>3499</v>
      </c>
      <c r="AF41" t="s">
        <v>3499</v>
      </c>
      <c r="AG41" t="s">
        <v>3499</v>
      </c>
      <c r="AN41" t="s">
        <v>3500</v>
      </c>
      <c r="AO41" t="s">
        <v>3501</v>
      </c>
    </row>
    <row r="42" spans="2:41" x14ac:dyDescent="0.25">
      <c r="B42" s="95">
        <v>41</v>
      </c>
      <c r="C42" t="s">
        <v>3806</v>
      </c>
      <c r="D42" t="s">
        <v>3807</v>
      </c>
      <c r="E42" t="s">
        <v>3808</v>
      </c>
      <c r="G42" t="s">
        <v>3566</v>
      </c>
      <c r="H42" t="s">
        <v>3494</v>
      </c>
      <c r="I42" t="s">
        <v>3041</v>
      </c>
      <c r="K42" t="s">
        <v>3563</v>
      </c>
      <c r="L42">
        <v>3</v>
      </c>
      <c r="N42" s="96"/>
      <c r="O42" s="96"/>
      <c r="P42" s="96">
        <v>2958352</v>
      </c>
      <c r="Q42" s="96" t="s">
        <v>3809</v>
      </c>
      <c r="S42" t="s">
        <v>3574</v>
      </c>
      <c r="U42" t="s">
        <v>3494</v>
      </c>
      <c r="AN42" t="s">
        <v>3500</v>
      </c>
      <c r="AO42" t="s">
        <v>3501</v>
      </c>
    </row>
    <row r="43" spans="2:41" x14ac:dyDescent="0.25">
      <c r="B43" s="95">
        <v>42</v>
      </c>
      <c r="C43" s="95" t="s">
        <v>2126</v>
      </c>
      <c r="D43" t="s">
        <v>110</v>
      </c>
      <c r="E43" t="s">
        <v>112</v>
      </c>
      <c r="F43" t="s">
        <v>3279</v>
      </c>
      <c r="G43" t="s">
        <v>3688</v>
      </c>
      <c r="H43" t="s">
        <v>3532</v>
      </c>
      <c r="I43" t="s">
        <v>4</v>
      </c>
      <c r="J43" t="s">
        <v>3508</v>
      </c>
      <c r="K43" t="s">
        <v>3810</v>
      </c>
      <c r="L43">
        <v>1</v>
      </c>
      <c r="M43" t="s">
        <v>3510</v>
      </c>
      <c r="N43" s="96" t="s">
        <v>3511</v>
      </c>
      <c r="O43" s="96"/>
      <c r="P43" s="96">
        <v>39814</v>
      </c>
      <c r="Q43" s="96"/>
      <c r="R43" t="s">
        <v>3512</v>
      </c>
      <c r="S43" t="s">
        <v>3600</v>
      </c>
      <c r="T43" t="s">
        <v>3811</v>
      </c>
      <c r="U43" t="s">
        <v>3812</v>
      </c>
      <c r="V43" t="s">
        <v>3813</v>
      </c>
      <c r="W43" t="s">
        <v>3814</v>
      </c>
      <c r="Y43" t="s">
        <v>3032</v>
      </c>
      <c r="Z43" t="s">
        <v>3815</v>
      </c>
      <c r="AA43" t="s">
        <v>3816</v>
      </c>
      <c r="AC43" t="s">
        <v>3520</v>
      </c>
      <c r="AD43" t="s">
        <v>3542</v>
      </c>
      <c r="AE43" t="s">
        <v>3522</v>
      </c>
      <c r="AF43" t="s">
        <v>3592</v>
      </c>
      <c r="AG43" t="s">
        <v>3524</v>
      </c>
      <c r="AH43" t="s">
        <v>3525</v>
      </c>
      <c r="AI43" t="s">
        <v>3032</v>
      </c>
      <c r="AJ43" t="s">
        <v>152</v>
      </c>
      <c r="AK43" t="s">
        <v>3606</v>
      </c>
      <c r="AL43" t="s">
        <v>3527</v>
      </c>
      <c r="AN43" t="s">
        <v>12</v>
      </c>
      <c r="AO43" t="s">
        <v>3524</v>
      </c>
    </row>
    <row r="44" spans="2:41" x14ac:dyDescent="0.25">
      <c r="B44" s="95">
        <v>43</v>
      </c>
      <c r="C44" s="95" t="s">
        <v>3817</v>
      </c>
      <c r="D44" t="s">
        <v>3818</v>
      </c>
      <c r="G44" t="s">
        <v>3788</v>
      </c>
      <c r="H44" t="s">
        <v>3598</v>
      </c>
      <c r="J44" t="s">
        <v>3560</v>
      </c>
      <c r="K44" t="s">
        <v>3819</v>
      </c>
      <c r="L44">
        <v>-99</v>
      </c>
      <c r="M44" t="s">
        <v>683</v>
      </c>
      <c r="N44" s="96" t="s">
        <v>683</v>
      </c>
      <c r="O44" s="96"/>
      <c r="P44" s="96">
        <v>39814</v>
      </c>
      <c r="Q44" s="96" t="s">
        <v>3820</v>
      </c>
      <c r="U44" t="s">
        <v>3563</v>
      </c>
      <c r="AD44" t="s">
        <v>3499</v>
      </c>
      <c r="AE44" t="s">
        <v>3499</v>
      </c>
      <c r="AF44" t="s">
        <v>3499</v>
      </c>
      <c r="AG44" t="s">
        <v>3499</v>
      </c>
      <c r="AN44" t="s">
        <v>3500</v>
      </c>
      <c r="AO44" t="s">
        <v>3501</v>
      </c>
    </row>
    <row r="45" spans="2:41" x14ac:dyDescent="0.25">
      <c r="B45" s="95">
        <v>44</v>
      </c>
      <c r="C45" s="95" t="s">
        <v>2495</v>
      </c>
      <c r="D45" t="s">
        <v>3821</v>
      </c>
      <c r="E45" t="s">
        <v>3822</v>
      </c>
      <c r="F45" t="s">
        <v>3117</v>
      </c>
      <c r="G45" t="s">
        <v>3548</v>
      </c>
      <c r="H45" t="s">
        <v>3041</v>
      </c>
      <c r="I45" t="s">
        <v>3041</v>
      </c>
      <c r="J45" t="s">
        <v>1452</v>
      </c>
      <c r="K45" t="s">
        <v>3823</v>
      </c>
      <c r="L45">
        <v>3</v>
      </c>
      <c r="M45" t="s">
        <v>683</v>
      </c>
      <c r="N45" s="96" t="s">
        <v>683</v>
      </c>
      <c r="O45" s="96" t="s">
        <v>3524</v>
      </c>
      <c r="P45" s="96">
        <v>39814</v>
      </c>
      <c r="Q45" s="96"/>
      <c r="R45" t="s">
        <v>3512</v>
      </c>
      <c r="S45" t="s">
        <v>3658</v>
      </c>
      <c r="T45" t="s">
        <v>3760</v>
      </c>
      <c r="U45" t="s">
        <v>3824</v>
      </c>
      <c r="W45" t="s">
        <v>3825</v>
      </c>
      <c r="X45" t="s">
        <v>3826</v>
      </c>
      <c r="Y45" t="s">
        <v>3032</v>
      </c>
      <c r="Z45" t="s">
        <v>2501</v>
      </c>
      <c r="AA45" t="s">
        <v>1655</v>
      </c>
      <c r="AC45" t="s">
        <v>3520</v>
      </c>
      <c r="AD45" t="s">
        <v>3827</v>
      </c>
      <c r="AE45" t="s">
        <v>3522</v>
      </c>
      <c r="AG45" t="s">
        <v>3501</v>
      </c>
      <c r="AH45" t="s">
        <v>3556</v>
      </c>
      <c r="AI45" t="s">
        <v>3032</v>
      </c>
      <c r="AJ45" t="s">
        <v>152</v>
      </c>
      <c r="AK45" t="s">
        <v>3662</v>
      </c>
      <c r="AL45" t="s">
        <v>3544</v>
      </c>
      <c r="AN45" t="s">
        <v>3594</v>
      </c>
      <c r="AO45" t="s">
        <v>3501</v>
      </c>
    </row>
    <row r="46" spans="2:41" x14ac:dyDescent="0.25">
      <c r="B46" s="95">
        <v>45</v>
      </c>
      <c r="C46" s="95" t="s">
        <v>3828</v>
      </c>
      <c r="D46" t="s">
        <v>3829</v>
      </c>
      <c r="E46" t="s">
        <v>3830</v>
      </c>
      <c r="F46" t="s">
        <v>3461</v>
      </c>
      <c r="G46" t="s">
        <v>3757</v>
      </c>
      <c r="H46" t="s">
        <v>3507</v>
      </c>
      <c r="I46" t="s">
        <v>3041</v>
      </c>
      <c r="J46" t="s">
        <v>683</v>
      </c>
      <c r="K46" t="s">
        <v>3831</v>
      </c>
      <c r="L46">
        <v>2</v>
      </c>
      <c r="M46" t="s">
        <v>683</v>
      </c>
      <c r="N46" s="96" t="s">
        <v>683</v>
      </c>
      <c r="O46" s="96"/>
      <c r="P46" s="96">
        <v>41730</v>
      </c>
      <c r="Q46" s="96"/>
      <c r="R46" t="s">
        <v>3586</v>
      </c>
      <c r="S46" t="s">
        <v>3587</v>
      </c>
      <c r="U46" t="s">
        <v>3587</v>
      </c>
      <c r="Y46" t="s">
        <v>3097</v>
      </c>
      <c r="Z46" t="s">
        <v>3832</v>
      </c>
      <c r="AB46" t="s">
        <v>683</v>
      </c>
      <c r="AD46" t="s">
        <v>3563</v>
      </c>
      <c r="AI46" t="s">
        <v>3097</v>
      </c>
      <c r="AJ46" t="s">
        <v>152</v>
      </c>
      <c r="AK46" t="s">
        <v>3593</v>
      </c>
      <c r="AN46" t="s">
        <v>3500</v>
      </c>
      <c r="AO46" t="s">
        <v>3501</v>
      </c>
    </row>
    <row r="47" spans="2:41" x14ac:dyDescent="0.25">
      <c r="B47" s="95">
        <v>46</v>
      </c>
      <c r="C47" t="s">
        <v>3833</v>
      </c>
      <c r="D47" t="s">
        <v>3834</v>
      </c>
      <c r="G47" t="s">
        <v>3506</v>
      </c>
      <c r="H47" t="s">
        <v>3507</v>
      </c>
      <c r="I47" t="s">
        <v>4</v>
      </c>
      <c r="J47" t="s">
        <v>3508</v>
      </c>
      <c r="K47" t="s">
        <v>3835</v>
      </c>
      <c r="L47">
        <v>2</v>
      </c>
      <c r="M47" t="s">
        <v>3510</v>
      </c>
      <c r="N47" s="96" t="s">
        <v>3511</v>
      </c>
      <c r="O47" s="96"/>
      <c r="P47" s="96">
        <v>39814</v>
      </c>
      <c r="Q47" s="96" t="s">
        <v>3651</v>
      </c>
      <c r="S47" t="s">
        <v>3497</v>
      </c>
      <c r="T47" t="s">
        <v>3652</v>
      </c>
      <c r="U47" t="s">
        <v>3563</v>
      </c>
      <c r="V47" t="s">
        <v>3836</v>
      </c>
      <c r="W47" t="s">
        <v>3837</v>
      </c>
      <c r="X47" t="s">
        <v>2197</v>
      </c>
      <c r="Y47" t="s">
        <v>3032</v>
      </c>
      <c r="Z47" t="s">
        <v>3838</v>
      </c>
      <c r="AA47" t="s">
        <v>3839</v>
      </c>
      <c r="AB47" t="s">
        <v>3519</v>
      </c>
      <c r="AC47" t="s">
        <v>3520</v>
      </c>
      <c r="AD47" t="s">
        <v>3521</v>
      </c>
      <c r="AE47" t="s">
        <v>3543</v>
      </c>
      <c r="AF47" t="s">
        <v>3523</v>
      </c>
      <c r="AG47" t="s">
        <v>3501</v>
      </c>
      <c r="AI47" t="s">
        <v>3032</v>
      </c>
      <c r="AL47" t="s">
        <v>3544</v>
      </c>
      <c r="AN47" t="s">
        <v>3500</v>
      </c>
      <c r="AO47" t="s">
        <v>3501</v>
      </c>
    </row>
    <row r="48" spans="2:41" x14ac:dyDescent="0.25">
      <c r="B48" s="95">
        <v>47</v>
      </c>
      <c r="C48" s="95" t="s">
        <v>1504</v>
      </c>
      <c r="D48" t="s">
        <v>1505</v>
      </c>
      <c r="E48" t="s">
        <v>3840</v>
      </c>
      <c r="F48" t="s">
        <v>5</v>
      </c>
      <c r="G48" t="s">
        <v>3841</v>
      </c>
      <c r="H48" t="s">
        <v>3842</v>
      </c>
      <c r="I48" t="s">
        <v>4</v>
      </c>
      <c r="J48" t="s">
        <v>3584</v>
      </c>
      <c r="K48" t="s">
        <v>3843</v>
      </c>
      <c r="L48">
        <v>1</v>
      </c>
      <c r="M48" t="s">
        <v>3510</v>
      </c>
      <c r="N48" s="96" t="s">
        <v>3511</v>
      </c>
      <c r="O48" s="96"/>
      <c r="P48" s="96">
        <v>40087</v>
      </c>
      <c r="Q48" s="96"/>
      <c r="R48" t="s">
        <v>3586</v>
      </c>
      <c r="S48" t="s">
        <v>3844</v>
      </c>
      <c r="T48" t="s">
        <v>3766</v>
      </c>
      <c r="U48" t="s">
        <v>3845</v>
      </c>
      <c r="V48" t="s">
        <v>3846</v>
      </c>
      <c r="W48" t="s">
        <v>3846</v>
      </c>
      <c r="X48" t="s">
        <v>3766</v>
      </c>
      <c r="Y48" t="s">
        <v>3097</v>
      </c>
      <c r="Z48" t="s">
        <v>1510</v>
      </c>
      <c r="AA48" t="s">
        <v>3847</v>
      </c>
      <c r="AC48" t="s">
        <v>3578</v>
      </c>
      <c r="AD48" t="s">
        <v>3848</v>
      </c>
      <c r="AE48" t="s">
        <v>3522</v>
      </c>
      <c r="AF48" t="s">
        <v>3641</v>
      </c>
      <c r="AG48" t="s">
        <v>3524</v>
      </c>
      <c r="AH48" t="s">
        <v>1510</v>
      </c>
      <c r="AI48" t="s">
        <v>3097</v>
      </c>
      <c r="AJ48" t="s">
        <v>152</v>
      </c>
      <c r="AK48" t="s">
        <v>3849</v>
      </c>
      <c r="AL48" t="s">
        <v>3580</v>
      </c>
      <c r="AN48" t="s">
        <v>12</v>
      </c>
      <c r="AO48" t="s">
        <v>3524</v>
      </c>
    </row>
    <row r="49" spans="2:41" x14ac:dyDescent="0.25">
      <c r="B49" s="95">
        <v>48</v>
      </c>
      <c r="C49" s="95" t="s">
        <v>677</v>
      </c>
      <c r="D49" t="s">
        <v>3850</v>
      </c>
      <c r="E49" t="s">
        <v>3851</v>
      </c>
      <c r="F49" t="s">
        <v>3109</v>
      </c>
      <c r="G49" t="s">
        <v>3695</v>
      </c>
      <c r="H49" t="s">
        <v>3598</v>
      </c>
      <c r="I49" t="s">
        <v>4</v>
      </c>
      <c r="J49" t="s">
        <v>3852</v>
      </c>
      <c r="K49" t="s">
        <v>3853</v>
      </c>
      <c r="L49">
        <v>3</v>
      </c>
      <c r="M49" t="s">
        <v>683</v>
      </c>
      <c r="N49" s="96" t="s">
        <v>683</v>
      </c>
      <c r="O49" s="96"/>
      <c r="P49" s="96">
        <v>39814</v>
      </c>
      <c r="Q49" s="96"/>
      <c r="R49" t="s">
        <v>3512</v>
      </c>
      <c r="S49" t="s">
        <v>3632</v>
      </c>
      <c r="T49" t="s">
        <v>3854</v>
      </c>
      <c r="U49" t="s">
        <v>3855</v>
      </c>
      <c r="V49" t="s">
        <v>3855</v>
      </c>
      <c r="W49" t="s">
        <v>3856</v>
      </c>
      <c r="X49" t="s">
        <v>3857</v>
      </c>
      <c r="Y49" t="s">
        <v>3032</v>
      </c>
      <c r="Z49" t="s">
        <v>3858</v>
      </c>
      <c r="AA49" t="s">
        <v>3859</v>
      </c>
      <c r="AC49" t="s">
        <v>3520</v>
      </c>
      <c r="AD49" t="s">
        <v>3605</v>
      </c>
      <c r="AE49" t="s">
        <v>3640</v>
      </c>
      <c r="AF49" t="s">
        <v>3523</v>
      </c>
      <c r="AG49" t="s">
        <v>3501</v>
      </c>
      <c r="AI49" t="s">
        <v>3032</v>
      </c>
      <c r="AJ49" t="s">
        <v>152</v>
      </c>
      <c r="AK49" t="s">
        <v>3642</v>
      </c>
      <c r="AL49" t="s">
        <v>3544</v>
      </c>
      <c r="AN49" t="s">
        <v>3594</v>
      </c>
      <c r="AO49" t="s">
        <v>3501</v>
      </c>
    </row>
    <row r="50" spans="2:41" x14ac:dyDescent="0.25">
      <c r="B50" s="95">
        <v>49</v>
      </c>
      <c r="C50" s="95" t="s">
        <v>1514</v>
      </c>
      <c r="D50" t="s">
        <v>3860</v>
      </c>
      <c r="E50" t="s">
        <v>3861</v>
      </c>
      <c r="F50" t="s">
        <v>5</v>
      </c>
      <c r="G50" t="s">
        <v>3841</v>
      </c>
      <c r="H50" t="s">
        <v>3842</v>
      </c>
      <c r="I50" t="s">
        <v>4</v>
      </c>
      <c r="J50" t="s">
        <v>3533</v>
      </c>
      <c r="K50" t="s">
        <v>3862</v>
      </c>
      <c r="L50">
        <v>1</v>
      </c>
      <c r="M50" t="s">
        <v>683</v>
      </c>
      <c r="N50" s="96" t="s">
        <v>683</v>
      </c>
      <c r="O50" s="96"/>
      <c r="P50" s="96">
        <v>41730</v>
      </c>
      <c r="Q50" s="96"/>
      <c r="R50" t="s">
        <v>3586</v>
      </c>
      <c r="S50" t="s">
        <v>3844</v>
      </c>
      <c r="T50" t="s">
        <v>3588</v>
      </c>
      <c r="U50" t="s">
        <v>3845</v>
      </c>
      <c r="X50" t="s">
        <v>3863</v>
      </c>
      <c r="Y50" t="s">
        <v>3097</v>
      </c>
      <c r="Z50" t="s">
        <v>2346</v>
      </c>
      <c r="AA50" t="s">
        <v>3847</v>
      </c>
      <c r="AB50" t="s">
        <v>683</v>
      </c>
      <c r="AC50" t="s">
        <v>3578</v>
      </c>
      <c r="AD50" t="s">
        <v>3563</v>
      </c>
      <c r="AE50" t="s">
        <v>3640</v>
      </c>
      <c r="AF50" t="s">
        <v>3641</v>
      </c>
      <c r="AG50" t="s">
        <v>3524</v>
      </c>
      <c r="AI50" t="s">
        <v>3714</v>
      </c>
      <c r="AJ50" t="s">
        <v>3712</v>
      </c>
      <c r="AK50" t="s">
        <v>3849</v>
      </c>
      <c r="AL50" t="s">
        <v>3580</v>
      </c>
      <c r="AN50" t="s">
        <v>3594</v>
      </c>
      <c r="AO50" t="s">
        <v>3501</v>
      </c>
    </row>
    <row r="51" spans="2:41" x14ac:dyDescent="0.25">
      <c r="B51" s="95">
        <v>50</v>
      </c>
      <c r="C51" t="s">
        <v>3864</v>
      </c>
      <c r="D51" t="s">
        <v>3865</v>
      </c>
      <c r="G51" t="s">
        <v>3548</v>
      </c>
      <c r="H51" t="s">
        <v>3041</v>
      </c>
      <c r="I51" t="s">
        <v>3041</v>
      </c>
      <c r="J51" t="s">
        <v>3773</v>
      </c>
      <c r="K51" t="s">
        <v>3866</v>
      </c>
      <c r="L51">
        <v>2</v>
      </c>
      <c r="M51" t="s">
        <v>683</v>
      </c>
      <c r="N51" s="96" t="s">
        <v>683</v>
      </c>
      <c r="O51" s="96" t="s">
        <v>683</v>
      </c>
      <c r="P51" s="96">
        <v>40909</v>
      </c>
      <c r="Q51" s="96" t="s">
        <v>3867</v>
      </c>
      <c r="S51" t="s">
        <v>3497</v>
      </c>
      <c r="T51" t="s">
        <v>3652</v>
      </c>
      <c r="U51" t="s">
        <v>3868</v>
      </c>
      <c r="V51" t="s">
        <v>3498</v>
      </c>
      <c r="W51" t="s">
        <v>3498</v>
      </c>
      <c r="X51" t="s">
        <v>3498</v>
      </c>
      <c r="Y51" t="s">
        <v>3032</v>
      </c>
      <c r="AC51" t="s">
        <v>853</v>
      </c>
      <c r="AD51" t="s">
        <v>3563</v>
      </c>
      <c r="AE51" t="s">
        <v>3591</v>
      </c>
      <c r="AG51" t="s">
        <v>3501</v>
      </c>
      <c r="AI51" t="s">
        <v>3032</v>
      </c>
      <c r="AN51" t="s">
        <v>3500</v>
      </c>
      <c r="AO51" t="s">
        <v>3501</v>
      </c>
    </row>
    <row r="52" spans="2:41" x14ac:dyDescent="0.25">
      <c r="B52" s="95">
        <v>51</v>
      </c>
      <c r="C52" s="95" t="s">
        <v>3869</v>
      </c>
      <c r="D52" t="s">
        <v>3870</v>
      </c>
      <c r="G52" t="s">
        <v>3688</v>
      </c>
      <c r="H52" t="s">
        <v>4</v>
      </c>
      <c r="J52" t="s">
        <v>3560</v>
      </c>
      <c r="K52" t="s">
        <v>3871</v>
      </c>
      <c r="L52">
        <v>-99</v>
      </c>
      <c r="M52" t="s">
        <v>683</v>
      </c>
      <c r="N52" s="96" t="s">
        <v>683</v>
      </c>
      <c r="O52" s="96" t="s">
        <v>683</v>
      </c>
      <c r="P52" s="96">
        <v>40909</v>
      </c>
      <c r="Q52" s="96" t="s">
        <v>3872</v>
      </c>
      <c r="S52" t="s">
        <v>3873</v>
      </c>
      <c r="U52" t="s">
        <v>3563</v>
      </c>
      <c r="X52" t="s">
        <v>3874</v>
      </c>
      <c r="Y52" t="s">
        <v>3032</v>
      </c>
      <c r="AD52" t="s">
        <v>3499</v>
      </c>
      <c r="AE52" t="s">
        <v>3499</v>
      </c>
      <c r="AF52" t="s">
        <v>3499</v>
      </c>
      <c r="AG52" t="s">
        <v>3499</v>
      </c>
      <c r="AI52" t="s">
        <v>3032</v>
      </c>
      <c r="AN52" t="s">
        <v>3500</v>
      </c>
      <c r="AO52" t="s">
        <v>3501</v>
      </c>
    </row>
    <row r="53" spans="2:41" x14ac:dyDescent="0.25">
      <c r="B53" s="95">
        <v>52</v>
      </c>
      <c r="C53" s="95" t="s">
        <v>1725</v>
      </c>
      <c r="D53" t="s">
        <v>3875</v>
      </c>
      <c r="E53" t="s">
        <v>3876</v>
      </c>
      <c r="F53" t="s">
        <v>3117</v>
      </c>
      <c r="G53" t="s">
        <v>3548</v>
      </c>
      <c r="H53" t="s">
        <v>3041</v>
      </c>
      <c r="I53" t="s">
        <v>3041</v>
      </c>
      <c r="J53" t="s">
        <v>3773</v>
      </c>
      <c r="K53" t="s">
        <v>3877</v>
      </c>
      <c r="L53">
        <v>2</v>
      </c>
      <c r="M53" t="s">
        <v>683</v>
      </c>
      <c r="N53" s="96" t="s">
        <v>683</v>
      </c>
      <c r="O53" s="96"/>
      <c r="P53" s="96">
        <v>41090</v>
      </c>
      <c r="Q53" s="96"/>
      <c r="R53" t="s">
        <v>3512</v>
      </c>
      <c r="S53" t="s">
        <v>3513</v>
      </c>
      <c r="T53" t="s">
        <v>3775</v>
      </c>
      <c r="U53" t="s">
        <v>3781</v>
      </c>
      <c r="V53" t="s">
        <v>3781</v>
      </c>
      <c r="W53" t="s">
        <v>3776</v>
      </c>
      <c r="X53" t="s">
        <v>3782</v>
      </c>
      <c r="Y53" t="s">
        <v>3032</v>
      </c>
      <c r="Z53" t="s">
        <v>3878</v>
      </c>
      <c r="AA53" t="s">
        <v>1734</v>
      </c>
      <c r="AC53" t="s">
        <v>3520</v>
      </c>
      <c r="AD53" t="s">
        <v>3563</v>
      </c>
      <c r="AE53" t="s">
        <v>3640</v>
      </c>
      <c r="AF53" t="s">
        <v>3592</v>
      </c>
      <c r="AG53" t="s">
        <v>3524</v>
      </c>
      <c r="AH53" t="s">
        <v>3879</v>
      </c>
      <c r="AI53" t="s">
        <v>3032</v>
      </c>
      <c r="AJ53" t="s">
        <v>152</v>
      </c>
      <c r="AK53" t="s">
        <v>3526</v>
      </c>
      <c r="AL53" t="s">
        <v>3527</v>
      </c>
      <c r="AN53" t="s">
        <v>3594</v>
      </c>
      <c r="AO53" t="s">
        <v>3501</v>
      </c>
    </row>
    <row r="54" spans="2:41" x14ac:dyDescent="0.25">
      <c r="B54" s="95">
        <v>53</v>
      </c>
      <c r="C54" s="95" t="s">
        <v>3332</v>
      </c>
      <c r="D54" t="s">
        <v>3334</v>
      </c>
      <c r="E54" t="s">
        <v>3880</v>
      </c>
      <c r="F54" t="s">
        <v>5</v>
      </c>
      <c r="G54" t="s">
        <v>3881</v>
      </c>
      <c r="H54" t="s">
        <v>3793</v>
      </c>
      <c r="I54" t="s">
        <v>4</v>
      </c>
      <c r="J54" t="s">
        <v>3533</v>
      </c>
      <c r="K54" t="s">
        <v>3631</v>
      </c>
      <c r="L54">
        <v>3</v>
      </c>
      <c r="N54" s="96"/>
      <c r="O54" s="96"/>
      <c r="P54" s="96">
        <v>42005</v>
      </c>
      <c r="Q54" s="96"/>
      <c r="R54" t="s">
        <v>3619</v>
      </c>
      <c r="S54" t="s">
        <v>3619</v>
      </c>
      <c r="T54" t="s">
        <v>3619</v>
      </c>
      <c r="U54" t="s">
        <v>3882</v>
      </c>
      <c r="V54" t="s">
        <v>3712</v>
      </c>
      <c r="W54" t="s">
        <v>3883</v>
      </c>
      <c r="X54" t="s">
        <v>3884</v>
      </c>
      <c r="Y54" t="s">
        <v>3267</v>
      </c>
      <c r="Z54" t="s">
        <v>758</v>
      </c>
      <c r="AA54" t="s">
        <v>3885</v>
      </c>
      <c r="AC54" t="s">
        <v>3520</v>
      </c>
      <c r="AD54" t="s">
        <v>3499</v>
      </c>
      <c r="AE54" t="s">
        <v>3640</v>
      </c>
      <c r="AF54" t="s">
        <v>3499</v>
      </c>
      <c r="AG54" t="s">
        <v>3499</v>
      </c>
      <c r="AH54" t="s">
        <v>3886</v>
      </c>
      <c r="AI54" t="s">
        <v>3714</v>
      </c>
      <c r="AJ54" t="s">
        <v>3712</v>
      </c>
      <c r="AL54" t="s">
        <v>3544</v>
      </c>
      <c r="AN54" t="s">
        <v>3594</v>
      </c>
      <c r="AO54" t="s">
        <v>3501</v>
      </c>
    </row>
    <row r="55" spans="2:41" x14ac:dyDescent="0.25">
      <c r="B55" s="95">
        <v>54</v>
      </c>
      <c r="C55" s="95" t="s">
        <v>1738</v>
      </c>
      <c r="D55" t="s">
        <v>3887</v>
      </c>
      <c r="E55" t="s">
        <v>3888</v>
      </c>
      <c r="F55" t="s">
        <v>3109</v>
      </c>
      <c r="G55" t="s">
        <v>3889</v>
      </c>
      <c r="H55" t="s">
        <v>3507</v>
      </c>
      <c r="I55" t="s">
        <v>4</v>
      </c>
      <c r="J55" t="s">
        <v>3533</v>
      </c>
      <c r="K55" t="s">
        <v>3890</v>
      </c>
      <c r="L55">
        <v>2</v>
      </c>
      <c r="M55" t="s">
        <v>3510</v>
      </c>
      <c r="N55" s="96" t="s">
        <v>3511</v>
      </c>
      <c r="O55" s="96"/>
      <c r="P55" s="96">
        <v>39814</v>
      </c>
      <c r="Q55" s="96"/>
      <c r="R55" t="s">
        <v>3512</v>
      </c>
      <c r="S55" t="s">
        <v>3513</v>
      </c>
      <c r="T55" t="s">
        <v>3514</v>
      </c>
      <c r="U55" t="s">
        <v>3891</v>
      </c>
      <c r="W55" t="s">
        <v>3892</v>
      </c>
      <c r="X55" t="s">
        <v>3517</v>
      </c>
      <c r="Y55" t="s">
        <v>3032</v>
      </c>
      <c r="Z55" t="s">
        <v>3893</v>
      </c>
      <c r="AA55" t="s">
        <v>1747</v>
      </c>
      <c r="AC55" t="s">
        <v>3520</v>
      </c>
      <c r="AD55" t="s">
        <v>3521</v>
      </c>
      <c r="AE55" t="s">
        <v>3591</v>
      </c>
      <c r="AF55" t="s">
        <v>3523</v>
      </c>
      <c r="AG55" t="s">
        <v>3501</v>
      </c>
      <c r="AI55" t="s">
        <v>3714</v>
      </c>
      <c r="AJ55" t="s">
        <v>3712</v>
      </c>
      <c r="AK55" t="s">
        <v>3526</v>
      </c>
      <c r="AL55" t="s">
        <v>3544</v>
      </c>
      <c r="AN55" t="s">
        <v>3594</v>
      </c>
      <c r="AO55" t="s">
        <v>3501</v>
      </c>
    </row>
    <row r="56" spans="2:41" x14ac:dyDescent="0.25">
      <c r="B56" s="95">
        <v>55</v>
      </c>
      <c r="C56" s="95" t="s">
        <v>1751</v>
      </c>
      <c r="D56" t="s">
        <v>3894</v>
      </c>
      <c r="E56" t="s">
        <v>3895</v>
      </c>
      <c r="F56" t="s">
        <v>3109</v>
      </c>
      <c r="G56" t="s">
        <v>3889</v>
      </c>
      <c r="H56" t="s">
        <v>3507</v>
      </c>
      <c r="I56" t="s">
        <v>4</v>
      </c>
      <c r="J56" t="s">
        <v>3533</v>
      </c>
      <c r="K56" t="s">
        <v>3631</v>
      </c>
      <c r="L56">
        <v>2</v>
      </c>
      <c r="M56" t="s">
        <v>3510</v>
      </c>
      <c r="N56" s="96" t="s">
        <v>3511</v>
      </c>
      <c r="O56" s="96"/>
      <c r="P56" s="96">
        <v>42125</v>
      </c>
      <c r="Q56" s="96"/>
      <c r="R56" t="s">
        <v>3512</v>
      </c>
      <c r="S56" t="s">
        <v>3513</v>
      </c>
      <c r="T56" t="s">
        <v>3514</v>
      </c>
      <c r="U56" t="s">
        <v>3891</v>
      </c>
      <c r="W56" t="s">
        <v>3892</v>
      </c>
      <c r="X56" t="s">
        <v>3517</v>
      </c>
      <c r="Y56" t="s">
        <v>3032</v>
      </c>
      <c r="Z56" t="s">
        <v>3893</v>
      </c>
      <c r="AA56" t="s">
        <v>1747</v>
      </c>
      <c r="AC56" t="s">
        <v>3520</v>
      </c>
      <c r="AD56" t="s">
        <v>3521</v>
      </c>
      <c r="AE56" t="s">
        <v>3591</v>
      </c>
      <c r="AF56" t="s">
        <v>3523</v>
      </c>
      <c r="AG56" t="s">
        <v>3501</v>
      </c>
      <c r="AH56" t="s">
        <v>3525</v>
      </c>
      <c r="AI56" t="s">
        <v>3714</v>
      </c>
      <c r="AJ56" t="s">
        <v>3712</v>
      </c>
      <c r="AK56" t="s">
        <v>3526</v>
      </c>
      <c r="AL56" t="s">
        <v>3544</v>
      </c>
      <c r="AN56" t="s">
        <v>3594</v>
      </c>
      <c r="AO56" t="s">
        <v>3501</v>
      </c>
    </row>
    <row r="57" spans="2:41" x14ac:dyDescent="0.25">
      <c r="B57" s="95">
        <v>56</v>
      </c>
      <c r="C57" s="95" t="s">
        <v>2506</v>
      </c>
      <c r="D57" t="s">
        <v>3896</v>
      </c>
      <c r="E57" t="s">
        <v>3897</v>
      </c>
      <c r="F57" t="s">
        <v>3109</v>
      </c>
      <c r="G57" t="s">
        <v>3688</v>
      </c>
      <c r="H57" t="s">
        <v>3041</v>
      </c>
      <c r="I57" t="s">
        <v>3461</v>
      </c>
      <c r="J57" t="s">
        <v>3898</v>
      </c>
      <c r="K57" t="s">
        <v>3899</v>
      </c>
      <c r="L57">
        <v>3</v>
      </c>
      <c r="M57" t="s">
        <v>683</v>
      </c>
      <c r="N57" s="96" t="s">
        <v>683</v>
      </c>
      <c r="O57" s="96"/>
      <c r="P57" s="96">
        <v>39814</v>
      </c>
      <c r="Q57" s="96"/>
      <c r="R57" t="s">
        <v>3512</v>
      </c>
      <c r="S57" t="s">
        <v>3658</v>
      </c>
      <c r="T57" t="s">
        <v>3699</v>
      </c>
      <c r="U57" t="s">
        <v>3699</v>
      </c>
      <c r="V57" t="s">
        <v>3900</v>
      </c>
      <c r="W57" t="s">
        <v>3702</v>
      </c>
      <c r="X57" t="s">
        <v>3824</v>
      </c>
      <c r="Y57" t="s">
        <v>3032</v>
      </c>
      <c r="Z57" t="s">
        <v>730</v>
      </c>
      <c r="AA57" t="s">
        <v>3901</v>
      </c>
      <c r="AC57" t="s">
        <v>3520</v>
      </c>
      <c r="AD57" t="s">
        <v>3902</v>
      </c>
      <c r="AE57" t="s">
        <v>3543</v>
      </c>
      <c r="AF57" t="s">
        <v>3523</v>
      </c>
      <c r="AG57" t="s">
        <v>3501</v>
      </c>
      <c r="AH57" t="s">
        <v>3461</v>
      </c>
      <c r="AI57" t="s">
        <v>3032</v>
      </c>
      <c r="AJ57" t="s">
        <v>152</v>
      </c>
      <c r="AK57" t="s">
        <v>3662</v>
      </c>
      <c r="AL57" t="s">
        <v>3544</v>
      </c>
      <c r="AN57" t="s">
        <v>3594</v>
      </c>
      <c r="AO57" t="s">
        <v>3501</v>
      </c>
    </row>
    <row r="58" spans="2:41" x14ac:dyDescent="0.25">
      <c r="B58" s="95">
        <v>57</v>
      </c>
      <c r="C58" s="95" t="s">
        <v>3903</v>
      </c>
      <c r="D58" t="s">
        <v>3904</v>
      </c>
      <c r="G58" t="s">
        <v>3799</v>
      </c>
      <c r="H58" t="s">
        <v>3598</v>
      </c>
      <c r="J58" t="s">
        <v>3560</v>
      </c>
      <c r="K58" t="s">
        <v>3905</v>
      </c>
      <c r="L58">
        <v>-99</v>
      </c>
      <c r="M58" t="s">
        <v>683</v>
      </c>
      <c r="N58" s="96" t="s">
        <v>683</v>
      </c>
      <c r="O58" s="96"/>
      <c r="P58" s="96">
        <v>39814</v>
      </c>
      <c r="Q58" s="96" t="s">
        <v>3906</v>
      </c>
      <c r="S58" t="s">
        <v>3907</v>
      </c>
      <c r="U58" t="s">
        <v>3563</v>
      </c>
      <c r="X58" t="s">
        <v>3874</v>
      </c>
      <c r="Y58" t="s">
        <v>3032</v>
      </c>
      <c r="AD58" t="s">
        <v>3499</v>
      </c>
      <c r="AE58" t="s">
        <v>3499</v>
      </c>
      <c r="AF58" t="s">
        <v>3499</v>
      </c>
      <c r="AG58" t="s">
        <v>3499</v>
      </c>
      <c r="AI58" t="s">
        <v>3032</v>
      </c>
      <c r="AN58" t="s">
        <v>3500</v>
      </c>
      <c r="AO58" t="s">
        <v>3501</v>
      </c>
    </row>
    <row r="59" spans="2:41" x14ac:dyDescent="0.25">
      <c r="B59" s="95">
        <v>58</v>
      </c>
      <c r="C59" s="95" t="s">
        <v>3908</v>
      </c>
      <c r="D59" t="s">
        <v>3909</v>
      </c>
      <c r="E59" t="s">
        <v>3910</v>
      </c>
      <c r="F59" t="s">
        <v>3279</v>
      </c>
      <c r="G59" t="s">
        <v>3911</v>
      </c>
      <c r="H59" t="s">
        <v>3598</v>
      </c>
      <c r="I59" t="s">
        <v>4</v>
      </c>
      <c r="J59" t="s">
        <v>3508</v>
      </c>
      <c r="K59" t="s">
        <v>3912</v>
      </c>
      <c r="L59">
        <v>3</v>
      </c>
      <c r="M59" t="s">
        <v>683</v>
      </c>
      <c r="N59" s="96" t="s">
        <v>683</v>
      </c>
      <c r="O59" s="96"/>
      <c r="P59" s="96">
        <v>39814</v>
      </c>
      <c r="Q59" s="96" t="s">
        <v>3913</v>
      </c>
      <c r="S59" t="s">
        <v>1127</v>
      </c>
      <c r="T59" t="s">
        <v>2197</v>
      </c>
      <c r="U59" t="s">
        <v>859</v>
      </c>
      <c r="V59" t="s">
        <v>3576</v>
      </c>
      <c r="W59" t="s">
        <v>3576</v>
      </c>
      <c r="X59" t="s">
        <v>2197</v>
      </c>
      <c r="Y59" t="s">
        <v>3032</v>
      </c>
      <c r="Z59" t="s">
        <v>3914</v>
      </c>
      <c r="AA59" t="s">
        <v>3914</v>
      </c>
      <c r="AC59" t="s">
        <v>3578</v>
      </c>
      <c r="AD59" t="s">
        <v>3605</v>
      </c>
      <c r="AE59" t="s">
        <v>3640</v>
      </c>
      <c r="AF59" t="s">
        <v>3523</v>
      </c>
      <c r="AG59" t="s">
        <v>3501</v>
      </c>
      <c r="AI59" t="s">
        <v>3032</v>
      </c>
      <c r="AJ59" t="s">
        <v>3557</v>
      </c>
      <c r="AL59" t="s">
        <v>3580</v>
      </c>
      <c r="AN59" t="s">
        <v>3500</v>
      </c>
      <c r="AO59" t="s">
        <v>3501</v>
      </c>
    </row>
    <row r="60" spans="2:41" x14ac:dyDescent="0.25">
      <c r="B60" s="95">
        <v>59</v>
      </c>
      <c r="C60" s="95" t="s">
        <v>1760</v>
      </c>
      <c r="D60" t="s">
        <v>1761</v>
      </c>
      <c r="E60" t="s">
        <v>3915</v>
      </c>
      <c r="F60" t="s">
        <v>5</v>
      </c>
      <c r="G60" t="s">
        <v>3881</v>
      </c>
      <c r="H60" t="s">
        <v>3793</v>
      </c>
      <c r="I60" t="s">
        <v>4</v>
      </c>
      <c r="J60" t="s">
        <v>3533</v>
      </c>
      <c r="K60" t="s">
        <v>3916</v>
      </c>
      <c r="L60">
        <v>3</v>
      </c>
      <c r="M60" t="s">
        <v>683</v>
      </c>
      <c r="N60" s="96" t="s">
        <v>683</v>
      </c>
      <c r="O60" s="96"/>
      <c r="P60" s="96">
        <v>39814</v>
      </c>
      <c r="Q60" s="96"/>
      <c r="R60" t="s">
        <v>3512</v>
      </c>
      <c r="S60" t="s">
        <v>3513</v>
      </c>
      <c r="T60" t="s">
        <v>3775</v>
      </c>
      <c r="U60" t="s">
        <v>3917</v>
      </c>
      <c r="V60" t="s">
        <v>3918</v>
      </c>
      <c r="W60" t="s">
        <v>3917</v>
      </c>
      <c r="X60" t="s">
        <v>3919</v>
      </c>
      <c r="Y60" t="s">
        <v>3032</v>
      </c>
      <c r="Z60" t="s">
        <v>758</v>
      </c>
      <c r="AA60" t="s">
        <v>3796</v>
      </c>
      <c r="AB60" t="s">
        <v>3519</v>
      </c>
      <c r="AC60" t="s">
        <v>3520</v>
      </c>
      <c r="AD60" t="s">
        <v>3542</v>
      </c>
      <c r="AE60" t="s">
        <v>3522</v>
      </c>
      <c r="AF60" t="s">
        <v>3523</v>
      </c>
      <c r="AG60" t="s">
        <v>3692</v>
      </c>
      <c r="AI60" t="s">
        <v>3032</v>
      </c>
      <c r="AJ60" t="s">
        <v>152</v>
      </c>
      <c r="AK60" t="s">
        <v>3526</v>
      </c>
      <c r="AL60" t="s">
        <v>3544</v>
      </c>
      <c r="AN60" t="s">
        <v>3594</v>
      </c>
      <c r="AO60" t="s">
        <v>3501</v>
      </c>
    </row>
    <row r="61" spans="2:41" x14ac:dyDescent="0.25">
      <c r="B61" s="95">
        <v>60</v>
      </c>
      <c r="C61" t="s">
        <v>3920</v>
      </c>
      <c r="D61" t="s">
        <v>3921</v>
      </c>
      <c r="G61" t="s">
        <v>3548</v>
      </c>
      <c r="H61" t="s">
        <v>3041</v>
      </c>
      <c r="J61" t="s">
        <v>3560</v>
      </c>
      <c r="K61" t="s">
        <v>3922</v>
      </c>
      <c r="L61">
        <v>-99</v>
      </c>
      <c r="M61" t="s">
        <v>683</v>
      </c>
      <c r="N61" s="96" t="s">
        <v>683</v>
      </c>
      <c r="O61" s="96"/>
      <c r="P61" s="96">
        <v>39814</v>
      </c>
      <c r="Q61" s="96" t="s">
        <v>3923</v>
      </c>
      <c r="S61" t="s">
        <v>3496</v>
      </c>
      <c r="U61" t="s">
        <v>3924</v>
      </c>
      <c r="X61" t="s">
        <v>3925</v>
      </c>
      <c r="Y61" t="s">
        <v>3032</v>
      </c>
      <c r="AD61" t="s">
        <v>3499</v>
      </c>
      <c r="AE61" t="s">
        <v>3499</v>
      </c>
      <c r="AF61" t="s">
        <v>3499</v>
      </c>
      <c r="AG61" t="s">
        <v>3499</v>
      </c>
      <c r="AI61" t="s">
        <v>3032</v>
      </c>
      <c r="AN61" t="s">
        <v>3500</v>
      </c>
      <c r="AO61" t="s">
        <v>3501</v>
      </c>
    </row>
    <row r="62" spans="2:41" x14ac:dyDescent="0.25">
      <c r="B62" s="95">
        <v>61</v>
      </c>
      <c r="C62" s="95" t="s">
        <v>3277</v>
      </c>
      <c r="D62" t="s">
        <v>3926</v>
      </c>
      <c r="G62" t="s">
        <v>3688</v>
      </c>
      <c r="H62" t="s">
        <v>3041</v>
      </c>
      <c r="I62" t="s">
        <v>3041</v>
      </c>
      <c r="J62" t="s">
        <v>3533</v>
      </c>
      <c r="K62" t="s">
        <v>3631</v>
      </c>
      <c r="L62">
        <v>2</v>
      </c>
      <c r="N62" s="96"/>
      <c r="O62" s="96"/>
      <c r="P62" s="96">
        <v>42736</v>
      </c>
      <c r="Q62" s="96"/>
      <c r="R62" t="s">
        <v>3512</v>
      </c>
      <c r="S62" t="s">
        <v>3658</v>
      </c>
      <c r="T62" t="s">
        <v>3760</v>
      </c>
      <c r="U62" t="s">
        <v>3824</v>
      </c>
      <c r="V62" t="s">
        <v>3825</v>
      </c>
      <c r="W62" t="s">
        <v>3927</v>
      </c>
      <c r="X62" t="s">
        <v>3826</v>
      </c>
      <c r="Y62" t="s">
        <v>3032</v>
      </c>
      <c r="Z62" t="s">
        <v>3684</v>
      </c>
      <c r="AA62" t="s">
        <v>3928</v>
      </c>
      <c r="AC62" t="s">
        <v>3520</v>
      </c>
      <c r="AD62" t="s">
        <v>3929</v>
      </c>
      <c r="AE62" t="s">
        <v>3640</v>
      </c>
      <c r="AF62" t="s">
        <v>3641</v>
      </c>
      <c r="AG62" t="s">
        <v>3501</v>
      </c>
      <c r="AI62" t="s">
        <v>3032</v>
      </c>
      <c r="AJ62" t="s">
        <v>152</v>
      </c>
      <c r="AK62" t="s">
        <v>3662</v>
      </c>
      <c r="AL62" t="s">
        <v>3544</v>
      </c>
      <c r="AN62" t="s">
        <v>3500</v>
      </c>
      <c r="AO62" t="s">
        <v>3501</v>
      </c>
    </row>
    <row r="63" spans="2:41" x14ac:dyDescent="0.25">
      <c r="B63" s="95">
        <v>62</v>
      </c>
      <c r="C63" s="95" t="s">
        <v>2135</v>
      </c>
      <c r="D63" t="s">
        <v>3930</v>
      </c>
      <c r="E63" t="s">
        <v>3931</v>
      </c>
      <c r="F63" t="s">
        <v>3109</v>
      </c>
      <c r="G63" t="s">
        <v>3724</v>
      </c>
      <c r="H63" t="s">
        <v>3932</v>
      </c>
      <c r="I63" t="s">
        <v>4</v>
      </c>
      <c r="J63" t="s">
        <v>3508</v>
      </c>
      <c r="K63" t="s">
        <v>3933</v>
      </c>
      <c r="L63">
        <v>3</v>
      </c>
      <c r="M63" t="s">
        <v>683</v>
      </c>
      <c r="N63" s="96" t="s">
        <v>683</v>
      </c>
      <c r="O63" s="96"/>
      <c r="P63" s="96">
        <v>39814</v>
      </c>
      <c r="Q63" s="96"/>
      <c r="R63" t="s">
        <v>3512</v>
      </c>
      <c r="S63" t="s">
        <v>3600</v>
      </c>
      <c r="T63" t="s">
        <v>3601</v>
      </c>
      <c r="U63" t="s">
        <v>3601</v>
      </c>
      <c r="V63" t="s">
        <v>3934</v>
      </c>
      <c r="W63" t="s">
        <v>3603</v>
      </c>
      <c r="Y63" t="s">
        <v>3032</v>
      </c>
      <c r="Z63" t="s">
        <v>3893</v>
      </c>
      <c r="AA63" t="s">
        <v>3935</v>
      </c>
      <c r="AB63" t="s">
        <v>3733</v>
      </c>
      <c r="AC63" t="s">
        <v>853</v>
      </c>
      <c r="AD63" t="s">
        <v>3521</v>
      </c>
      <c r="AE63" t="s">
        <v>3522</v>
      </c>
      <c r="AF63" t="s">
        <v>3523</v>
      </c>
      <c r="AG63" t="s">
        <v>3501</v>
      </c>
      <c r="AI63" t="s">
        <v>3032</v>
      </c>
      <c r="AJ63" t="s">
        <v>152</v>
      </c>
      <c r="AK63" t="s">
        <v>3606</v>
      </c>
      <c r="AN63" t="s">
        <v>3528</v>
      </c>
      <c r="AO63" t="s">
        <v>3501</v>
      </c>
    </row>
    <row r="64" spans="2:41" x14ac:dyDescent="0.25">
      <c r="B64" s="95">
        <v>63</v>
      </c>
      <c r="C64" s="95" t="s">
        <v>3936</v>
      </c>
      <c r="D64" t="s">
        <v>3937</v>
      </c>
      <c r="F64" t="s">
        <v>3109</v>
      </c>
      <c r="G64" t="s">
        <v>3724</v>
      </c>
      <c r="H64" t="s">
        <v>4</v>
      </c>
      <c r="I64" t="s">
        <v>4</v>
      </c>
      <c r="J64" t="s">
        <v>3508</v>
      </c>
      <c r="K64" t="s">
        <v>3938</v>
      </c>
      <c r="L64">
        <v>3</v>
      </c>
      <c r="M64" t="s">
        <v>683</v>
      </c>
      <c r="N64" s="96" t="s">
        <v>683</v>
      </c>
      <c r="O64" s="96" t="s">
        <v>683</v>
      </c>
      <c r="P64" s="96">
        <v>40909</v>
      </c>
      <c r="Q64" s="96" t="s">
        <v>3939</v>
      </c>
      <c r="S64" t="s">
        <v>3248</v>
      </c>
      <c r="T64" t="s">
        <v>2197</v>
      </c>
      <c r="U64" t="s">
        <v>2105</v>
      </c>
      <c r="V64" t="s">
        <v>3940</v>
      </c>
      <c r="W64" t="s">
        <v>776</v>
      </c>
      <c r="X64" t="s">
        <v>3941</v>
      </c>
      <c r="Y64" t="s">
        <v>3032</v>
      </c>
      <c r="Z64" t="s">
        <v>3893</v>
      </c>
      <c r="AA64" t="s">
        <v>3935</v>
      </c>
      <c r="AC64" t="s">
        <v>853</v>
      </c>
      <c r="AD64" t="s">
        <v>3521</v>
      </c>
      <c r="AE64" t="s">
        <v>3522</v>
      </c>
      <c r="AF64" t="s">
        <v>3523</v>
      </c>
      <c r="AG64" t="s">
        <v>3501</v>
      </c>
      <c r="AI64" t="s">
        <v>3032</v>
      </c>
      <c r="AJ64" t="s">
        <v>3942</v>
      </c>
      <c r="AN64" t="s">
        <v>3500</v>
      </c>
      <c r="AO64" t="s">
        <v>3501</v>
      </c>
    </row>
    <row r="65" spans="2:41" x14ac:dyDescent="0.25">
      <c r="B65" s="95">
        <v>64</v>
      </c>
      <c r="C65" t="s">
        <v>3943</v>
      </c>
      <c r="D65" t="s">
        <v>3944</v>
      </c>
      <c r="G65" t="s">
        <v>3889</v>
      </c>
      <c r="H65" t="s">
        <v>3507</v>
      </c>
      <c r="J65" t="s">
        <v>3945</v>
      </c>
      <c r="K65" t="s">
        <v>3946</v>
      </c>
      <c r="L65">
        <v>3</v>
      </c>
      <c r="M65" t="s">
        <v>683</v>
      </c>
      <c r="N65" s="96" t="s">
        <v>683</v>
      </c>
      <c r="O65" s="96" t="s">
        <v>683</v>
      </c>
      <c r="P65" s="96">
        <v>41183</v>
      </c>
      <c r="Q65" s="96" t="s">
        <v>3947</v>
      </c>
      <c r="S65" t="s">
        <v>3948</v>
      </c>
      <c r="U65" t="s">
        <v>3563</v>
      </c>
      <c r="X65" t="s">
        <v>3874</v>
      </c>
      <c r="Y65" t="s">
        <v>3032</v>
      </c>
      <c r="Z65" t="s">
        <v>3949</v>
      </c>
      <c r="AD65" t="s">
        <v>3499</v>
      </c>
      <c r="AE65" t="s">
        <v>3499</v>
      </c>
      <c r="AF65" t="s">
        <v>3499</v>
      </c>
      <c r="AG65" t="s">
        <v>3499</v>
      </c>
      <c r="AI65" t="s">
        <v>3032</v>
      </c>
      <c r="AN65" t="s">
        <v>3500</v>
      </c>
      <c r="AO65" t="s">
        <v>3501</v>
      </c>
    </row>
    <row r="66" spans="2:41" x14ac:dyDescent="0.25">
      <c r="B66" s="95">
        <v>65</v>
      </c>
      <c r="C66" s="95" t="s">
        <v>1337</v>
      </c>
      <c r="D66" t="s">
        <v>3950</v>
      </c>
      <c r="E66" t="s">
        <v>3951</v>
      </c>
      <c r="F66" t="s">
        <v>3117</v>
      </c>
      <c r="G66" t="s">
        <v>3548</v>
      </c>
      <c r="H66" t="s">
        <v>34</v>
      </c>
      <c r="I66" t="s">
        <v>34</v>
      </c>
      <c r="J66" t="s">
        <v>3952</v>
      </c>
      <c r="K66" t="s">
        <v>3953</v>
      </c>
      <c r="L66">
        <v>2</v>
      </c>
      <c r="M66" t="s">
        <v>683</v>
      </c>
      <c r="N66" s="96" t="s">
        <v>683</v>
      </c>
      <c r="O66" s="96" t="s">
        <v>683</v>
      </c>
      <c r="P66" s="96">
        <v>41244</v>
      </c>
      <c r="Q66" s="96"/>
      <c r="R66" t="s">
        <v>3586</v>
      </c>
      <c r="S66" t="s">
        <v>3844</v>
      </c>
      <c r="T66" t="s">
        <v>3766</v>
      </c>
      <c r="U66" t="s">
        <v>3954</v>
      </c>
      <c r="V66" t="s">
        <v>3955</v>
      </c>
      <c r="W66" t="s">
        <v>3955</v>
      </c>
      <c r="X66" t="s">
        <v>3766</v>
      </c>
      <c r="Y66" t="s">
        <v>3097</v>
      </c>
      <c r="Z66" t="s">
        <v>3956</v>
      </c>
      <c r="AC66" t="s">
        <v>3578</v>
      </c>
      <c r="AD66" t="s">
        <v>3563</v>
      </c>
      <c r="AE66" t="s">
        <v>3579</v>
      </c>
      <c r="AF66" t="s">
        <v>3592</v>
      </c>
      <c r="AG66" t="s">
        <v>3524</v>
      </c>
      <c r="AH66" t="s">
        <v>3556</v>
      </c>
      <c r="AI66" t="s">
        <v>3097</v>
      </c>
      <c r="AJ66" t="s">
        <v>152</v>
      </c>
      <c r="AK66" t="s">
        <v>3849</v>
      </c>
      <c r="AL66" t="s">
        <v>3580</v>
      </c>
      <c r="AN66" t="s">
        <v>3594</v>
      </c>
      <c r="AO66" t="s">
        <v>3501</v>
      </c>
    </row>
    <row r="67" spans="2:41" x14ac:dyDescent="0.25">
      <c r="B67" s="95">
        <v>66</v>
      </c>
      <c r="C67" s="95" t="s">
        <v>3957</v>
      </c>
      <c r="D67" t="s">
        <v>3958</v>
      </c>
      <c r="G67" t="s">
        <v>3566</v>
      </c>
      <c r="H67" t="s">
        <v>4</v>
      </c>
      <c r="J67" t="s">
        <v>3560</v>
      </c>
      <c r="K67" t="s">
        <v>3959</v>
      </c>
      <c r="L67">
        <v>-99</v>
      </c>
      <c r="M67" t="s">
        <v>683</v>
      </c>
      <c r="N67" s="96" t="s">
        <v>683</v>
      </c>
      <c r="O67" s="96"/>
      <c r="P67" s="96">
        <v>39814</v>
      </c>
      <c r="Q67" s="96" t="s">
        <v>3960</v>
      </c>
      <c r="U67" t="s">
        <v>3563</v>
      </c>
      <c r="AD67" t="s">
        <v>3499</v>
      </c>
      <c r="AE67" t="s">
        <v>3499</v>
      </c>
      <c r="AF67" t="s">
        <v>3499</v>
      </c>
      <c r="AG67" t="s">
        <v>3499</v>
      </c>
      <c r="AN67" t="s">
        <v>3500</v>
      </c>
      <c r="AO67" t="s">
        <v>3501</v>
      </c>
    </row>
    <row r="68" spans="2:41" x14ac:dyDescent="0.25">
      <c r="B68" s="95">
        <v>67</v>
      </c>
      <c r="C68" t="s">
        <v>3961</v>
      </c>
      <c r="D68" t="s">
        <v>3962</v>
      </c>
      <c r="E68" t="s">
        <v>3963</v>
      </c>
      <c r="F68" t="s">
        <v>3109</v>
      </c>
      <c r="G68" t="s">
        <v>3724</v>
      </c>
      <c r="H68" t="s">
        <v>3507</v>
      </c>
      <c r="I68" t="s">
        <v>4</v>
      </c>
      <c r="J68" t="s">
        <v>3533</v>
      </c>
      <c r="K68" t="s">
        <v>3964</v>
      </c>
      <c r="L68">
        <v>1</v>
      </c>
      <c r="M68" t="s">
        <v>3510</v>
      </c>
      <c r="N68" s="96" t="s">
        <v>3511</v>
      </c>
      <c r="O68" s="96"/>
      <c r="P68" s="96">
        <v>39814</v>
      </c>
      <c r="Q68" s="96" t="s">
        <v>3726</v>
      </c>
      <c r="S68" t="s">
        <v>3496</v>
      </c>
      <c r="T68" t="s">
        <v>1700</v>
      </c>
      <c r="Y68" t="s">
        <v>3032</v>
      </c>
      <c r="Z68" t="s">
        <v>3838</v>
      </c>
      <c r="AA68" t="s">
        <v>3965</v>
      </c>
      <c r="AB68" t="s">
        <v>3541</v>
      </c>
      <c r="AC68" t="s">
        <v>3520</v>
      </c>
      <c r="AD68" t="s">
        <v>3521</v>
      </c>
      <c r="AE68" t="s">
        <v>3543</v>
      </c>
      <c r="AF68" t="s">
        <v>3592</v>
      </c>
      <c r="AG68" t="s">
        <v>3501</v>
      </c>
      <c r="AH68" t="s">
        <v>3525</v>
      </c>
      <c r="AI68" t="s">
        <v>3032</v>
      </c>
      <c r="AJ68" t="s">
        <v>3942</v>
      </c>
      <c r="AL68" t="s">
        <v>3544</v>
      </c>
      <c r="AN68" t="s">
        <v>3966</v>
      </c>
      <c r="AO68" t="s">
        <v>3501</v>
      </c>
    </row>
    <row r="69" spans="2:41" x14ac:dyDescent="0.25">
      <c r="B69" s="95">
        <v>68</v>
      </c>
      <c r="C69" s="95" t="s">
        <v>691</v>
      </c>
      <c r="D69" t="s">
        <v>3967</v>
      </c>
      <c r="E69" t="s">
        <v>3968</v>
      </c>
      <c r="F69" t="s">
        <v>3109</v>
      </c>
      <c r="G69" t="s">
        <v>3969</v>
      </c>
      <c r="H69" t="s">
        <v>3598</v>
      </c>
      <c r="I69" t="s">
        <v>4</v>
      </c>
      <c r="J69" t="s">
        <v>3852</v>
      </c>
      <c r="K69" t="s">
        <v>3970</v>
      </c>
      <c r="L69">
        <v>3</v>
      </c>
      <c r="M69" t="s">
        <v>683</v>
      </c>
      <c r="N69" s="96" t="s">
        <v>683</v>
      </c>
      <c r="O69" s="96"/>
      <c r="P69" s="96">
        <v>40179</v>
      </c>
      <c r="Q69" s="96"/>
      <c r="R69" t="s">
        <v>3512</v>
      </c>
      <c r="S69" t="s">
        <v>3632</v>
      </c>
      <c r="T69" t="s">
        <v>3854</v>
      </c>
      <c r="U69" t="s">
        <v>3971</v>
      </c>
      <c r="V69" t="s">
        <v>3971</v>
      </c>
      <c r="W69" t="s">
        <v>3856</v>
      </c>
      <c r="X69" t="s">
        <v>3972</v>
      </c>
      <c r="Y69" t="s">
        <v>3032</v>
      </c>
      <c r="Z69" t="s">
        <v>3859</v>
      </c>
      <c r="AA69" t="s">
        <v>3859</v>
      </c>
      <c r="AC69" t="s">
        <v>3520</v>
      </c>
      <c r="AD69" t="s">
        <v>3605</v>
      </c>
      <c r="AE69" t="s">
        <v>3640</v>
      </c>
      <c r="AF69" t="s">
        <v>3523</v>
      </c>
      <c r="AG69" t="s">
        <v>3501</v>
      </c>
      <c r="AI69" t="s">
        <v>3032</v>
      </c>
      <c r="AJ69" t="s">
        <v>152</v>
      </c>
      <c r="AK69" t="s">
        <v>3642</v>
      </c>
      <c r="AL69" t="s">
        <v>3544</v>
      </c>
      <c r="AN69" t="s">
        <v>3594</v>
      </c>
      <c r="AO69" t="s">
        <v>3501</v>
      </c>
    </row>
    <row r="70" spans="2:41" x14ac:dyDescent="0.25">
      <c r="B70" s="95">
        <v>69</v>
      </c>
      <c r="C70" t="s">
        <v>3973</v>
      </c>
      <c r="D70" t="s">
        <v>3974</v>
      </c>
      <c r="G70" t="s">
        <v>3548</v>
      </c>
      <c r="H70" t="s">
        <v>3053</v>
      </c>
      <c r="I70" t="s">
        <v>3053</v>
      </c>
      <c r="J70" t="s">
        <v>3975</v>
      </c>
      <c r="K70" t="s">
        <v>683</v>
      </c>
      <c r="L70">
        <v>1</v>
      </c>
      <c r="M70" t="s">
        <v>683</v>
      </c>
      <c r="N70" s="96" t="s">
        <v>683</v>
      </c>
      <c r="O70" s="96"/>
      <c r="P70" s="96">
        <v>41821</v>
      </c>
      <c r="Q70" s="96" t="s">
        <v>3976</v>
      </c>
      <c r="S70" t="s">
        <v>3560</v>
      </c>
      <c r="T70" t="s">
        <v>3560</v>
      </c>
      <c r="U70" t="s">
        <v>3727</v>
      </c>
      <c r="V70" t="s">
        <v>3560</v>
      </c>
      <c r="W70" t="s">
        <v>3560</v>
      </c>
      <c r="X70" t="s">
        <v>3560</v>
      </c>
      <c r="Y70" t="s">
        <v>1985</v>
      </c>
      <c r="Z70" t="s">
        <v>3625</v>
      </c>
      <c r="AB70" t="s">
        <v>683</v>
      </c>
      <c r="AD70" t="s">
        <v>3625</v>
      </c>
      <c r="AE70" t="s">
        <v>3626</v>
      </c>
      <c r="AF70" t="s">
        <v>3627</v>
      </c>
      <c r="AG70" t="s">
        <v>3524</v>
      </c>
      <c r="AI70" t="s">
        <v>1985</v>
      </c>
      <c r="AN70" t="s">
        <v>3500</v>
      </c>
      <c r="AO70" t="s">
        <v>3501</v>
      </c>
    </row>
    <row r="71" spans="2:41" x14ac:dyDescent="0.25">
      <c r="B71" s="95">
        <v>70</v>
      </c>
      <c r="C71" s="95" t="s">
        <v>1301</v>
      </c>
      <c r="D71" t="s">
        <v>3977</v>
      </c>
      <c r="E71" t="s">
        <v>3978</v>
      </c>
      <c r="F71" t="s">
        <v>3279</v>
      </c>
      <c r="G71" t="s">
        <v>3597</v>
      </c>
      <c r="H71" t="s">
        <v>3532</v>
      </c>
      <c r="I71" t="s">
        <v>4</v>
      </c>
      <c r="J71" t="s">
        <v>3508</v>
      </c>
      <c r="K71" t="s">
        <v>3979</v>
      </c>
      <c r="L71">
        <v>2</v>
      </c>
      <c r="M71" t="s">
        <v>683</v>
      </c>
      <c r="N71" s="96" t="s">
        <v>683</v>
      </c>
      <c r="O71" s="96"/>
      <c r="P71" s="96">
        <v>39814</v>
      </c>
      <c r="Q71" s="96"/>
      <c r="R71" t="s">
        <v>3586</v>
      </c>
      <c r="S71" t="s">
        <v>3587</v>
      </c>
      <c r="T71" t="s">
        <v>3775</v>
      </c>
      <c r="U71" t="s">
        <v>3980</v>
      </c>
      <c r="V71" t="s">
        <v>3918</v>
      </c>
      <c r="W71" t="s">
        <v>3776</v>
      </c>
      <c r="X71" t="s">
        <v>3782</v>
      </c>
      <c r="Y71" t="s">
        <v>3097</v>
      </c>
      <c r="Z71" t="s">
        <v>3981</v>
      </c>
      <c r="AA71" t="s">
        <v>1683</v>
      </c>
      <c r="AC71" t="s">
        <v>3578</v>
      </c>
      <c r="AD71" t="s">
        <v>3542</v>
      </c>
      <c r="AE71" t="s">
        <v>3522</v>
      </c>
      <c r="AF71" t="s">
        <v>3523</v>
      </c>
      <c r="AG71" t="s">
        <v>3501</v>
      </c>
      <c r="AI71" t="s">
        <v>3097</v>
      </c>
      <c r="AJ71" t="s">
        <v>152</v>
      </c>
      <c r="AK71" t="s">
        <v>3593</v>
      </c>
      <c r="AL71" t="s">
        <v>3580</v>
      </c>
      <c r="AN71" t="s">
        <v>3594</v>
      </c>
      <c r="AO71" t="s">
        <v>3501</v>
      </c>
    </row>
    <row r="72" spans="2:41" x14ac:dyDescent="0.25">
      <c r="B72" s="95">
        <v>71</v>
      </c>
      <c r="C72" s="95" t="s">
        <v>2092</v>
      </c>
      <c r="D72" t="s">
        <v>2093</v>
      </c>
      <c r="E72" t="s">
        <v>3982</v>
      </c>
      <c r="F72" t="s">
        <v>3109</v>
      </c>
      <c r="G72" t="s">
        <v>3506</v>
      </c>
      <c r="H72" t="s">
        <v>3507</v>
      </c>
      <c r="I72" t="s">
        <v>4</v>
      </c>
      <c r="J72" t="s">
        <v>3508</v>
      </c>
      <c r="K72" t="s">
        <v>3983</v>
      </c>
      <c r="L72">
        <v>3</v>
      </c>
      <c r="M72" t="s">
        <v>683</v>
      </c>
      <c r="N72" s="96" t="s">
        <v>683</v>
      </c>
      <c r="O72" s="96"/>
      <c r="P72" s="96">
        <v>39814</v>
      </c>
      <c r="Q72" s="96"/>
      <c r="R72" t="s">
        <v>3512</v>
      </c>
      <c r="S72" t="s">
        <v>3513</v>
      </c>
      <c r="T72" t="s">
        <v>3775</v>
      </c>
      <c r="U72" t="s">
        <v>3917</v>
      </c>
      <c r="V72" t="s">
        <v>3918</v>
      </c>
      <c r="W72" t="s">
        <v>3917</v>
      </c>
      <c r="X72" t="s">
        <v>3919</v>
      </c>
      <c r="Y72" t="s">
        <v>3032</v>
      </c>
      <c r="Z72" t="s">
        <v>3984</v>
      </c>
      <c r="AA72" t="s">
        <v>3985</v>
      </c>
      <c r="AC72" t="s">
        <v>3520</v>
      </c>
      <c r="AD72" t="s">
        <v>3521</v>
      </c>
      <c r="AE72" t="s">
        <v>3522</v>
      </c>
      <c r="AF72" t="s">
        <v>3523</v>
      </c>
      <c r="AG72" t="s">
        <v>3692</v>
      </c>
      <c r="AI72" t="s">
        <v>3032</v>
      </c>
      <c r="AJ72" t="s">
        <v>152</v>
      </c>
      <c r="AK72" t="s">
        <v>3526</v>
      </c>
      <c r="AL72" t="s">
        <v>3544</v>
      </c>
      <c r="AN72" t="s">
        <v>3594</v>
      </c>
      <c r="AO72" t="s">
        <v>3501</v>
      </c>
    </row>
    <row r="73" spans="2:41" x14ac:dyDescent="0.25">
      <c r="B73" s="95">
        <v>72</v>
      </c>
      <c r="C73" t="s">
        <v>3986</v>
      </c>
      <c r="D73" t="s">
        <v>3921</v>
      </c>
      <c r="E73" t="s">
        <v>3987</v>
      </c>
      <c r="G73" t="s">
        <v>3548</v>
      </c>
      <c r="H73" t="s">
        <v>3053</v>
      </c>
      <c r="I73" t="s">
        <v>3053</v>
      </c>
      <c r="J73" t="s">
        <v>3618</v>
      </c>
      <c r="K73" t="s">
        <v>683</v>
      </c>
      <c r="L73">
        <v>2</v>
      </c>
      <c r="M73" t="s">
        <v>3499</v>
      </c>
      <c r="N73" s="96" t="s">
        <v>3499</v>
      </c>
      <c r="O73" s="96"/>
      <c r="P73" s="96">
        <v>2958352</v>
      </c>
      <c r="Q73" s="96" t="s">
        <v>3535</v>
      </c>
      <c r="S73" t="s">
        <v>3727</v>
      </c>
      <c r="T73" t="s">
        <v>3728</v>
      </c>
      <c r="U73" t="s">
        <v>3727</v>
      </c>
      <c r="V73" t="s">
        <v>3754</v>
      </c>
      <c r="W73" t="s">
        <v>3754</v>
      </c>
      <c r="X73" t="s">
        <v>3728</v>
      </c>
      <c r="Y73" t="s">
        <v>1985</v>
      </c>
      <c r="Z73" t="s">
        <v>3625</v>
      </c>
      <c r="AA73" t="s">
        <v>3625</v>
      </c>
      <c r="AB73" t="s">
        <v>3499</v>
      </c>
      <c r="AC73" t="s">
        <v>3520</v>
      </c>
      <c r="AD73" t="s">
        <v>3625</v>
      </c>
      <c r="AE73" t="s">
        <v>3626</v>
      </c>
      <c r="AF73" t="s">
        <v>3627</v>
      </c>
      <c r="AG73" t="s">
        <v>3524</v>
      </c>
      <c r="AI73" t="s">
        <v>1985</v>
      </c>
      <c r="AL73" t="s">
        <v>3527</v>
      </c>
      <c r="AN73" t="s">
        <v>3500</v>
      </c>
      <c r="AO73" t="s">
        <v>3501</v>
      </c>
    </row>
    <row r="74" spans="2:41" x14ac:dyDescent="0.25">
      <c r="B74" s="95">
        <v>73</v>
      </c>
      <c r="C74" s="95" t="s">
        <v>3988</v>
      </c>
      <c r="D74" t="s">
        <v>3989</v>
      </c>
      <c r="G74" t="s">
        <v>3566</v>
      </c>
      <c r="H74" t="s">
        <v>4</v>
      </c>
      <c r="J74" t="s">
        <v>3508</v>
      </c>
      <c r="K74" t="s">
        <v>683</v>
      </c>
      <c r="L74">
        <v>3</v>
      </c>
      <c r="M74" t="s">
        <v>683</v>
      </c>
      <c r="N74" s="96" t="s">
        <v>683</v>
      </c>
      <c r="O74" s="96"/>
      <c r="P74" s="96">
        <v>41334</v>
      </c>
      <c r="Q74" s="96" t="s">
        <v>3990</v>
      </c>
      <c r="R74" s="96"/>
      <c r="S74" t="s">
        <v>3574</v>
      </c>
      <c r="U74" t="s">
        <v>3563</v>
      </c>
      <c r="X74" t="s">
        <v>3574</v>
      </c>
      <c r="Y74" t="s">
        <v>3032</v>
      </c>
      <c r="Z74" t="s">
        <v>683</v>
      </c>
      <c r="AB74" t="s">
        <v>683</v>
      </c>
      <c r="AC74" t="s">
        <v>3966</v>
      </c>
      <c r="AD74" t="s">
        <v>3499</v>
      </c>
      <c r="AE74" t="s">
        <v>3499</v>
      </c>
      <c r="AF74" t="s">
        <v>3499</v>
      </c>
      <c r="AG74" t="s">
        <v>3499</v>
      </c>
      <c r="AI74" t="s">
        <v>3032</v>
      </c>
      <c r="AN74" t="s">
        <v>3500</v>
      </c>
      <c r="AO74" t="s">
        <v>3501</v>
      </c>
    </row>
    <row r="75" spans="2:41" x14ac:dyDescent="0.25">
      <c r="B75" s="95">
        <v>74</v>
      </c>
      <c r="C75" s="95" t="s">
        <v>2934</v>
      </c>
      <c r="D75" t="s">
        <v>2935</v>
      </c>
      <c r="E75" t="s">
        <v>3991</v>
      </c>
      <c r="F75" t="s">
        <v>3117</v>
      </c>
      <c r="G75" t="s">
        <v>3548</v>
      </c>
      <c r="H75" t="s">
        <v>3708</v>
      </c>
      <c r="I75" t="s">
        <v>39</v>
      </c>
      <c r="J75" t="s">
        <v>3709</v>
      </c>
      <c r="K75" t="s">
        <v>3992</v>
      </c>
      <c r="L75">
        <v>3</v>
      </c>
      <c r="M75" t="s">
        <v>683</v>
      </c>
      <c r="N75" s="96" t="s">
        <v>683</v>
      </c>
      <c r="O75" s="96"/>
      <c r="P75" s="96">
        <v>39814</v>
      </c>
      <c r="Q75" s="96"/>
      <c r="R75" t="s">
        <v>3619</v>
      </c>
      <c r="S75" t="s">
        <v>3619</v>
      </c>
      <c r="T75" t="s">
        <v>3993</v>
      </c>
      <c r="U75" t="s">
        <v>3882</v>
      </c>
      <c r="V75" t="s">
        <v>3994</v>
      </c>
      <c r="W75" t="s">
        <v>3883</v>
      </c>
      <c r="X75" t="s">
        <v>3883</v>
      </c>
      <c r="Y75" t="s">
        <v>3267</v>
      </c>
      <c r="Z75" t="s">
        <v>2913</v>
      </c>
      <c r="AA75" t="s">
        <v>2941</v>
      </c>
      <c r="AC75" t="s">
        <v>3520</v>
      </c>
      <c r="AD75" t="s">
        <v>3995</v>
      </c>
      <c r="AE75" t="s">
        <v>3543</v>
      </c>
      <c r="AF75" t="s">
        <v>3523</v>
      </c>
      <c r="AG75" t="s">
        <v>3524</v>
      </c>
      <c r="AH75" t="s">
        <v>3556</v>
      </c>
      <c r="AI75" t="s">
        <v>1985</v>
      </c>
      <c r="AJ75" t="s">
        <v>152</v>
      </c>
      <c r="AL75" t="s">
        <v>3527</v>
      </c>
      <c r="AN75" t="s">
        <v>3594</v>
      </c>
      <c r="AO75" t="s">
        <v>3501</v>
      </c>
    </row>
    <row r="76" spans="2:41" x14ac:dyDescent="0.25">
      <c r="B76" s="95">
        <v>75</v>
      </c>
      <c r="C76" t="s">
        <v>3996</v>
      </c>
      <c r="D76" t="s">
        <v>3997</v>
      </c>
      <c r="E76" t="s">
        <v>3998</v>
      </c>
      <c r="G76" t="s">
        <v>3799</v>
      </c>
      <c r="H76" t="s">
        <v>3532</v>
      </c>
      <c r="I76" t="s">
        <v>4</v>
      </c>
      <c r="J76" t="s">
        <v>3533</v>
      </c>
      <c r="K76" t="s">
        <v>3999</v>
      </c>
      <c r="L76">
        <v>1</v>
      </c>
      <c r="M76" t="s">
        <v>3510</v>
      </c>
      <c r="N76" s="96" t="s">
        <v>3511</v>
      </c>
      <c r="O76" s="96"/>
      <c r="P76" s="96">
        <v>39814</v>
      </c>
      <c r="Q76" s="96" t="s">
        <v>4000</v>
      </c>
      <c r="S76" t="s">
        <v>3496</v>
      </c>
      <c r="T76" t="s">
        <v>2197</v>
      </c>
      <c r="U76" t="s">
        <v>3140</v>
      </c>
      <c r="V76" t="s">
        <v>4001</v>
      </c>
      <c r="W76" t="s">
        <v>2395</v>
      </c>
      <c r="X76" t="s">
        <v>4002</v>
      </c>
      <c r="Y76" t="s">
        <v>3032</v>
      </c>
      <c r="Z76" t="s">
        <v>3684</v>
      </c>
      <c r="AA76" t="s">
        <v>2809</v>
      </c>
      <c r="AC76" t="s">
        <v>3718</v>
      </c>
      <c r="AD76" t="s">
        <v>3542</v>
      </c>
      <c r="AE76" t="s">
        <v>3640</v>
      </c>
      <c r="AF76" t="s">
        <v>3523</v>
      </c>
      <c r="AG76" t="s">
        <v>3501</v>
      </c>
      <c r="AI76" t="s">
        <v>3032</v>
      </c>
      <c r="AJ76" t="s">
        <v>4003</v>
      </c>
      <c r="AL76" t="s">
        <v>3544</v>
      </c>
      <c r="AN76" t="s">
        <v>3500</v>
      </c>
      <c r="AO76" t="s">
        <v>3501</v>
      </c>
    </row>
    <row r="77" spans="2:41" x14ac:dyDescent="0.25">
      <c r="B77" s="95">
        <v>76</v>
      </c>
      <c r="C77" s="95" t="s">
        <v>4004</v>
      </c>
      <c r="D77" t="s">
        <v>4005</v>
      </c>
      <c r="E77" t="s">
        <v>4006</v>
      </c>
      <c r="G77" t="s">
        <v>3548</v>
      </c>
      <c r="H77" t="s">
        <v>3053</v>
      </c>
      <c r="I77" t="s">
        <v>3053</v>
      </c>
      <c r="J77" t="s">
        <v>3618</v>
      </c>
      <c r="K77" t="s">
        <v>683</v>
      </c>
      <c r="L77">
        <v>2</v>
      </c>
      <c r="M77" t="s">
        <v>3499</v>
      </c>
      <c r="N77" s="96" t="s">
        <v>3499</v>
      </c>
      <c r="O77" s="96"/>
      <c r="P77" s="96">
        <v>41821</v>
      </c>
      <c r="Q77" s="96" t="s">
        <v>4007</v>
      </c>
      <c r="S77" t="s">
        <v>3727</v>
      </c>
      <c r="T77" t="s">
        <v>3728</v>
      </c>
      <c r="U77" t="s">
        <v>3727</v>
      </c>
      <c r="V77" t="s">
        <v>3754</v>
      </c>
      <c r="W77" t="s">
        <v>3754</v>
      </c>
      <c r="X77" t="s">
        <v>3728</v>
      </c>
      <c r="Y77" t="s">
        <v>1985</v>
      </c>
      <c r="Z77" t="s">
        <v>3625</v>
      </c>
      <c r="AA77" t="s">
        <v>3625</v>
      </c>
      <c r="AB77" t="s">
        <v>3499</v>
      </c>
      <c r="AC77" t="s">
        <v>3520</v>
      </c>
      <c r="AD77" t="s">
        <v>3625</v>
      </c>
      <c r="AE77" t="s">
        <v>3626</v>
      </c>
      <c r="AF77" t="s">
        <v>3627</v>
      </c>
      <c r="AG77" t="s">
        <v>3524</v>
      </c>
      <c r="AI77" t="s">
        <v>1985</v>
      </c>
      <c r="AL77" t="s">
        <v>3527</v>
      </c>
      <c r="AN77" t="s">
        <v>3500</v>
      </c>
      <c r="AO77" t="s">
        <v>3501</v>
      </c>
    </row>
    <row r="78" spans="2:41" x14ac:dyDescent="0.25">
      <c r="B78" s="95">
        <v>77</v>
      </c>
      <c r="C78" s="95" t="s">
        <v>4008</v>
      </c>
      <c r="D78" t="s">
        <v>4009</v>
      </c>
      <c r="G78" t="s">
        <v>3799</v>
      </c>
      <c r="H78" t="s">
        <v>3532</v>
      </c>
      <c r="J78" t="s">
        <v>3560</v>
      </c>
      <c r="K78" t="s">
        <v>4010</v>
      </c>
      <c r="L78">
        <v>-99</v>
      </c>
      <c r="M78" t="s">
        <v>683</v>
      </c>
      <c r="N78" s="96" t="s">
        <v>683</v>
      </c>
      <c r="O78" s="96"/>
      <c r="P78" s="96">
        <v>39814</v>
      </c>
      <c r="Q78" s="96" t="s">
        <v>4011</v>
      </c>
      <c r="U78" t="s">
        <v>3563</v>
      </c>
      <c r="AD78" t="s">
        <v>3499</v>
      </c>
      <c r="AE78" t="s">
        <v>3499</v>
      </c>
      <c r="AF78" t="s">
        <v>3499</v>
      </c>
      <c r="AG78" t="s">
        <v>3499</v>
      </c>
      <c r="AN78" t="s">
        <v>3500</v>
      </c>
      <c r="AO78" t="s">
        <v>3501</v>
      </c>
    </row>
    <row r="79" spans="2:41" x14ac:dyDescent="0.25">
      <c r="B79" s="95">
        <v>78</v>
      </c>
      <c r="C79" s="95" t="s">
        <v>3352</v>
      </c>
      <c r="D79" t="s">
        <v>4012</v>
      </c>
      <c r="E79" t="s">
        <v>4013</v>
      </c>
      <c r="F79" t="s">
        <v>3117</v>
      </c>
      <c r="G79" t="s">
        <v>3548</v>
      </c>
      <c r="H79" t="s">
        <v>3053</v>
      </c>
      <c r="I79" t="s">
        <v>3053</v>
      </c>
      <c r="J79" t="s">
        <v>3618</v>
      </c>
      <c r="K79" t="s">
        <v>3631</v>
      </c>
      <c r="L79">
        <v>2</v>
      </c>
      <c r="N79" s="96"/>
      <c r="O79" s="96"/>
      <c r="P79" s="96">
        <v>42156</v>
      </c>
      <c r="Q79" s="96"/>
      <c r="R79" t="s">
        <v>3619</v>
      </c>
      <c r="S79" t="s">
        <v>3620</v>
      </c>
      <c r="T79" t="s">
        <v>3620</v>
      </c>
      <c r="U79" t="s">
        <v>3621</v>
      </c>
      <c r="V79" t="s">
        <v>3621</v>
      </c>
      <c r="W79" t="s">
        <v>3621</v>
      </c>
      <c r="X79" t="s">
        <v>3622</v>
      </c>
      <c r="Y79" t="s">
        <v>3267</v>
      </c>
      <c r="Z79" t="s">
        <v>4014</v>
      </c>
      <c r="AA79" t="s">
        <v>4015</v>
      </c>
      <c r="AC79" t="s">
        <v>3520</v>
      </c>
      <c r="AD79" t="s">
        <v>4015</v>
      </c>
      <c r="AE79" t="s">
        <v>3626</v>
      </c>
      <c r="AF79" t="s">
        <v>4016</v>
      </c>
      <c r="AG79" t="s">
        <v>4017</v>
      </c>
      <c r="AH79" t="s">
        <v>3556</v>
      </c>
      <c r="AI79" t="s">
        <v>3267</v>
      </c>
      <c r="AJ79" t="s">
        <v>152</v>
      </c>
      <c r="AL79" t="s">
        <v>3527</v>
      </c>
      <c r="AN79" t="s">
        <v>12</v>
      </c>
      <c r="AO79" t="s">
        <v>3524</v>
      </c>
    </row>
    <row r="80" spans="2:41" x14ac:dyDescent="0.25">
      <c r="B80" s="95">
        <v>79</v>
      </c>
      <c r="C80" s="95" t="s">
        <v>2144</v>
      </c>
      <c r="D80" t="s">
        <v>4018</v>
      </c>
      <c r="E80" t="s">
        <v>4019</v>
      </c>
      <c r="F80" t="s">
        <v>5</v>
      </c>
      <c r="G80" t="s">
        <v>3695</v>
      </c>
      <c r="H80" t="s">
        <v>3532</v>
      </c>
      <c r="I80" t="s">
        <v>4</v>
      </c>
      <c r="J80" t="s">
        <v>3508</v>
      </c>
      <c r="K80" t="s">
        <v>4020</v>
      </c>
      <c r="L80">
        <v>3</v>
      </c>
      <c r="M80" t="s">
        <v>683</v>
      </c>
      <c r="N80" s="96" t="s">
        <v>683</v>
      </c>
      <c r="O80" s="96"/>
      <c r="P80" s="96">
        <v>39814</v>
      </c>
      <c r="Q80" s="96"/>
      <c r="R80" t="s">
        <v>3512</v>
      </c>
      <c r="S80" t="s">
        <v>3600</v>
      </c>
      <c r="T80" t="s">
        <v>3601</v>
      </c>
      <c r="U80" t="s">
        <v>4021</v>
      </c>
      <c r="V80" t="s">
        <v>3602</v>
      </c>
      <c r="W80" t="s">
        <v>4021</v>
      </c>
      <c r="Y80" t="s">
        <v>3032</v>
      </c>
      <c r="Z80" t="s">
        <v>4022</v>
      </c>
      <c r="AA80" t="s">
        <v>4023</v>
      </c>
      <c r="AC80" t="s">
        <v>3520</v>
      </c>
      <c r="AD80" t="s">
        <v>3542</v>
      </c>
      <c r="AE80" t="s">
        <v>3640</v>
      </c>
      <c r="AF80" t="s">
        <v>3734</v>
      </c>
      <c r="AG80" t="s">
        <v>3501</v>
      </c>
      <c r="AI80" t="s">
        <v>3032</v>
      </c>
      <c r="AJ80" t="s">
        <v>152</v>
      </c>
      <c r="AK80" t="s">
        <v>3606</v>
      </c>
      <c r="AL80" t="s">
        <v>3544</v>
      </c>
      <c r="AN80" t="s">
        <v>3594</v>
      </c>
      <c r="AO80" t="s">
        <v>3501</v>
      </c>
    </row>
    <row r="81" spans="2:41" x14ac:dyDescent="0.25">
      <c r="B81" s="95">
        <v>80</v>
      </c>
      <c r="C81" s="95" t="s">
        <v>4024</v>
      </c>
      <c r="D81" t="s">
        <v>4025</v>
      </c>
      <c r="G81" t="s">
        <v>3969</v>
      </c>
      <c r="H81" t="s">
        <v>3598</v>
      </c>
      <c r="J81" t="s">
        <v>3560</v>
      </c>
      <c r="K81" t="s">
        <v>4026</v>
      </c>
      <c r="L81">
        <v>-99</v>
      </c>
      <c r="M81" t="s">
        <v>683</v>
      </c>
      <c r="N81" s="96" t="s">
        <v>683</v>
      </c>
      <c r="O81" s="96"/>
      <c r="P81" s="96">
        <v>39814</v>
      </c>
      <c r="Q81" s="96" t="s">
        <v>3906</v>
      </c>
      <c r="S81" t="s">
        <v>3802</v>
      </c>
      <c r="U81" t="s">
        <v>3563</v>
      </c>
      <c r="X81" t="s">
        <v>3874</v>
      </c>
      <c r="Y81" t="s">
        <v>3032</v>
      </c>
      <c r="AD81" t="s">
        <v>3499</v>
      </c>
      <c r="AE81" t="s">
        <v>3499</v>
      </c>
      <c r="AF81" t="s">
        <v>3499</v>
      </c>
      <c r="AG81" t="s">
        <v>3499</v>
      </c>
      <c r="AI81" t="s">
        <v>3032</v>
      </c>
      <c r="AN81" t="s">
        <v>3500</v>
      </c>
      <c r="AO81" t="s">
        <v>3501</v>
      </c>
    </row>
    <row r="82" spans="2:41" x14ac:dyDescent="0.25">
      <c r="B82" s="95">
        <v>81</v>
      </c>
      <c r="C82" t="s">
        <v>4027</v>
      </c>
      <c r="D82" t="s">
        <v>4028</v>
      </c>
      <c r="E82" t="s">
        <v>4029</v>
      </c>
      <c r="G82" t="s">
        <v>3548</v>
      </c>
      <c r="H82" t="s">
        <v>3053</v>
      </c>
      <c r="I82" t="s">
        <v>3053</v>
      </c>
      <c r="J82" t="s">
        <v>4030</v>
      </c>
      <c r="K82" t="s">
        <v>4031</v>
      </c>
      <c r="L82">
        <v>2</v>
      </c>
      <c r="M82" t="s">
        <v>683</v>
      </c>
      <c r="N82" s="96" t="s">
        <v>683</v>
      </c>
      <c r="O82" s="96" t="s">
        <v>683</v>
      </c>
      <c r="P82" s="96">
        <v>41548</v>
      </c>
      <c r="Q82" s="96" t="s">
        <v>4032</v>
      </c>
      <c r="S82" t="s">
        <v>4033</v>
      </c>
      <c r="U82" t="s">
        <v>3563</v>
      </c>
      <c r="V82" t="s">
        <v>4034</v>
      </c>
      <c r="X82" t="s">
        <v>4035</v>
      </c>
      <c r="Z82" t="s">
        <v>87</v>
      </c>
      <c r="AB82" t="s">
        <v>683</v>
      </c>
      <c r="AC82" t="s">
        <v>3966</v>
      </c>
      <c r="AD82" t="s">
        <v>3563</v>
      </c>
      <c r="AF82" t="s">
        <v>3523</v>
      </c>
      <c r="AG82" t="s">
        <v>4017</v>
      </c>
      <c r="AN82" t="s">
        <v>3500</v>
      </c>
      <c r="AO82" t="s">
        <v>3501</v>
      </c>
    </row>
    <row r="83" spans="2:41" x14ac:dyDescent="0.25">
      <c r="B83" s="95">
        <v>82</v>
      </c>
      <c r="C83" t="s">
        <v>4036</v>
      </c>
      <c r="D83" t="s">
        <v>4037</v>
      </c>
      <c r="E83" t="s">
        <v>4038</v>
      </c>
      <c r="F83" t="s">
        <v>3109</v>
      </c>
      <c r="G83" t="s">
        <v>3764</v>
      </c>
      <c r="H83" t="s">
        <v>3598</v>
      </c>
      <c r="I83" t="s">
        <v>4</v>
      </c>
      <c r="J83" t="s">
        <v>3852</v>
      </c>
      <c r="K83" t="s">
        <v>4039</v>
      </c>
      <c r="L83">
        <v>3</v>
      </c>
      <c r="M83" t="s">
        <v>683</v>
      </c>
      <c r="N83" s="96" t="s">
        <v>683</v>
      </c>
      <c r="O83" s="96"/>
      <c r="P83" s="96">
        <v>40179</v>
      </c>
      <c r="Q83" s="96" t="s">
        <v>4040</v>
      </c>
      <c r="S83" t="s">
        <v>4041</v>
      </c>
      <c r="T83" t="s">
        <v>3551</v>
      </c>
      <c r="U83" t="s">
        <v>824</v>
      </c>
      <c r="V83" t="s">
        <v>4042</v>
      </c>
      <c r="W83" t="s">
        <v>4042</v>
      </c>
      <c r="X83" t="s">
        <v>3551</v>
      </c>
      <c r="Y83" t="s">
        <v>3032</v>
      </c>
      <c r="Z83" t="s">
        <v>4043</v>
      </c>
      <c r="AA83" t="s">
        <v>4044</v>
      </c>
      <c r="AC83" t="s">
        <v>3520</v>
      </c>
      <c r="AD83" t="s">
        <v>3605</v>
      </c>
      <c r="AE83" t="s">
        <v>3591</v>
      </c>
      <c r="AF83" t="s">
        <v>3523</v>
      </c>
      <c r="AG83" t="s">
        <v>3501</v>
      </c>
      <c r="AI83" t="s">
        <v>3032</v>
      </c>
      <c r="AJ83" t="s">
        <v>3557</v>
      </c>
      <c r="AL83" t="s">
        <v>3544</v>
      </c>
      <c r="AN83" t="s">
        <v>3594</v>
      </c>
      <c r="AO83" t="s">
        <v>3501</v>
      </c>
    </row>
    <row r="84" spans="2:41" x14ac:dyDescent="0.25">
      <c r="B84" s="95">
        <v>83</v>
      </c>
      <c r="C84" t="s">
        <v>4045</v>
      </c>
      <c r="D84" t="s">
        <v>4046</v>
      </c>
      <c r="G84" t="s">
        <v>3597</v>
      </c>
      <c r="H84" t="s">
        <v>3598</v>
      </c>
      <c r="I84" t="s">
        <v>4</v>
      </c>
      <c r="J84" t="s">
        <v>3508</v>
      </c>
      <c r="K84" t="s">
        <v>4047</v>
      </c>
      <c r="L84">
        <v>3</v>
      </c>
      <c r="M84" t="s">
        <v>683</v>
      </c>
      <c r="N84" s="96" t="s">
        <v>683</v>
      </c>
      <c r="O84" s="96"/>
      <c r="P84" s="96">
        <v>39814</v>
      </c>
      <c r="Q84" s="96" t="s">
        <v>4048</v>
      </c>
      <c r="S84" t="s">
        <v>3574</v>
      </c>
      <c r="T84" t="s">
        <v>3574</v>
      </c>
      <c r="U84" t="s">
        <v>3575</v>
      </c>
      <c r="V84" t="s">
        <v>4042</v>
      </c>
      <c r="W84" t="s">
        <v>4042</v>
      </c>
      <c r="X84" t="s">
        <v>3574</v>
      </c>
      <c r="Y84" t="s">
        <v>3032</v>
      </c>
      <c r="Z84" t="s">
        <v>4022</v>
      </c>
      <c r="AA84" t="s">
        <v>4049</v>
      </c>
      <c r="AC84" t="s">
        <v>3520</v>
      </c>
      <c r="AD84" t="s">
        <v>3605</v>
      </c>
      <c r="AE84" t="s">
        <v>3522</v>
      </c>
      <c r="AF84" t="s">
        <v>3523</v>
      </c>
      <c r="AG84" t="s">
        <v>3501</v>
      </c>
      <c r="AI84" t="s">
        <v>3032</v>
      </c>
      <c r="AL84" t="s">
        <v>3544</v>
      </c>
      <c r="AN84" t="s">
        <v>3500</v>
      </c>
      <c r="AO84" t="s">
        <v>3501</v>
      </c>
    </row>
    <row r="85" spans="2:41" x14ac:dyDescent="0.25">
      <c r="B85" s="95">
        <v>84</v>
      </c>
      <c r="C85" s="95" t="s">
        <v>4050</v>
      </c>
      <c r="D85" t="s">
        <v>4051</v>
      </c>
      <c r="E85" t="s">
        <v>4052</v>
      </c>
      <c r="F85" t="s">
        <v>3117</v>
      </c>
      <c r="G85" t="s">
        <v>3548</v>
      </c>
      <c r="H85" t="s">
        <v>3708</v>
      </c>
      <c r="I85" t="s">
        <v>39</v>
      </c>
      <c r="J85" t="s">
        <v>3709</v>
      </c>
      <c r="K85" t="s">
        <v>4053</v>
      </c>
      <c r="L85">
        <v>3</v>
      </c>
      <c r="M85" t="s">
        <v>3510</v>
      </c>
      <c r="N85" s="96" t="s">
        <v>3511</v>
      </c>
      <c r="O85" s="96"/>
      <c r="P85" s="96">
        <v>40179</v>
      </c>
      <c r="Q85" s="96"/>
      <c r="R85" t="s">
        <v>3619</v>
      </c>
      <c r="S85" t="s">
        <v>3513</v>
      </c>
      <c r="U85" t="s">
        <v>3514</v>
      </c>
      <c r="Y85" t="s">
        <v>3267</v>
      </c>
      <c r="Z85" t="s">
        <v>4054</v>
      </c>
      <c r="AA85" t="s">
        <v>4054</v>
      </c>
      <c r="AD85" t="s">
        <v>3563</v>
      </c>
      <c r="AE85" t="s">
        <v>3543</v>
      </c>
      <c r="AF85" t="s">
        <v>3734</v>
      </c>
      <c r="AG85" t="s">
        <v>3501</v>
      </c>
      <c r="AI85" t="s">
        <v>3267</v>
      </c>
      <c r="AJ85" t="s">
        <v>152</v>
      </c>
      <c r="AK85" t="s">
        <v>3526</v>
      </c>
      <c r="AN85" t="s">
        <v>3500</v>
      </c>
      <c r="AO85" t="s">
        <v>3501</v>
      </c>
    </row>
    <row r="86" spans="2:41" x14ac:dyDescent="0.25">
      <c r="B86" s="95">
        <v>85</v>
      </c>
      <c r="C86" s="95" t="s">
        <v>1482</v>
      </c>
      <c r="D86" t="s">
        <v>0</v>
      </c>
      <c r="E86" t="s">
        <v>635</v>
      </c>
      <c r="F86" t="s">
        <v>5</v>
      </c>
      <c r="G86" t="s">
        <v>3841</v>
      </c>
      <c r="H86" t="s">
        <v>3609</v>
      </c>
      <c r="I86" t="s">
        <v>4</v>
      </c>
      <c r="J86" t="s">
        <v>3852</v>
      </c>
      <c r="K86" t="s">
        <v>4055</v>
      </c>
      <c r="L86">
        <v>1</v>
      </c>
      <c r="M86" t="s">
        <v>3510</v>
      </c>
      <c r="N86" s="96" t="s">
        <v>3511</v>
      </c>
      <c r="O86" s="96"/>
      <c r="P86" s="96">
        <v>39814</v>
      </c>
      <c r="Q86" s="96"/>
      <c r="R86" t="s">
        <v>3586</v>
      </c>
      <c r="S86" t="s">
        <v>3587</v>
      </c>
      <c r="T86" t="s">
        <v>3588</v>
      </c>
      <c r="U86" t="s">
        <v>3587</v>
      </c>
      <c r="V86" t="s">
        <v>3622</v>
      </c>
      <c r="W86" t="s">
        <v>3622</v>
      </c>
      <c r="X86" t="s">
        <v>3993</v>
      </c>
      <c r="Y86" t="s">
        <v>3097</v>
      </c>
      <c r="Z86" t="s">
        <v>7</v>
      </c>
      <c r="AA86" t="s">
        <v>4056</v>
      </c>
      <c r="AC86" t="s">
        <v>3578</v>
      </c>
      <c r="AD86" t="s">
        <v>3590</v>
      </c>
      <c r="AE86" t="s">
        <v>4057</v>
      </c>
      <c r="AF86" t="s">
        <v>3592</v>
      </c>
      <c r="AG86" t="s">
        <v>3524</v>
      </c>
      <c r="AH86" t="s">
        <v>3525</v>
      </c>
      <c r="AI86" t="s">
        <v>3097</v>
      </c>
      <c r="AJ86" t="s">
        <v>152</v>
      </c>
      <c r="AK86" t="s">
        <v>3593</v>
      </c>
      <c r="AL86" t="s">
        <v>3580</v>
      </c>
      <c r="AM86" t="s">
        <v>4058</v>
      </c>
      <c r="AN86" t="s">
        <v>12</v>
      </c>
      <c r="AO86" t="s">
        <v>3524</v>
      </c>
    </row>
    <row r="87" spans="2:41" x14ac:dyDescent="0.25">
      <c r="B87" s="95">
        <v>86</v>
      </c>
      <c r="C87" s="95" t="s">
        <v>1456</v>
      </c>
      <c r="D87" t="s">
        <v>4059</v>
      </c>
      <c r="E87" t="s">
        <v>4060</v>
      </c>
      <c r="F87" t="s">
        <v>5</v>
      </c>
      <c r="G87" t="s">
        <v>3841</v>
      </c>
      <c r="H87" t="s">
        <v>3609</v>
      </c>
      <c r="I87" t="s">
        <v>4</v>
      </c>
      <c r="J87" t="s">
        <v>3852</v>
      </c>
      <c r="K87" t="s">
        <v>4061</v>
      </c>
      <c r="L87">
        <v>1</v>
      </c>
      <c r="M87" t="s">
        <v>3510</v>
      </c>
      <c r="N87" s="96" t="s">
        <v>3511</v>
      </c>
      <c r="O87" s="96"/>
      <c r="P87" s="96">
        <v>31778</v>
      </c>
      <c r="Q87" s="96"/>
      <c r="R87" t="s">
        <v>3586</v>
      </c>
      <c r="S87" t="s">
        <v>3587</v>
      </c>
      <c r="T87" t="s">
        <v>3588</v>
      </c>
      <c r="U87" t="s">
        <v>3587</v>
      </c>
      <c r="V87" t="s">
        <v>4062</v>
      </c>
      <c r="W87" t="s">
        <v>4062</v>
      </c>
      <c r="X87" t="s">
        <v>3588</v>
      </c>
      <c r="Y87" t="s">
        <v>3097</v>
      </c>
      <c r="Z87" t="s">
        <v>4063</v>
      </c>
      <c r="AA87" t="s">
        <v>4064</v>
      </c>
      <c r="AC87" t="s">
        <v>3578</v>
      </c>
      <c r="AD87" t="s">
        <v>3590</v>
      </c>
      <c r="AE87" t="s">
        <v>3579</v>
      </c>
      <c r="AF87" t="s">
        <v>3592</v>
      </c>
      <c r="AG87" t="s">
        <v>3524</v>
      </c>
      <c r="AH87" t="s">
        <v>3525</v>
      </c>
      <c r="AI87" t="s">
        <v>3097</v>
      </c>
      <c r="AJ87" t="s">
        <v>152</v>
      </c>
      <c r="AK87" t="s">
        <v>3593</v>
      </c>
      <c r="AL87" t="s">
        <v>3580</v>
      </c>
      <c r="AN87" t="s">
        <v>4065</v>
      </c>
      <c r="AO87" t="s">
        <v>3501</v>
      </c>
    </row>
    <row r="88" spans="2:41" x14ac:dyDescent="0.25">
      <c r="B88" s="95">
        <v>87</v>
      </c>
      <c r="C88" s="95" t="s">
        <v>3158</v>
      </c>
      <c r="D88" t="s">
        <v>3160</v>
      </c>
      <c r="E88" t="s">
        <v>4066</v>
      </c>
      <c r="F88" t="s">
        <v>3109</v>
      </c>
      <c r="G88" t="s">
        <v>3969</v>
      </c>
      <c r="H88" t="s">
        <v>3598</v>
      </c>
      <c r="I88" t="s">
        <v>4</v>
      </c>
      <c r="J88" t="s">
        <v>3508</v>
      </c>
      <c r="K88" t="s">
        <v>4067</v>
      </c>
      <c r="L88">
        <v>3</v>
      </c>
      <c r="M88" t="s">
        <v>683</v>
      </c>
      <c r="N88" s="96" t="s">
        <v>683</v>
      </c>
      <c r="O88" s="96" t="s">
        <v>3524</v>
      </c>
      <c r="P88" s="96">
        <v>39814</v>
      </c>
      <c r="Q88" s="96" t="s">
        <v>4068</v>
      </c>
      <c r="R88" t="s">
        <v>4069</v>
      </c>
      <c r="S88" t="s">
        <v>3496</v>
      </c>
      <c r="T88" t="s">
        <v>3145</v>
      </c>
      <c r="U88" t="s">
        <v>1771</v>
      </c>
      <c r="W88" t="s">
        <v>4042</v>
      </c>
      <c r="X88" t="s">
        <v>1771</v>
      </c>
      <c r="Y88" t="s">
        <v>853</v>
      </c>
      <c r="Z88" t="s">
        <v>4070</v>
      </c>
      <c r="AA88" t="s">
        <v>4071</v>
      </c>
      <c r="AC88" t="s">
        <v>3520</v>
      </c>
      <c r="AD88" t="s">
        <v>4072</v>
      </c>
      <c r="AE88" t="s">
        <v>3543</v>
      </c>
      <c r="AF88" t="s">
        <v>3523</v>
      </c>
      <c r="AG88" t="s">
        <v>3501</v>
      </c>
      <c r="AI88" t="s">
        <v>3714</v>
      </c>
      <c r="AJ88" t="s">
        <v>3712</v>
      </c>
      <c r="AK88" t="s">
        <v>3526</v>
      </c>
      <c r="AL88" t="s">
        <v>3544</v>
      </c>
      <c r="AN88" t="s">
        <v>3594</v>
      </c>
      <c r="AO88" t="s">
        <v>3501</v>
      </c>
    </row>
    <row r="89" spans="2:41" x14ac:dyDescent="0.25">
      <c r="B89" s="95">
        <v>88</v>
      </c>
      <c r="C89" s="95" t="s">
        <v>706</v>
      </c>
      <c r="D89" t="s">
        <v>707</v>
      </c>
      <c r="E89" t="s">
        <v>4073</v>
      </c>
      <c r="F89" t="s">
        <v>3279</v>
      </c>
      <c r="G89" t="s">
        <v>3911</v>
      </c>
      <c r="H89" t="s">
        <v>3598</v>
      </c>
      <c r="I89" t="s">
        <v>4</v>
      </c>
      <c r="J89" t="s">
        <v>3852</v>
      </c>
      <c r="K89" t="s">
        <v>4074</v>
      </c>
      <c r="L89">
        <v>3</v>
      </c>
      <c r="M89" t="s">
        <v>683</v>
      </c>
      <c r="N89" s="96" t="s">
        <v>683</v>
      </c>
      <c r="O89" s="96"/>
      <c r="P89" s="96">
        <v>39814</v>
      </c>
      <c r="Q89" s="96"/>
      <c r="R89" t="s">
        <v>3512</v>
      </c>
      <c r="S89" t="s">
        <v>3632</v>
      </c>
      <c r="T89" t="s">
        <v>3854</v>
      </c>
      <c r="U89" t="s">
        <v>4075</v>
      </c>
      <c r="V89" t="s">
        <v>4075</v>
      </c>
      <c r="W89" t="s">
        <v>3856</v>
      </c>
      <c r="X89" t="s">
        <v>4076</v>
      </c>
      <c r="Y89" t="s">
        <v>3032</v>
      </c>
      <c r="Z89" t="s">
        <v>2331</v>
      </c>
      <c r="AA89" t="s">
        <v>4077</v>
      </c>
      <c r="AC89" t="s">
        <v>3520</v>
      </c>
      <c r="AD89" t="s">
        <v>3605</v>
      </c>
      <c r="AE89" t="s">
        <v>3522</v>
      </c>
      <c r="AF89" t="s">
        <v>3523</v>
      </c>
      <c r="AG89" t="s">
        <v>3501</v>
      </c>
      <c r="AI89" t="s">
        <v>3032</v>
      </c>
      <c r="AJ89" t="s">
        <v>152</v>
      </c>
      <c r="AK89" t="s">
        <v>3642</v>
      </c>
      <c r="AL89" t="s">
        <v>3544</v>
      </c>
      <c r="AN89" t="s">
        <v>3594</v>
      </c>
      <c r="AO89" t="s">
        <v>3501</v>
      </c>
    </row>
    <row r="90" spans="2:41" x14ac:dyDescent="0.25">
      <c r="B90" s="95">
        <v>89</v>
      </c>
      <c r="C90" s="95" t="s">
        <v>4078</v>
      </c>
      <c r="D90" t="s">
        <v>4079</v>
      </c>
      <c r="E90" t="s">
        <v>4080</v>
      </c>
      <c r="F90" t="s">
        <v>3109</v>
      </c>
      <c r="G90" t="s">
        <v>3695</v>
      </c>
      <c r="H90" t="s">
        <v>4</v>
      </c>
      <c r="I90" t="s">
        <v>4</v>
      </c>
      <c r="J90" t="s">
        <v>3508</v>
      </c>
      <c r="K90" t="s">
        <v>4081</v>
      </c>
      <c r="L90">
        <v>3</v>
      </c>
      <c r="M90" t="s">
        <v>3510</v>
      </c>
      <c r="N90" s="96" t="s">
        <v>3511</v>
      </c>
      <c r="O90" s="96"/>
      <c r="P90" s="96">
        <v>39814</v>
      </c>
      <c r="Q90" s="96" t="s">
        <v>3535</v>
      </c>
      <c r="S90" t="s">
        <v>3574</v>
      </c>
      <c r="T90" t="s">
        <v>3574</v>
      </c>
      <c r="U90" t="s">
        <v>2166</v>
      </c>
      <c r="V90" t="s">
        <v>3940</v>
      </c>
      <c r="W90" t="s">
        <v>4082</v>
      </c>
      <c r="X90" t="s">
        <v>3941</v>
      </c>
      <c r="Y90" t="s">
        <v>3032</v>
      </c>
      <c r="Z90" t="s">
        <v>3893</v>
      </c>
      <c r="AA90" t="s">
        <v>4083</v>
      </c>
      <c r="AC90" t="s">
        <v>3520</v>
      </c>
      <c r="AD90" t="s">
        <v>3542</v>
      </c>
      <c r="AE90" t="s">
        <v>3591</v>
      </c>
      <c r="AF90" t="s">
        <v>3523</v>
      </c>
      <c r="AG90" t="s">
        <v>3501</v>
      </c>
      <c r="AI90" t="s">
        <v>3032</v>
      </c>
      <c r="AL90" t="s">
        <v>3544</v>
      </c>
      <c r="AN90" t="s">
        <v>3500</v>
      </c>
      <c r="AO90" t="s">
        <v>3501</v>
      </c>
    </row>
    <row r="91" spans="2:41" x14ac:dyDescent="0.25">
      <c r="B91" s="95">
        <v>90</v>
      </c>
      <c r="C91" s="95" t="s">
        <v>1773</v>
      </c>
      <c r="D91" t="s">
        <v>1774</v>
      </c>
      <c r="E91" t="s">
        <v>4084</v>
      </c>
      <c r="F91" t="s">
        <v>3279</v>
      </c>
      <c r="G91" t="s">
        <v>3799</v>
      </c>
      <c r="H91" t="s">
        <v>3532</v>
      </c>
      <c r="I91" t="s">
        <v>4</v>
      </c>
      <c r="J91" t="s">
        <v>3533</v>
      </c>
      <c r="K91" t="s">
        <v>4085</v>
      </c>
      <c r="L91">
        <v>2</v>
      </c>
      <c r="M91" t="s">
        <v>683</v>
      </c>
      <c r="N91" s="96" t="s">
        <v>683</v>
      </c>
      <c r="O91" s="96"/>
      <c r="P91" s="96">
        <v>39814</v>
      </c>
      <c r="Q91" s="96"/>
      <c r="R91" t="s">
        <v>3512</v>
      </c>
      <c r="S91" t="s">
        <v>3513</v>
      </c>
      <c r="T91" t="s">
        <v>3775</v>
      </c>
      <c r="U91" t="s">
        <v>3776</v>
      </c>
      <c r="W91" t="s">
        <v>3777</v>
      </c>
      <c r="X91" t="s">
        <v>3776</v>
      </c>
      <c r="Y91" t="s">
        <v>3032</v>
      </c>
      <c r="Z91" t="s">
        <v>1169</v>
      </c>
      <c r="AA91" t="s">
        <v>4086</v>
      </c>
      <c r="AC91" t="s">
        <v>3520</v>
      </c>
      <c r="AD91" t="s">
        <v>3542</v>
      </c>
      <c r="AE91" t="s">
        <v>3522</v>
      </c>
      <c r="AF91" t="s">
        <v>3523</v>
      </c>
      <c r="AG91" t="s">
        <v>3501</v>
      </c>
      <c r="AI91" t="s">
        <v>3714</v>
      </c>
      <c r="AJ91" t="s">
        <v>3712</v>
      </c>
      <c r="AK91" t="s">
        <v>3526</v>
      </c>
      <c r="AL91" t="s">
        <v>3544</v>
      </c>
      <c r="AN91" t="s">
        <v>3594</v>
      </c>
      <c r="AO91" t="s">
        <v>3501</v>
      </c>
    </row>
    <row r="92" spans="2:41" x14ac:dyDescent="0.25">
      <c r="B92" s="95">
        <v>91</v>
      </c>
      <c r="C92" s="95" t="s">
        <v>721</v>
      </c>
      <c r="D92" t="s">
        <v>4087</v>
      </c>
      <c r="E92" t="s">
        <v>4088</v>
      </c>
      <c r="F92" t="s">
        <v>3109</v>
      </c>
      <c r="G92" t="s">
        <v>3724</v>
      </c>
      <c r="H92" t="s">
        <v>3041</v>
      </c>
      <c r="I92" t="s">
        <v>3461</v>
      </c>
      <c r="J92" t="s">
        <v>3898</v>
      </c>
      <c r="K92" t="s">
        <v>4089</v>
      </c>
      <c r="L92">
        <v>3</v>
      </c>
      <c r="M92" t="s">
        <v>683</v>
      </c>
      <c r="N92" s="96" t="s">
        <v>683</v>
      </c>
      <c r="O92" s="96"/>
      <c r="P92" s="96">
        <v>39814</v>
      </c>
      <c r="Q92" s="96"/>
      <c r="R92" t="s">
        <v>3512</v>
      </c>
      <c r="S92" t="s">
        <v>3632</v>
      </c>
      <c r="T92" t="s">
        <v>3854</v>
      </c>
      <c r="U92" t="s">
        <v>4076</v>
      </c>
      <c r="V92" t="s">
        <v>4076</v>
      </c>
      <c r="W92" t="s">
        <v>4090</v>
      </c>
      <c r="X92" t="s">
        <v>3857</v>
      </c>
      <c r="Y92" t="s">
        <v>3032</v>
      </c>
      <c r="Z92" t="s">
        <v>730</v>
      </c>
      <c r="AA92" t="s">
        <v>732</v>
      </c>
      <c r="AC92" t="s">
        <v>3520</v>
      </c>
      <c r="AD92" t="s">
        <v>3499</v>
      </c>
      <c r="AE92" t="s">
        <v>3499</v>
      </c>
      <c r="AF92" t="s">
        <v>3499</v>
      </c>
      <c r="AG92" t="s">
        <v>3501</v>
      </c>
      <c r="AH92" t="s">
        <v>3461</v>
      </c>
      <c r="AI92" t="s">
        <v>3032</v>
      </c>
      <c r="AJ92" t="s">
        <v>152</v>
      </c>
      <c r="AK92" t="s">
        <v>3642</v>
      </c>
      <c r="AL92" t="s">
        <v>3544</v>
      </c>
      <c r="AN92" t="s">
        <v>3594</v>
      </c>
      <c r="AO92" t="s">
        <v>3501</v>
      </c>
    </row>
    <row r="93" spans="2:41" x14ac:dyDescent="0.25">
      <c r="B93" s="95">
        <v>92</v>
      </c>
      <c r="C93" s="95" t="s">
        <v>736</v>
      </c>
      <c r="D93" t="s">
        <v>737</v>
      </c>
      <c r="E93" t="s">
        <v>4091</v>
      </c>
      <c r="F93" t="s">
        <v>3109</v>
      </c>
      <c r="G93" t="s">
        <v>3764</v>
      </c>
      <c r="H93" t="s">
        <v>4</v>
      </c>
      <c r="I93" t="s">
        <v>4</v>
      </c>
      <c r="J93" t="s">
        <v>3852</v>
      </c>
      <c r="K93" t="s">
        <v>4092</v>
      </c>
      <c r="L93">
        <v>3</v>
      </c>
      <c r="M93" t="s">
        <v>683</v>
      </c>
      <c r="N93" s="96" t="s">
        <v>683</v>
      </c>
      <c r="O93" s="96"/>
      <c r="P93" s="96">
        <v>39814</v>
      </c>
      <c r="Q93" s="96"/>
      <c r="R93" t="s">
        <v>3512</v>
      </c>
      <c r="S93" t="s">
        <v>3632</v>
      </c>
      <c r="T93" t="s">
        <v>3854</v>
      </c>
      <c r="U93" t="s">
        <v>4076</v>
      </c>
      <c r="V93" t="s">
        <v>4076</v>
      </c>
      <c r="W93" t="s">
        <v>4090</v>
      </c>
      <c r="X93" t="s">
        <v>4093</v>
      </c>
      <c r="Y93" t="s">
        <v>3032</v>
      </c>
      <c r="Z93" t="s">
        <v>4094</v>
      </c>
      <c r="AA93" t="s">
        <v>4044</v>
      </c>
      <c r="AB93" t="s">
        <v>3733</v>
      </c>
      <c r="AC93" t="s">
        <v>3578</v>
      </c>
      <c r="AD93" t="s">
        <v>4095</v>
      </c>
      <c r="AE93" t="s">
        <v>3522</v>
      </c>
      <c r="AF93" t="s">
        <v>3592</v>
      </c>
      <c r="AG93" t="s">
        <v>3524</v>
      </c>
      <c r="AI93" t="s">
        <v>3032</v>
      </c>
      <c r="AJ93" t="s">
        <v>152</v>
      </c>
      <c r="AK93" t="s">
        <v>3642</v>
      </c>
      <c r="AL93" t="s">
        <v>3580</v>
      </c>
      <c r="AN93" t="s">
        <v>3594</v>
      </c>
      <c r="AO93" t="s">
        <v>3501</v>
      </c>
    </row>
    <row r="94" spans="2:41" x14ac:dyDescent="0.25">
      <c r="B94" s="95">
        <v>93</v>
      </c>
      <c r="C94" s="95" t="s">
        <v>1782</v>
      </c>
      <c r="D94" t="s">
        <v>4096</v>
      </c>
      <c r="E94" t="s">
        <v>4097</v>
      </c>
      <c r="F94" t="s">
        <v>3279</v>
      </c>
      <c r="G94" t="s">
        <v>3688</v>
      </c>
      <c r="H94" t="s">
        <v>3532</v>
      </c>
      <c r="I94" t="s">
        <v>4</v>
      </c>
      <c r="J94" t="s">
        <v>4098</v>
      </c>
      <c r="K94" t="s">
        <v>4099</v>
      </c>
      <c r="L94">
        <v>2</v>
      </c>
      <c r="M94" t="s">
        <v>3510</v>
      </c>
      <c r="N94" s="96" t="s">
        <v>3511</v>
      </c>
      <c r="O94" s="96"/>
      <c r="P94" s="96">
        <v>39814</v>
      </c>
      <c r="Q94" s="96"/>
      <c r="R94" t="s">
        <v>3512</v>
      </c>
      <c r="S94" t="s">
        <v>3513</v>
      </c>
      <c r="T94" t="s">
        <v>3514</v>
      </c>
      <c r="U94" t="s">
        <v>3514</v>
      </c>
      <c r="V94" t="s">
        <v>3515</v>
      </c>
      <c r="W94" t="s">
        <v>3517</v>
      </c>
      <c r="X94" t="s">
        <v>3516</v>
      </c>
      <c r="Y94" t="s">
        <v>3032</v>
      </c>
      <c r="Z94" t="s">
        <v>4100</v>
      </c>
      <c r="AA94" t="s">
        <v>3928</v>
      </c>
      <c r="AC94" t="s">
        <v>3520</v>
      </c>
      <c r="AD94" t="s">
        <v>3542</v>
      </c>
      <c r="AE94" t="s">
        <v>3591</v>
      </c>
      <c r="AF94" t="s">
        <v>3523</v>
      </c>
      <c r="AG94" t="s">
        <v>3501</v>
      </c>
      <c r="AH94" t="s">
        <v>3525</v>
      </c>
      <c r="AI94" t="s">
        <v>3032</v>
      </c>
      <c r="AJ94" t="s">
        <v>152</v>
      </c>
      <c r="AK94" t="s">
        <v>3526</v>
      </c>
      <c r="AL94" t="s">
        <v>3544</v>
      </c>
      <c r="AN94" t="s">
        <v>3594</v>
      </c>
      <c r="AO94" t="s">
        <v>3501</v>
      </c>
    </row>
    <row r="95" spans="2:41" x14ac:dyDescent="0.25">
      <c r="B95" s="95">
        <v>94</v>
      </c>
      <c r="C95" t="s">
        <v>4101</v>
      </c>
      <c r="D95" t="s">
        <v>4102</v>
      </c>
      <c r="G95" t="s">
        <v>3566</v>
      </c>
      <c r="H95" t="s">
        <v>3696</v>
      </c>
      <c r="J95" t="s">
        <v>3560</v>
      </c>
      <c r="K95" t="s">
        <v>4103</v>
      </c>
      <c r="L95">
        <v>-99</v>
      </c>
      <c r="M95" t="s">
        <v>683</v>
      </c>
      <c r="N95" s="96" t="s">
        <v>683</v>
      </c>
      <c r="O95" s="96"/>
      <c r="P95" s="96">
        <v>39814</v>
      </c>
      <c r="Q95" s="96" t="s">
        <v>4104</v>
      </c>
      <c r="U95" t="s">
        <v>3563</v>
      </c>
      <c r="AD95" t="s">
        <v>3499</v>
      </c>
      <c r="AE95" t="s">
        <v>3499</v>
      </c>
      <c r="AF95" t="s">
        <v>3499</v>
      </c>
      <c r="AG95" t="s">
        <v>3499</v>
      </c>
      <c r="AN95" t="s">
        <v>3500</v>
      </c>
      <c r="AO95" t="s">
        <v>3501</v>
      </c>
    </row>
    <row r="96" spans="2:41" x14ac:dyDescent="0.25">
      <c r="B96" s="95">
        <v>95</v>
      </c>
      <c r="C96" s="95" t="s">
        <v>749</v>
      </c>
      <c r="D96" t="s">
        <v>750</v>
      </c>
      <c r="E96" t="s">
        <v>4105</v>
      </c>
      <c r="F96" t="s">
        <v>5</v>
      </c>
      <c r="G96" t="s">
        <v>3881</v>
      </c>
      <c r="H96" t="s">
        <v>3793</v>
      </c>
      <c r="I96" t="s">
        <v>4</v>
      </c>
      <c r="J96" t="s">
        <v>3533</v>
      </c>
      <c r="K96" t="s">
        <v>4106</v>
      </c>
      <c r="L96">
        <v>3</v>
      </c>
      <c r="M96" t="s">
        <v>683</v>
      </c>
      <c r="N96" s="96" t="s">
        <v>683</v>
      </c>
      <c r="O96" s="96"/>
      <c r="P96" s="96">
        <v>39814</v>
      </c>
      <c r="Q96" s="96"/>
      <c r="R96" t="s">
        <v>3512</v>
      </c>
      <c r="S96" t="s">
        <v>3632</v>
      </c>
      <c r="T96" t="s">
        <v>3854</v>
      </c>
      <c r="U96" t="s">
        <v>3855</v>
      </c>
      <c r="V96" t="s">
        <v>3855</v>
      </c>
      <c r="W96" t="s">
        <v>3971</v>
      </c>
      <c r="X96" t="s">
        <v>3857</v>
      </c>
      <c r="Y96" t="s">
        <v>3032</v>
      </c>
      <c r="Z96" t="s">
        <v>3796</v>
      </c>
      <c r="AA96" t="s">
        <v>4107</v>
      </c>
      <c r="AB96" t="s">
        <v>3519</v>
      </c>
      <c r="AC96" t="s">
        <v>3520</v>
      </c>
      <c r="AD96" t="s">
        <v>3542</v>
      </c>
      <c r="AE96" t="s">
        <v>3522</v>
      </c>
      <c r="AF96" t="s">
        <v>3523</v>
      </c>
      <c r="AG96" t="s">
        <v>3501</v>
      </c>
      <c r="AH96" t="s">
        <v>3886</v>
      </c>
      <c r="AI96" t="s">
        <v>3032</v>
      </c>
      <c r="AJ96" t="s">
        <v>152</v>
      </c>
      <c r="AK96" t="s">
        <v>3642</v>
      </c>
      <c r="AL96" t="s">
        <v>3544</v>
      </c>
      <c r="AN96" t="s">
        <v>3594</v>
      </c>
      <c r="AO96" t="s">
        <v>3501</v>
      </c>
    </row>
    <row r="97" spans="2:41" x14ac:dyDescent="0.25">
      <c r="B97" s="95">
        <v>96</v>
      </c>
      <c r="C97" s="95" t="s">
        <v>762</v>
      </c>
      <c r="D97" t="s">
        <v>763</v>
      </c>
      <c r="E97" t="s">
        <v>4108</v>
      </c>
      <c r="F97" t="s">
        <v>5</v>
      </c>
      <c r="G97" t="s">
        <v>4109</v>
      </c>
      <c r="H97" t="s">
        <v>3793</v>
      </c>
      <c r="I97" t="s">
        <v>4</v>
      </c>
      <c r="J97" t="s">
        <v>3533</v>
      </c>
      <c r="K97" t="s">
        <v>4110</v>
      </c>
      <c r="L97">
        <v>3</v>
      </c>
      <c r="M97" t="s">
        <v>683</v>
      </c>
      <c r="N97" s="96" t="s">
        <v>683</v>
      </c>
      <c r="O97" s="96"/>
      <c r="P97" s="96">
        <v>39814</v>
      </c>
      <c r="Q97" s="96"/>
      <c r="R97" t="s">
        <v>3512</v>
      </c>
      <c r="S97" t="s">
        <v>3632</v>
      </c>
      <c r="T97" t="s">
        <v>3854</v>
      </c>
      <c r="U97" t="s">
        <v>3855</v>
      </c>
      <c r="V97" t="s">
        <v>3855</v>
      </c>
      <c r="W97" t="s">
        <v>3971</v>
      </c>
      <c r="X97" t="s">
        <v>3857</v>
      </c>
      <c r="Y97" t="s">
        <v>3032</v>
      </c>
      <c r="Z97" t="s">
        <v>3796</v>
      </c>
      <c r="AA97" t="s">
        <v>4107</v>
      </c>
      <c r="AC97" t="s">
        <v>3520</v>
      </c>
      <c r="AD97" t="s">
        <v>4111</v>
      </c>
      <c r="AE97" t="s">
        <v>3522</v>
      </c>
      <c r="AF97" t="s">
        <v>3523</v>
      </c>
      <c r="AG97" t="s">
        <v>3501</v>
      </c>
      <c r="AI97" t="s">
        <v>3032</v>
      </c>
      <c r="AJ97" t="s">
        <v>152</v>
      </c>
      <c r="AK97" t="s">
        <v>3642</v>
      </c>
      <c r="AL97" t="s">
        <v>3544</v>
      </c>
      <c r="AN97" t="s">
        <v>3594</v>
      </c>
      <c r="AO97" t="s">
        <v>3501</v>
      </c>
    </row>
    <row r="98" spans="2:41" x14ac:dyDescent="0.25">
      <c r="B98" s="95">
        <v>97</v>
      </c>
      <c r="C98" s="95" t="s">
        <v>768</v>
      </c>
      <c r="D98" t="s">
        <v>769</v>
      </c>
      <c r="F98" t="s">
        <v>3117</v>
      </c>
      <c r="G98" t="s">
        <v>3548</v>
      </c>
      <c r="H98" t="s">
        <v>3494</v>
      </c>
      <c r="I98" t="s">
        <v>3049</v>
      </c>
      <c r="J98" t="s">
        <v>3773</v>
      </c>
      <c r="K98" t="s">
        <v>4112</v>
      </c>
      <c r="L98">
        <v>3</v>
      </c>
      <c r="M98" t="s">
        <v>683</v>
      </c>
      <c r="N98" s="96" t="s">
        <v>683</v>
      </c>
      <c r="O98" s="96" t="s">
        <v>3524</v>
      </c>
      <c r="P98" s="96">
        <v>40179</v>
      </c>
      <c r="Q98" s="96"/>
      <c r="R98" t="s">
        <v>3512</v>
      </c>
      <c r="S98" t="s">
        <v>3632</v>
      </c>
      <c r="T98" t="s">
        <v>3854</v>
      </c>
      <c r="U98" t="s">
        <v>4113</v>
      </c>
      <c r="W98" t="s">
        <v>4113</v>
      </c>
      <c r="X98" t="s">
        <v>4076</v>
      </c>
      <c r="Y98" t="s">
        <v>3032</v>
      </c>
      <c r="Z98" t="s">
        <v>4114</v>
      </c>
      <c r="AA98" t="s">
        <v>4114</v>
      </c>
      <c r="AC98" t="s">
        <v>3520</v>
      </c>
      <c r="AD98" t="s">
        <v>3563</v>
      </c>
      <c r="AE98" t="s">
        <v>3522</v>
      </c>
      <c r="AF98" t="s">
        <v>4115</v>
      </c>
      <c r="AG98" t="s">
        <v>3501</v>
      </c>
      <c r="AI98" t="s">
        <v>3032</v>
      </c>
      <c r="AJ98" t="s">
        <v>152</v>
      </c>
      <c r="AK98" t="s">
        <v>3642</v>
      </c>
      <c r="AL98" t="s">
        <v>3544</v>
      </c>
      <c r="AN98" t="s">
        <v>3594</v>
      </c>
      <c r="AO98" t="s">
        <v>3501</v>
      </c>
    </row>
    <row r="99" spans="2:41" x14ac:dyDescent="0.25">
      <c r="B99" s="95">
        <v>98</v>
      </c>
      <c r="C99" s="95" t="s">
        <v>1791</v>
      </c>
      <c r="D99" t="s">
        <v>1792</v>
      </c>
      <c r="E99" t="s">
        <v>4116</v>
      </c>
      <c r="F99" t="s">
        <v>3117</v>
      </c>
      <c r="G99" t="s">
        <v>3548</v>
      </c>
      <c r="H99" t="s">
        <v>3708</v>
      </c>
      <c r="I99" t="s">
        <v>39</v>
      </c>
      <c r="J99" t="s">
        <v>3709</v>
      </c>
      <c r="K99" t="s">
        <v>4117</v>
      </c>
      <c r="L99">
        <v>3</v>
      </c>
      <c r="M99" t="s">
        <v>683</v>
      </c>
      <c r="N99" s="96" t="s">
        <v>683</v>
      </c>
      <c r="O99" s="96"/>
      <c r="P99" s="96">
        <v>39814</v>
      </c>
      <c r="Q99" s="96"/>
      <c r="R99" t="s">
        <v>3512</v>
      </c>
      <c r="S99" t="s">
        <v>3513</v>
      </c>
      <c r="T99" t="s">
        <v>3514</v>
      </c>
      <c r="U99" t="s">
        <v>3514</v>
      </c>
      <c r="V99" t="s">
        <v>3517</v>
      </c>
      <c r="W99" t="s">
        <v>3673</v>
      </c>
      <c r="X99" t="s">
        <v>3515</v>
      </c>
      <c r="Y99" t="s">
        <v>3032</v>
      </c>
      <c r="Z99" t="s">
        <v>1800</v>
      </c>
      <c r="AA99" t="s">
        <v>4054</v>
      </c>
      <c r="AC99" t="s">
        <v>3520</v>
      </c>
      <c r="AD99" t="s">
        <v>4118</v>
      </c>
      <c r="AE99" t="s">
        <v>3543</v>
      </c>
      <c r="AF99" t="s">
        <v>3734</v>
      </c>
      <c r="AG99" t="s">
        <v>3501</v>
      </c>
      <c r="AH99" t="s">
        <v>3556</v>
      </c>
      <c r="AI99" t="s">
        <v>3032</v>
      </c>
      <c r="AJ99" t="s">
        <v>152</v>
      </c>
      <c r="AK99" t="s">
        <v>3526</v>
      </c>
      <c r="AL99" t="s">
        <v>3544</v>
      </c>
      <c r="AN99" t="s">
        <v>3594</v>
      </c>
      <c r="AO99" t="s">
        <v>3501</v>
      </c>
    </row>
    <row r="100" spans="2:41" x14ac:dyDescent="0.25">
      <c r="B100" s="95">
        <v>99</v>
      </c>
      <c r="C100" s="95" t="s">
        <v>1315</v>
      </c>
      <c r="D100" t="s">
        <v>4119</v>
      </c>
      <c r="E100" t="s">
        <v>4120</v>
      </c>
      <c r="F100" t="s">
        <v>3109</v>
      </c>
      <c r="G100" t="s">
        <v>3724</v>
      </c>
      <c r="H100" t="s">
        <v>3507</v>
      </c>
      <c r="I100" t="s">
        <v>4</v>
      </c>
      <c r="J100" t="s">
        <v>3508</v>
      </c>
      <c r="K100" t="s">
        <v>4121</v>
      </c>
      <c r="L100">
        <v>2</v>
      </c>
      <c r="M100" t="s">
        <v>683</v>
      </c>
      <c r="N100" s="96" t="s">
        <v>683</v>
      </c>
      <c r="O100" s="96" t="s">
        <v>683</v>
      </c>
      <c r="P100" s="96">
        <v>41518</v>
      </c>
      <c r="Q100" s="96"/>
      <c r="R100" t="s">
        <v>3586</v>
      </c>
      <c r="S100" t="s">
        <v>3587</v>
      </c>
      <c r="T100" t="s">
        <v>3766</v>
      </c>
      <c r="U100" t="s">
        <v>4122</v>
      </c>
      <c r="V100" t="s">
        <v>3955</v>
      </c>
      <c r="W100" t="s">
        <v>4062</v>
      </c>
      <c r="X100" t="s">
        <v>3766</v>
      </c>
      <c r="Y100" t="s">
        <v>3097</v>
      </c>
      <c r="Z100" t="s">
        <v>4123</v>
      </c>
      <c r="AB100" t="s">
        <v>683</v>
      </c>
      <c r="AC100" t="s">
        <v>3578</v>
      </c>
      <c r="AD100" t="s">
        <v>3563</v>
      </c>
      <c r="AE100" t="s">
        <v>3591</v>
      </c>
      <c r="AF100" t="s">
        <v>3641</v>
      </c>
      <c r="AG100" t="s">
        <v>3501</v>
      </c>
      <c r="AI100" t="s">
        <v>3097</v>
      </c>
      <c r="AJ100" t="s">
        <v>152</v>
      </c>
      <c r="AK100" t="s">
        <v>3593</v>
      </c>
      <c r="AL100" t="s">
        <v>3580</v>
      </c>
      <c r="AN100" t="s">
        <v>3528</v>
      </c>
      <c r="AO100" t="s">
        <v>3501</v>
      </c>
    </row>
    <row r="101" spans="2:41" x14ac:dyDescent="0.25">
      <c r="B101" s="95">
        <v>100</v>
      </c>
      <c r="C101" s="95" t="s">
        <v>2517</v>
      </c>
      <c r="D101" t="s">
        <v>4124</v>
      </c>
      <c r="E101" t="s">
        <v>4125</v>
      </c>
      <c r="F101" t="s">
        <v>3279</v>
      </c>
      <c r="G101" t="s">
        <v>3688</v>
      </c>
      <c r="H101" t="s">
        <v>3532</v>
      </c>
      <c r="I101" t="s">
        <v>4</v>
      </c>
      <c r="J101" t="s">
        <v>4126</v>
      </c>
      <c r="K101" t="s">
        <v>4127</v>
      </c>
      <c r="L101">
        <v>2</v>
      </c>
      <c r="M101" t="s">
        <v>683</v>
      </c>
      <c r="N101" s="96" t="s">
        <v>683</v>
      </c>
      <c r="O101" s="96"/>
      <c r="P101" s="96">
        <v>39814</v>
      </c>
      <c r="Q101" s="96"/>
      <c r="R101" t="s">
        <v>3512</v>
      </c>
      <c r="S101" t="s">
        <v>3658</v>
      </c>
      <c r="T101" t="s">
        <v>3699</v>
      </c>
      <c r="U101" t="s">
        <v>3699</v>
      </c>
      <c r="V101" t="s">
        <v>3701</v>
      </c>
      <c r="W101" t="s">
        <v>3702</v>
      </c>
      <c r="X101" t="s">
        <v>3900</v>
      </c>
      <c r="Y101" t="s">
        <v>3032</v>
      </c>
      <c r="Z101" t="s">
        <v>4128</v>
      </c>
      <c r="AA101" t="s">
        <v>1169</v>
      </c>
      <c r="AC101" t="s">
        <v>3520</v>
      </c>
      <c r="AD101" t="s">
        <v>3542</v>
      </c>
      <c r="AE101" t="s">
        <v>3640</v>
      </c>
      <c r="AF101" t="s">
        <v>3641</v>
      </c>
      <c r="AG101" t="s">
        <v>3501</v>
      </c>
      <c r="AI101" t="s">
        <v>3032</v>
      </c>
      <c r="AJ101" t="s">
        <v>152</v>
      </c>
      <c r="AK101" t="s">
        <v>3662</v>
      </c>
      <c r="AL101" t="s">
        <v>3544</v>
      </c>
      <c r="AN101" t="s">
        <v>4065</v>
      </c>
      <c r="AO101" t="s">
        <v>3501</v>
      </c>
    </row>
    <row r="102" spans="2:41" x14ac:dyDescent="0.25">
      <c r="B102" s="95">
        <v>101</v>
      </c>
      <c r="C102" s="95" t="s">
        <v>4129</v>
      </c>
      <c r="D102" t="s">
        <v>4130</v>
      </c>
      <c r="G102" t="s">
        <v>3548</v>
      </c>
      <c r="H102" t="s">
        <v>3041</v>
      </c>
      <c r="J102" t="s">
        <v>3560</v>
      </c>
      <c r="K102" t="s">
        <v>4131</v>
      </c>
      <c r="L102">
        <v>-99</v>
      </c>
      <c r="M102" t="s">
        <v>683</v>
      </c>
      <c r="N102" s="96" t="s">
        <v>683</v>
      </c>
      <c r="O102" s="96"/>
      <c r="P102" s="96">
        <v>39814</v>
      </c>
      <c r="Q102" s="96" t="s">
        <v>4132</v>
      </c>
      <c r="U102" t="s">
        <v>3563</v>
      </c>
      <c r="AD102" t="s">
        <v>3499</v>
      </c>
      <c r="AE102" t="s">
        <v>3499</v>
      </c>
      <c r="AF102" t="s">
        <v>3499</v>
      </c>
      <c r="AG102" t="s">
        <v>3499</v>
      </c>
      <c r="AN102" t="s">
        <v>3500</v>
      </c>
      <c r="AO102" t="s">
        <v>3501</v>
      </c>
    </row>
    <row r="103" spans="2:41" x14ac:dyDescent="0.25">
      <c r="B103" s="95">
        <v>102</v>
      </c>
      <c r="C103" s="95" t="s">
        <v>4133</v>
      </c>
      <c r="D103" t="s">
        <v>4134</v>
      </c>
      <c r="G103" t="s">
        <v>3688</v>
      </c>
      <c r="H103" t="s">
        <v>3507</v>
      </c>
      <c r="I103" t="s">
        <v>4</v>
      </c>
      <c r="J103" t="s">
        <v>3508</v>
      </c>
      <c r="K103" t="s">
        <v>4135</v>
      </c>
      <c r="L103">
        <v>3</v>
      </c>
      <c r="M103" t="s">
        <v>683</v>
      </c>
      <c r="N103" s="96" t="s">
        <v>683</v>
      </c>
      <c r="O103" s="96"/>
      <c r="P103" s="96">
        <v>39814</v>
      </c>
      <c r="Q103" s="96" t="s">
        <v>4136</v>
      </c>
      <c r="S103" t="s">
        <v>3575</v>
      </c>
      <c r="T103" t="s">
        <v>3574</v>
      </c>
      <c r="U103" t="s">
        <v>3683</v>
      </c>
      <c r="V103" t="s">
        <v>4042</v>
      </c>
      <c r="W103" t="s">
        <v>4042</v>
      </c>
      <c r="X103" t="s">
        <v>3574</v>
      </c>
      <c r="Y103" t="s">
        <v>3032</v>
      </c>
      <c r="Z103" t="s">
        <v>4137</v>
      </c>
      <c r="AA103" t="s">
        <v>4138</v>
      </c>
      <c r="AC103" t="s">
        <v>3578</v>
      </c>
      <c r="AD103" t="s">
        <v>4139</v>
      </c>
      <c r="AE103" t="s">
        <v>3591</v>
      </c>
      <c r="AF103" t="s">
        <v>3592</v>
      </c>
      <c r="AG103" t="s">
        <v>3501</v>
      </c>
      <c r="AI103" t="s">
        <v>3032</v>
      </c>
      <c r="AL103" t="s">
        <v>3580</v>
      </c>
      <c r="AN103" t="s">
        <v>3500</v>
      </c>
      <c r="AO103" t="s">
        <v>3501</v>
      </c>
    </row>
    <row r="104" spans="2:41" x14ac:dyDescent="0.25">
      <c r="B104" s="95">
        <v>103</v>
      </c>
      <c r="C104" s="95" t="s">
        <v>2156</v>
      </c>
      <c r="D104" t="s">
        <v>4140</v>
      </c>
      <c r="E104" t="s">
        <v>4141</v>
      </c>
      <c r="F104" t="s">
        <v>3279</v>
      </c>
      <c r="G104" t="s">
        <v>3688</v>
      </c>
      <c r="H104" t="s">
        <v>3532</v>
      </c>
      <c r="I104" t="s">
        <v>4</v>
      </c>
      <c r="J104" t="s">
        <v>3508</v>
      </c>
      <c r="K104" t="s">
        <v>4142</v>
      </c>
      <c r="L104">
        <v>2</v>
      </c>
      <c r="M104" t="s">
        <v>683</v>
      </c>
      <c r="N104" s="96" t="s">
        <v>683</v>
      </c>
      <c r="O104" s="96" t="s">
        <v>683</v>
      </c>
      <c r="P104" s="96">
        <v>40909</v>
      </c>
      <c r="Q104" s="96"/>
      <c r="R104" t="s">
        <v>3512</v>
      </c>
      <c r="S104" t="s">
        <v>3600</v>
      </c>
      <c r="T104" t="s">
        <v>3600</v>
      </c>
      <c r="U104" t="s">
        <v>4143</v>
      </c>
      <c r="V104" t="s">
        <v>4144</v>
      </c>
      <c r="W104" t="s">
        <v>4143</v>
      </c>
      <c r="Y104" t="s">
        <v>3032</v>
      </c>
      <c r="Z104" t="s">
        <v>4145</v>
      </c>
      <c r="AA104" t="s">
        <v>4146</v>
      </c>
      <c r="AC104" t="s">
        <v>3578</v>
      </c>
      <c r="AD104" t="s">
        <v>3542</v>
      </c>
      <c r="AE104" t="s">
        <v>3579</v>
      </c>
      <c r="AF104" t="s">
        <v>3592</v>
      </c>
      <c r="AG104" t="s">
        <v>3501</v>
      </c>
      <c r="AI104" t="s">
        <v>3032</v>
      </c>
      <c r="AJ104" t="s">
        <v>152</v>
      </c>
      <c r="AK104" t="s">
        <v>3606</v>
      </c>
      <c r="AL104" t="s">
        <v>3580</v>
      </c>
      <c r="AN104" t="s">
        <v>3594</v>
      </c>
      <c r="AO104" t="s">
        <v>3501</v>
      </c>
    </row>
    <row r="105" spans="2:41" x14ac:dyDescent="0.25">
      <c r="B105" s="95">
        <v>104</v>
      </c>
      <c r="C105" s="95" t="s">
        <v>4147</v>
      </c>
      <c r="D105" t="s">
        <v>4148</v>
      </c>
      <c r="F105" t="s">
        <v>3117</v>
      </c>
      <c r="G105" t="s">
        <v>3548</v>
      </c>
      <c r="H105" t="s">
        <v>3053</v>
      </c>
      <c r="I105" t="s">
        <v>3053</v>
      </c>
      <c r="J105" t="s">
        <v>3618</v>
      </c>
      <c r="K105" t="s">
        <v>3631</v>
      </c>
      <c r="L105">
        <v>2</v>
      </c>
      <c r="N105" s="96"/>
      <c r="O105" s="96"/>
      <c r="P105" s="96">
        <v>42675</v>
      </c>
      <c r="Q105" s="96"/>
      <c r="R105" t="s">
        <v>3619</v>
      </c>
      <c r="S105" t="s">
        <v>3620</v>
      </c>
      <c r="T105" t="s">
        <v>3620</v>
      </c>
      <c r="U105" t="s">
        <v>3621</v>
      </c>
      <c r="V105" t="s">
        <v>3621</v>
      </c>
      <c r="W105" t="s">
        <v>3621</v>
      </c>
      <c r="X105" t="s">
        <v>3622</v>
      </c>
      <c r="Y105" t="s">
        <v>1985</v>
      </c>
      <c r="Z105" t="s">
        <v>3623</v>
      </c>
      <c r="AA105" t="s">
        <v>3624</v>
      </c>
      <c r="AC105" t="s">
        <v>3520</v>
      </c>
      <c r="AD105" t="s">
        <v>3625</v>
      </c>
      <c r="AE105" t="s">
        <v>3626</v>
      </c>
      <c r="AF105" t="s">
        <v>3627</v>
      </c>
      <c r="AG105" t="s">
        <v>3524</v>
      </c>
      <c r="AI105" t="s">
        <v>1985</v>
      </c>
      <c r="AJ105" t="s">
        <v>152</v>
      </c>
      <c r="AL105" t="s">
        <v>3527</v>
      </c>
      <c r="AN105" t="s">
        <v>3594</v>
      </c>
      <c r="AO105" t="s">
        <v>3501</v>
      </c>
    </row>
    <row r="106" spans="2:41" x14ac:dyDescent="0.25">
      <c r="B106" s="95">
        <v>105</v>
      </c>
      <c r="C106" s="95" t="s">
        <v>2168</v>
      </c>
      <c r="D106" t="s">
        <v>4149</v>
      </c>
      <c r="E106" t="s">
        <v>366</v>
      </c>
      <c r="F106" t="s">
        <v>3109</v>
      </c>
      <c r="G106" t="s">
        <v>3724</v>
      </c>
      <c r="H106" t="s">
        <v>4</v>
      </c>
      <c r="I106" t="s">
        <v>4</v>
      </c>
      <c r="J106" t="s">
        <v>3508</v>
      </c>
      <c r="K106" t="s">
        <v>4150</v>
      </c>
      <c r="L106">
        <v>1</v>
      </c>
      <c r="M106" t="s">
        <v>3510</v>
      </c>
      <c r="N106" s="96" t="s">
        <v>3511</v>
      </c>
      <c r="O106" s="96"/>
      <c r="P106" s="96">
        <v>39814</v>
      </c>
      <c r="Q106" s="96"/>
      <c r="R106" t="s">
        <v>3512</v>
      </c>
      <c r="S106" t="s">
        <v>3600</v>
      </c>
      <c r="T106" t="s">
        <v>3601</v>
      </c>
      <c r="U106" t="s">
        <v>4143</v>
      </c>
      <c r="V106" t="s">
        <v>4151</v>
      </c>
      <c r="W106" t="s">
        <v>3722</v>
      </c>
      <c r="Y106" t="s">
        <v>3032</v>
      </c>
      <c r="Z106" t="s">
        <v>3838</v>
      </c>
      <c r="AA106" t="s">
        <v>786</v>
      </c>
      <c r="AC106" t="s">
        <v>3520</v>
      </c>
      <c r="AD106" t="s">
        <v>3542</v>
      </c>
      <c r="AE106" t="s">
        <v>3522</v>
      </c>
      <c r="AF106" t="s">
        <v>3641</v>
      </c>
      <c r="AG106" t="s">
        <v>3524</v>
      </c>
      <c r="AH106" t="s">
        <v>3525</v>
      </c>
      <c r="AI106" t="s">
        <v>3032</v>
      </c>
      <c r="AJ106" t="s">
        <v>152</v>
      </c>
      <c r="AK106" t="s">
        <v>3606</v>
      </c>
      <c r="AL106" t="s">
        <v>3527</v>
      </c>
      <c r="AN106" t="s">
        <v>3594</v>
      </c>
      <c r="AO106" t="s">
        <v>3501</v>
      </c>
    </row>
    <row r="107" spans="2:41" x14ac:dyDescent="0.25">
      <c r="B107" s="95">
        <v>106</v>
      </c>
      <c r="C107" t="s">
        <v>4152</v>
      </c>
      <c r="D107" t="s">
        <v>4153</v>
      </c>
      <c r="G107" t="s">
        <v>3788</v>
      </c>
      <c r="H107" t="s">
        <v>4</v>
      </c>
      <c r="I107" t="s">
        <v>4</v>
      </c>
      <c r="J107" t="s">
        <v>4154</v>
      </c>
      <c r="K107" t="s">
        <v>4155</v>
      </c>
      <c r="L107">
        <v>3</v>
      </c>
      <c r="M107" t="s">
        <v>683</v>
      </c>
      <c r="N107" s="96" t="s">
        <v>683</v>
      </c>
      <c r="O107" s="96"/>
      <c r="P107" s="96">
        <v>42095</v>
      </c>
      <c r="Q107" s="96" t="s">
        <v>4156</v>
      </c>
      <c r="S107" t="s">
        <v>3727</v>
      </c>
      <c r="T107" t="s">
        <v>2197</v>
      </c>
      <c r="U107" t="s">
        <v>4157</v>
      </c>
      <c r="V107" t="s">
        <v>3576</v>
      </c>
      <c r="W107" t="s">
        <v>3576</v>
      </c>
      <c r="X107" t="s">
        <v>2197</v>
      </c>
      <c r="Y107" t="s">
        <v>3267</v>
      </c>
      <c r="Z107" t="s">
        <v>4158</v>
      </c>
      <c r="AA107" t="s">
        <v>4159</v>
      </c>
      <c r="AC107" t="s">
        <v>3520</v>
      </c>
      <c r="AD107" t="s">
        <v>4160</v>
      </c>
      <c r="AE107" t="s">
        <v>3543</v>
      </c>
      <c r="AF107" t="s">
        <v>3641</v>
      </c>
      <c r="AG107" t="s">
        <v>3501</v>
      </c>
      <c r="AI107" t="s">
        <v>3267</v>
      </c>
      <c r="AL107" t="s">
        <v>3544</v>
      </c>
      <c r="AN107" t="s">
        <v>3500</v>
      </c>
      <c r="AO107" t="s">
        <v>3501</v>
      </c>
    </row>
    <row r="108" spans="2:41" x14ac:dyDescent="0.25">
      <c r="B108" s="95">
        <v>107</v>
      </c>
      <c r="C108" s="95" t="s">
        <v>1325</v>
      </c>
      <c r="D108" t="s">
        <v>4161</v>
      </c>
      <c r="E108" t="s">
        <v>4162</v>
      </c>
      <c r="F108" t="s">
        <v>3117</v>
      </c>
      <c r="G108" t="s">
        <v>3548</v>
      </c>
      <c r="H108" t="s">
        <v>34</v>
      </c>
      <c r="I108" t="s">
        <v>34</v>
      </c>
      <c r="J108" t="s">
        <v>3952</v>
      </c>
      <c r="K108" t="s">
        <v>4163</v>
      </c>
      <c r="L108">
        <v>1</v>
      </c>
      <c r="M108" t="s">
        <v>683</v>
      </c>
      <c r="N108" s="96" t="s">
        <v>3511</v>
      </c>
      <c r="O108" s="96"/>
      <c r="P108" s="96">
        <v>39814</v>
      </c>
      <c r="Q108" s="96"/>
      <c r="R108" t="s">
        <v>3586</v>
      </c>
      <c r="S108" t="s">
        <v>3587</v>
      </c>
      <c r="T108" t="s">
        <v>3766</v>
      </c>
      <c r="U108" t="s">
        <v>4164</v>
      </c>
      <c r="X108" t="s">
        <v>3766</v>
      </c>
      <c r="Y108" t="s">
        <v>3097</v>
      </c>
      <c r="Z108" t="s">
        <v>1125</v>
      </c>
      <c r="AA108" t="s">
        <v>1333</v>
      </c>
      <c r="AC108" t="s">
        <v>3578</v>
      </c>
      <c r="AD108" t="s">
        <v>3563</v>
      </c>
      <c r="AE108" t="s">
        <v>3522</v>
      </c>
      <c r="AF108" t="s">
        <v>3641</v>
      </c>
      <c r="AG108" t="s">
        <v>3524</v>
      </c>
      <c r="AI108" t="s">
        <v>3097</v>
      </c>
      <c r="AJ108" t="s">
        <v>152</v>
      </c>
      <c r="AK108" t="s">
        <v>3593</v>
      </c>
      <c r="AL108" t="s">
        <v>3580</v>
      </c>
      <c r="AN108" t="s">
        <v>3594</v>
      </c>
      <c r="AO108" t="s">
        <v>3501</v>
      </c>
    </row>
    <row r="109" spans="2:41" x14ac:dyDescent="0.25">
      <c r="B109" s="95">
        <v>108</v>
      </c>
      <c r="C109" s="95" t="s">
        <v>4165</v>
      </c>
      <c r="D109" t="s">
        <v>4166</v>
      </c>
      <c r="E109" t="s">
        <v>4167</v>
      </c>
      <c r="F109" t="s">
        <v>3117</v>
      </c>
      <c r="G109" t="s">
        <v>3548</v>
      </c>
      <c r="H109" t="s">
        <v>3041</v>
      </c>
      <c r="I109" t="s">
        <v>3041</v>
      </c>
      <c r="J109" t="s">
        <v>3952</v>
      </c>
      <c r="K109" t="s">
        <v>4163</v>
      </c>
      <c r="L109">
        <v>1</v>
      </c>
      <c r="M109" t="s">
        <v>683</v>
      </c>
      <c r="N109" s="96" t="s">
        <v>683</v>
      </c>
      <c r="O109" s="96" t="s">
        <v>683</v>
      </c>
      <c r="P109" s="96">
        <v>40909</v>
      </c>
      <c r="Q109" s="96"/>
      <c r="R109" t="s">
        <v>3586</v>
      </c>
      <c r="S109" t="s">
        <v>3587</v>
      </c>
      <c r="T109" t="s">
        <v>3766</v>
      </c>
      <c r="U109" t="s">
        <v>4164</v>
      </c>
      <c r="X109" t="s">
        <v>3766</v>
      </c>
      <c r="Y109" t="s">
        <v>3097</v>
      </c>
      <c r="Z109" t="s">
        <v>1125</v>
      </c>
      <c r="AA109" t="s">
        <v>1333</v>
      </c>
      <c r="AC109" t="s">
        <v>3578</v>
      </c>
      <c r="AD109" t="s">
        <v>3563</v>
      </c>
      <c r="AE109" t="s">
        <v>3522</v>
      </c>
      <c r="AG109" t="s">
        <v>3501</v>
      </c>
      <c r="AH109" t="s">
        <v>3556</v>
      </c>
      <c r="AI109" t="s">
        <v>3097</v>
      </c>
      <c r="AJ109" t="s">
        <v>152</v>
      </c>
      <c r="AK109" t="s">
        <v>3593</v>
      </c>
      <c r="AL109" t="s">
        <v>3580</v>
      </c>
      <c r="AN109" t="s">
        <v>3594</v>
      </c>
      <c r="AO109" t="s">
        <v>3501</v>
      </c>
    </row>
    <row r="110" spans="2:41" x14ac:dyDescent="0.25">
      <c r="B110" s="95">
        <v>109</v>
      </c>
      <c r="C110" t="s">
        <v>4168</v>
      </c>
      <c r="D110" t="s">
        <v>4169</v>
      </c>
      <c r="G110" t="s">
        <v>3566</v>
      </c>
      <c r="H110" t="s">
        <v>3598</v>
      </c>
      <c r="J110" t="s">
        <v>3560</v>
      </c>
      <c r="K110" t="s">
        <v>4170</v>
      </c>
      <c r="L110">
        <v>-99</v>
      </c>
      <c r="M110" t="s">
        <v>683</v>
      </c>
      <c r="N110" s="96" t="s">
        <v>683</v>
      </c>
      <c r="O110" s="96"/>
      <c r="P110" s="96">
        <v>39814</v>
      </c>
      <c r="Q110" s="96" t="s">
        <v>4171</v>
      </c>
      <c r="U110" t="s">
        <v>3563</v>
      </c>
      <c r="AD110" t="s">
        <v>3499</v>
      </c>
      <c r="AE110" t="s">
        <v>3499</v>
      </c>
      <c r="AF110" t="s">
        <v>3499</v>
      </c>
      <c r="AG110" t="s">
        <v>3499</v>
      </c>
      <c r="AN110" t="s">
        <v>3500</v>
      </c>
      <c r="AO110" t="s">
        <v>3501</v>
      </c>
    </row>
    <row r="111" spans="2:41" x14ac:dyDescent="0.25">
      <c r="B111" s="95">
        <v>110</v>
      </c>
      <c r="C111" s="95" t="s">
        <v>4172</v>
      </c>
      <c r="D111" t="s">
        <v>4173</v>
      </c>
      <c r="G111" t="s">
        <v>3788</v>
      </c>
      <c r="H111" t="s">
        <v>3532</v>
      </c>
      <c r="J111" t="s">
        <v>3560</v>
      </c>
      <c r="K111" t="s">
        <v>4174</v>
      </c>
      <c r="L111">
        <v>-99</v>
      </c>
      <c r="M111" t="s">
        <v>683</v>
      </c>
      <c r="N111" s="96" t="s">
        <v>683</v>
      </c>
      <c r="O111" s="96"/>
      <c r="P111" s="96">
        <v>39814</v>
      </c>
      <c r="Q111" s="96" t="s">
        <v>4175</v>
      </c>
      <c r="U111" t="s">
        <v>3563</v>
      </c>
      <c r="AD111" t="s">
        <v>3499</v>
      </c>
      <c r="AE111" t="s">
        <v>3499</v>
      </c>
      <c r="AF111" t="s">
        <v>3499</v>
      </c>
      <c r="AG111" t="s">
        <v>3499</v>
      </c>
      <c r="AN111" t="s">
        <v>3500</v>
      </c>
      <c r="AO111" t="s">
        <v>3501</v>
      </c>
    </row>
    <row r="112" spans="2:41" x14ac:dyDescent="0.25">
      <c r="B112" s="95">
        <v>111</v>
      </c>
      <c r="C112" s="95" t="s">
        <v>2855</v>
      </c>
      <c r="D112" t="s">
        <v>4176</v>
      </c>
      <c r="E112" t="s">
        <v>4177</v>
      </c>
      <c r="F112" t="s">
        <v>3117</v>
      </c>
      <c r="G112" t="s">
        <v>3548</v>
      </c>
      <c r="H112" t="s">
        <v>3708</v>
      </c>
      <c r="I112" t="s">
        <v>39</v>
      </c>
      <c r="J112" t="s">
        <v>3709</v>
      </c>
      <c r="K112" t="s">
        <v>4178</v>
      </c>
      <c r="L112">
        <v>3</v>
      </c>
      <c r="M112" t="s">
        <v>683</v>
      </c>
      <c r="N112" s="96" t="s">
        <v>683</v>
      </c>
      <c r="O112" s="96"/>
      <c r="P112" s="96">
        <v>40969</v>
      </c>
      <c r="Q112" s="96"/>
      <c r="R112" t="s">
        <v>3619</v>
      </c>
      <c r="S112" t="s">
        <v>3620</v>
      </c>
      <c r="T112" t="s">
        <v>3620</v>
      </c>
      <c r="U112" t="s">
        <v>3711</v>
      </c>
      <c r="V112" t="s">
        <v>4179</v>
      </c>
      <c r="W112" t="s">
        <v>4113</v>
      </c>
      <c r="X112" t="s">
        <v>2197</v>
      </c>
      <c r="Y112" t="s">
        <v>1985</v>
      </c>
      <c r="Z112" t="s">
        <v>2837</v>
      </c>
      <c r="AA112" t="s">
        <v>1006</v>
      </c>
      <c r="AC112" t="s">
        <v>3520</v>
      </c>
      <c r="AD112" t="s">
        <v>3563</v>
      </c>
      <c r="AE112" t="s">
        <v>3640</v>
      </c>
      <c r="AI112" t="s">
        <v>1985</v>
      </c>
      <c r="AJ112" t="s">
        <v>152</v>
      </c>
      <c r="AL112" t="s">
        <v>3544</v>
      </c>
      <c r="AN112" t="s">
        <v>3594</v>
      </c>
      <c r="AO112" t="s">
        <v>3501</v>
      </c>
    </row>
    <row r="113" spans="2:41" x14ac:dyDescent="0.25">
      <c r="B113" s="95">
        <v>112</v>
      </c>
      <c r="C113" s="95" t="s">
        <v>778</v>
      </c>
      <c r="D113" t="s">
        <v>4180</v>
      </c>
      <c r="E113" t="s">
        <v>4181</v>
      </c>
      <c r="F113" t="s">
        <v>3279</v>
      </c>
      <c r="G113" t="s">
        <v>3597</v>
      </c>
      <c r="H113" t="s">
        <v>3507</v>
      </c>
      <c r="I113" t="s">
        <v>4</v>
      </c>
      <c r="J113" t="s">
        <v>3533</v>
      </c>
      <c r="K113" t="s">
        <v>4182</v>
      </c>
      <c r="L113">
        <v>3</v>
      </c>
      <c r="M113" t="s">
        <v>683</v>
      </c>
      <c r="N113" s="96" t="s">
        <v>683</v>
      </c>
      <c r="O113" s="96"/>
      <c r="P113" s="96">
        <v>39814</v>
      </c>
      <c r="Q113" s="96"/>
      <c r="R113" t="s">
        <v>3512</v>
      </c>
      <c r="S113" t="s">
        <v>3632</v>
      </c>
      <c r="T113" t="s">
        <v>3633</v>
      </c>
      <c r="U113" t="s">
        <v>3633</v>
      </c>
      <c r="V113" t="s">
        <v>4183</v>
      </c>
      <c r="W113" t="s">
        <v>4113</v>
      </c>
      <c r="X113" t="s">
        <v>3857</v>
      </c>
      <c r="Y113" t="s">
        <v>3032</v>
      </c>
      <c r="Z113" t="s">
        <v>4083</v>
      </c>
      <c r="AA113" t="s">
        <v>3704</v>
      </c>
      <c r="AB113" t="s">
        <v>3519</v>
      </c>
      <c r="AC113" t="s">
        <v>3578</v>
      </c>
      <c r="AD113" t="s">
        <v>4095</v>
      </c>
      <c r="AE113" t="s">
        <v>3522</v>
      </c>
      <c r="AF113" t="s">
        <v>3592</v>
      </c>
      <c r="AG113" t="s">
        <v>3501</v>
      </c>
      <c r="AI113" t="s">
        <v>3032</v>
      </c>
      <c r="AJ113" t="s">
        <v>152</v>
      </c>
      <c r="AK113" t="s">
        <v>3642</v>
      </c>
      <c r="AL113" t="s">
        <v>3580</v>
      </c>
      <c r="AN113" t="s">
        <v>3594</v>
      </c>
      <c r="AO113" t="s">
        <v>3501</v>
      </c>
    </row>
    <row r="114" spans="2:41" x14ac:dyDescent="0.25">
      <c r="B114" s="95">
        <v>113</v>
      </c>
      <c r="C114" t="s">
        <v>4184</v>
      </c>
      <c r="D114" t="s">
        <v>4185</v>
      </c>
      <c r="E114" t="s">
        <v>4186</v>
      </c>
      <c r="F114" t="s">
        <v>3109</v>
      </c>
      <c r="G114" t="s">
        <v>3764</v>
      </c>
      <c r="H114" t="s">
        <v>3598</v>
      </c>
      <c r="I114" t="s">
        <v>4</v>
      </c>
      <c r="J114" t="s">
        <v>3508</v>
      </c>
      <c r="K114" t="s">
        <v>4187</v>
      </c>
      <c r="L114">
        <v>3</v>
      </c>
      <c r="M114" t="s">
        <v>683</v>
      </c>
      <c r="N114" s="96" t="s">
        <v>683</v>
      </c>
      <c r="O114" s="96" t="s">
        <v>3524</v>
      </c>
      <c r="P114" s="96">
        <v>39814</v>
      </c>
      <c r="Q114" s="96" t="s">
        <v>4188</v>
      </c>
      <c r="S114" t="s">
        <v>3248</v>
      </c>
      <c r="T114" t="s">
        <v>2105</v>
      </c>
      <c r="U114" t="s">
        <v>2335</v>
      </c>
      <c r="V114" t="s">
        <v>4189</v>
      </c>
      <c r="W114" t="s">
        <v>2335</v>
      </c>
      <c r="X114" t="s">
        <v>3836</v>
      </c>
      <c r="Y114" t="s">
        <v>3032</v>
      </c>
      <c r="Z114" t="s">
        <v>4190</v>
      </c>
      <c r="AA114" t="s">
        <v>4191</v>
      </c>
      <c r="AC114" t="s">
        <v>3520</v>
      </c>
      <c r="AD114" t="s">
        <v>3605</v>
      </c>
      <c r="AE114" t="s">
        <v>3640</v>
      </c>
      <c r="AF114" t="s">
        <v>3523</v>
      </c>
      <c r="AG114" t="s">
        <v>3501</v>
      </c>
      <c r="AI114" t="s">
        <v>3032</v>
      </c>
      <c r="AJ114" t="s">
        <v>3557</v>
      </c>
      <c r="AL114" t="s">
        <v>3544</v>
      </c>
      <c r="AN114" t="s">
        <v>3594</v>
      </c>
      <c r="AO114" t="s">
        <v>3501</v>
      </c>
    </row>
    <row r="115" spans="2:41" x14ac:dyDescent="0.25">
      <c r="B115" s="95">
        <v>114</v>
      </c>
      <c r="C115" s="95" t="s">
        <v>4192</v>
      </c>
      <c r="D115" t="s">
        <v>4193</v>
      </c>
      <c r="G115" t="s">
        <v>4194</v>
      </c>
      <c r="H115" t="s">
        <v>3053</v>
      </c>
      <c r="J115" t="s">
        <v>3560</v>
      </c>
      <c r="K115" t="s">
        <v>4195</v>
      </c>
      <c r="L115">
        <v>-99</v>
      </c>
      <c r="M115" t="s">
        <v>683</v>
      </c>
      <c r="N115" s="96" t="s">
        <v>683</v>
      </c>
      <c r="O115" s="96"/>
      <c r="P115" s="96">
        <v>40179</v>
      </c>
      <c r="Q115" s="96" t="s">
        <v>4196</v>
      </c>
      <c r="S115" t="s">
        <v>4197</v>
      </c>
      <c r="U115" t="s">
        <v>3727</v>
      </c>
      <c r="X115" t="s">
        <v>3727</v>
      </c>
      <c r="Y115" t="s">
        <v>3267</v>
      </c>
      <c r="AD115" t="s">
        <v>3499</v>
      </c>
      <c r="AE115" t="s">
        <v>3499</v>
      </c>
      <c r="AF115" t="s">
        <v>3499</v>
      </c>
      <c r="AG115" t="s">
        <v>3499</v>
      </c>
      <c r="AI115" t="s">
        <v>3267</v>
      </c>
      <c r="AN115" t="s">
        <v>3500</v>
      </c>
      <c r="AO115" t="s">
        <v>3501</v>
      </c>
    </row>
    <row r="116" spans="2:41" x14ac:dyDescent="0.25">
      <c r="B116" s="95">
        <v>115</v>
      </c>
      <c r="C116" s="95" t="s">
        <v>4198</v>
      </c>
      <c r="D116" t="s">
        <v>4199</v>
      </c>
      <c r="G116" t="s">
        <v>3724</v>
      </c>
      <c r="H116" t="s">
        <v>3598</v>
      </c>
      <c r="J116" t="s">
        <v>3560</v>
      </c>
      <c r="K116" t="s">
        <v>4200</v>
      </c>
      <c r="L116">
        <v>-99</v>
      </c>
      <c r="M116" t="s">
        <v>683</v>
      </c>
      <c r="N116" s="96" t="s">
        <v>683</v>
      </c>
      <c r="O116" s="96"/>
      <c r="P116" s="96">
        <v>39814</v>
      </c>
      <c r="Q116" s="96" t="s">
        <v>4201</v>
      </c>
      <c r="S116" t="s">
        <v>1345</v>
      </c>
      <c r="U116" t="s">
        <v>4202</v>
      </c>
      <c r="X116" t="s">
        <v>3615</v>
      </c>
      <c r="Y116" t="s">
        <v>3097</v>
      </c>
      <c r="AD116" t="s">
        <v>3499</v>
      </c>
      <c r="AE116" t="s">
        <v>3499</v>
      </c>
      <c r="AF116" t="s">
        <v>3499</v>
      </c>
      <c r="AG116" t="s">
        <v>3499</v>
      </c>
      <c r="AI116" t="s">
        <v>3097</v>
      </c>
      <c r="AN116" t="s">
        <v>3500</v>
      </c>
      <c r="AO116" t="s">
        <v>3501</v>
      </c>
    </row>
    <row r="117" spans="2:41" x14ac:dyDescent="0.25">
      <c r="B117" s="95">
        <v>116</v>
      </c>
      <c r="C117" s="95" t="s">
        <v>4203</v>
      </c>
      <c r="D117" t="s">
        <v>4204</v>
      </c>
      <c r="G117" t="s">
        <v>3548</v>
      </c>
      <c r="H117" t="s">
        <v>3041</v>
      </c>
      <c r="J117" t="s">
        <v>3773</v>
      </c>
      <c r="K117" t="s">
        <v>4205</v>
      </c>
      <c r="L117">
        <v>3</v>
      </c>
      <c r="M117" t="s">
        <v>683</v>
      </c>
      <c r="N117" s="96" t="s">
        <v>683</v>
      </c>
      <c r="O117" s="96" t="s">
        <v>683</v>
      </c>
      <c r="P117" s="96">
        <v>41153</v>
      </c>
      <c r="Q117" s="96" t="s">
        <v>4206</v>
      </c>
      <c r="S117" t="s">
        <v>4207</v>
      </c>
      <c r="U117" t="s">
        <v>3924</v>
      </c>
      <c r="X117" t="s">
        <v>3925</v>
      </c>
      <c r="Y117" t="s">
        <v>3032</v>
      </c>
      <c r="AD117" t="s">
        <v>3499</v>
      </c>
      <c r="AE117" t="s">
        <v>3499</v>
      </c>
      <c r="AF117" t="s">
        <v>3499</v>
      </c>
      <c r="AG117" t="s">
        <v>3499</v>
      </c>
      <c r="AI117" t="s">
        <v>3032</v>
      </c>
      <c r="AN117" t="s">
        <v>3500</v>
      </c>
      <c r="AO117" t="s">
        <v>3501</v>
      </c>
    </row>
    <row r="118" spans="2:41" x14ac:dyDescent="0.25">
      <c r="B118" s="95">
        <v>117</v>
      </c>
      <c r="C118" s="95" t="s">
        <v>3355</v>
      </c>
      <c r="D118" t="s">
        <v>4208</v>
      </c>
      <c r="E118" t="s">
        <v>4209</v>
      </c>
      <c r="F118" t="s">
        <v>3117</v>
      </c>
      <c r="G118" t="s">
        <v>3548</v>
      </c>
      <c r="H118" t="s">
        <v>3053</v>
      </c>
      <c r="I118" t="s">
        <v>3053</v>
      </c>
      <c r="J118" t="s">
        <v>3618</v>
      </c>
      <c r="K118" t="s">
        <v>683</v>
      </c>
      <c r="L118">
        <v>2</v>
      </c>
      <c r="M118" t="s">
        <v>3499</v>
      </c>
      <c r="N118" s="96" t="s">
        <v>3499</v>
      </c>
      <c r="O118" s="96"/>
      <c r="P118" s="96">
        <v>41821</v>
      </c>
      <c r="Q118" s="96"/>
      <c r="R118" t="s">
        <v>3619</v>
      </c>
      <c r="S118" t="s">
        <v>3620</v>
      </c>
      <c r="T118" t="s">
        <v>3620</v>
      </c>
      <c r="U118" t="s">
        <v>3621</v>
      </c>
      <c r="V118" t="s">
        <v>3621</v>
      </c>
      <c r="W118" t="s">
        <v>3621</v>
      </c>
      <c r="X118" t="s">
        <v>3622</v>
      </c>
      <c r="Y118" t="s">
        <v>1985</v>
      </c>
      <c r="Z118" t="s">
        <v>3625</v>
      </c>
      <c r="AA118" t="s">
        <v>3624</v>
      </c>
      <c r="AB118" t="s">
        <v>3499</v>
      </c>
      <c r="AC118" t="s">
        <v>3520</v>
      </c>
      <c r="AD118" t="s">
        <v>3625</v>
      </c>
      <c r="AE118" t="s">
        <v>3626</v>
      </c>
      <c r="AF118" t="s">
        <v>3627</v>
      </c>
      <c r="AG118" t="s">
        <v>3524</v>
      </c>
      <c r="AI118" t="s">
        <v>1985</v>
      </c>
      <c r="AJ118" t="s">
        <v>152</v>
      </c>
      <c r="AL118" t="s">
        <v>3527</v>
      </c>
      <c r="AN118" t="s">
        <v>3594</v>
      </c>
      <c r="AO118" t="s">
        <v>3501</v>
      </c>
    </row>
    <row r="119" spans="2:41" x14ac:dyDescent="0.25">
      <c r="B119" s="95">
        <v>118</v>
      </c>
      <c r="C119" t="s">
        <v>4210</v>
      </c>
      <c r="D119" t="s">
        <v>4211</v>
      </c>
      <c r="G119" t="s">
        <v>3583</v>
      </c>
      <c r="H119" t="s">
        <v>4212</v>
      </c>
      <c r="J119" t="s">
        <v>3533</v>
      </c>
      <c r="K119" t="s">
        <v>4213</v>
      </c>
      <c r="L119">
        <v>3</v>
      </c>
      <c r="M119" t="s">
        <v>683</v>
      </c>
      <c r="N119" s="96" t="s">
        <v>683</v>
      </c>
      <c r="O119" s="96"/>
      <c r="P119" s="96">
        <v>39814</v>
      </c>
      <c r="Q119" s="96" t="s">
        <v>4214</v>
      </c>
      <c r="S119" t="s">
        <v>3574</v>
      </c>
      <c r="U119" t="s">
        <v>3563</v>
      </c>
      <c r="V119" t="s">
        <v>3555</v>
      </c>
      <c r="X119" t="s">
        <v>3574</v>
      </c>
      <c r="Y119" t="s">
        <v>3032</v>
      </c>
      <c r="Z119" t="s">
        <v>4215</v>
      </c>
      <c r="AB119" t="s">
        <v>3519</v>
      </c>
      <c r="AC119" t="s">
        <v>3520</v>
      </c>
      <c r="AD119" t="s">
        <v>3499</v>
      </c>
      <c r="AE119" t="s">
        <v>3499</v>
      </c>
      <c r="AF119" t="s">
        <v>3499</v>
      </c>
      <c r="AG119" t="s">
        <v>3499</v>
      </c>
      <c r="AI119" t="s">
        <v>3032</v>
      </c>
      <c r="AL119" t="s">
        <v>3544</v>
      </c>
      <c r="AN119" t="s">
        <v>3500</v>
      </c>
      <c r="AO119" t="s">
        <v>3501</v>
      </c>
    </row>
    <row r="120" spans="2:41" x14ac:dyDescent="0.25">
      <c r="B120" s="95">
        <v>119</v>
      </c>
      <c r="C120" t="s">
        <v>4216</v>
      </c>
      <c r="D120" t="s">
        <v>4217</v>
      </c>
      <c r="F120" t="s">
        <v>3109</v>
      </c>
      <c r="G120" t="s">
        <v>3695</v>
      </c>
      <c r="H120" t="s">
        <v>3507</v>
      </c>
      <c r="J120" t="s">
        <v>3560</v>
      </c>
      <c r="K120" t="s">
        <v>4218</v>
      </c>
      <c r="L120">
        <v>-99</v>
      </c>
      <c r="M120" t="s">
        <v>683</v>
      </c>
      <c r="N120" s="96" t="s">
        <v>683</v>
      </c>
      <c r="O120" s="96"/>
      <c r="P120" s="96">
        <v>39814</v>
      </c>
      <c r="Q120" s="96" t="s">
        <v>3749</v>
      </c>
      <c r="U120" t="s">
        <v>3563</v>
      </c>
      <c r="AD120" t="s">
        <v>3499</v>
      </c>
      <c r="AE120" t="s">
        <v>3499</v>
      </c>
      <c r="AF120" t="s">
        <v>3499</v>
      </c>
      <c r="AG120" t="s">
        <v>3499</v>
      </c>
      <c r="AN120" t="s">
        <v>3500</v>
      </c>
      <c r="AO120" t="s">
        <v>3501</v>
      </c>
    </row>
    <row r="121" spans="2:41" x14ac:dyDescent="0.25">
      <c r="B121" s="95">
        <v>120</v>
      </c>
      <c r="C121" s="95" t="s">
        <v>4219</v>
      </c>
      <c r="D121" t="s">
        <v>4220</v>
      </c>
      <c r="E121" t="s">
        <v>4221</v>
      </c>
      <c r="F121" t="s">
        <v>5</v>
      </c>
      <c r="G121" t="s">
        <v>3583</v>
      </c>
      <c r="H121" t="s">
        <v>4212</v>
      </c>
      <c r="I121" t="s">
        <v>4</v>
      </c>
      <c r="J121" t="s">
        <v>3533</v>
      </c>
      <c r="K121" t="s">
        <v>4222</v>
      </c>
      <c r="L121">
        <v>2</v>
      </c>
      <c r="M121" t="s">
        <v>683</v>
      </c>
      <c r="N121" s="96" t="s">
        <v>683</v>
      </c>
      <c r="O121" s="96"/>
      <c r="P121" s="96">
        <v>39814</v>
      </c>
      <c r="Q121" s="96" t="s">
        <v>4223</v>
      </c>
      <c r="S121" t="s">
        <v>3496</v>
      </c>
      <c r="T121" t="s">
        <v>1700</v>
      </c>
      <c r="U121" t="s">
        <v>1749</v>
      </c>
      <c r="V121" t="s">
        <v>3153</v>
      </c>
      <c r="W121" t="s">
        <v>4224</v>
      </c>
      <c r="X121" t="s">
        <v>1822</v>
      </c>
      <c r="Y121" t="s">
        <v>3032</v>
      </c>
      <c r="Z121" t="s">
        <v>4225</v>
      </c>
      <c r="AA121" t="s">
        <v>4225</v>
      </c>
      <c r="AC121" t="s">
        <v>3520</v>
      </c>
      <c r="AD121" t="s">
        <v>3605</v>
      </c>
      <c r="AE121" t="s">
        <v>3640</v>
      </c>
      <c r="AF121" t="s">
        <v>3523</v>
      </c>
      <c r="AG121" t="s">
        <v>3501</v>
      </c>
      <c r="AI121" t="s">
        <v>3032</v>
      </c>
      <c r="AJ121" t="s">
        <v>3942</v>
      </c>
      <c r="AL121" t="s">
        <v>3544</v>
      </c>
      <c r="AN121" t="s">
        <v>3500</v>
      </c>
      <c r="AO121" t="s">
        <v>3501</v>
      </c>
    </row>
    <row r="122" spans="2:41" x14ac:dyDescent="0.25">
      <c r="B122" s="95">
        <v>121</v>
      </c>
      <c r="C122" s="95" t="s">
        <v>790</v>
      </c>
      <c r="D122" t="s">
        <v>4226</v>
      </c>
      <c r="E122" t="s">
        <v>4227</v>
      </c>
      <c r="F122" t="s">
        <v>3117</v>
      </c>
      <c r="G122" t="s">
        <v>3548</v>
      </c>
      <c r="H122" t="s">
        <v>3041</v>
      </c>
      <c r="I122" t="s">
        <v>3041</v>
      </c>
      <c r="J122" t="s">
        <v>3738</v>
      </c>
      <c r="K122" t="s">
        <v>4228</v>
      </c>
      <c r="L122">
        <v>3</v>
      </c>
      <c r="M122" t="s">
        <v>683</v>
      </c>
      <c r="N122" s="96" t="s">
        <v>683</v>
      </c>
      <c r="O122" s="96" t="s">
        <v>683</v>
      </c>
      <c r="P122" s="96">
        <v>41306</v>
      </c>
      <c r="Q122" s="96"/>
      <c r="R122" t="s">
        <v>3512</v>
      </c>
      <c r="S122" t="s">
        <v>3632</v>
      </c>
      <c r="T122" t="s">
        <v>3633</v>
      </c>
      <c r="U122" t="s">
        <v>3633</v>
      </c>
      <c r="V122" t="s">
        <v>4183</v>
      </c>
      <c r="W122" t="s">
        <v>4113</v>
      </c>
      <c r="X122" t="s">
        <v>3857</v>
      </c>
      <c r="Y122" t="s">
        <v>3032</v>
      </c>
      <c r="Z122" t="s">
        <v>3541</v>
      </c>
      <c r="AA122" t="s">
        <v>3541</v>
      </c>
      <c r="AC122" t="s">
        <v>3520</v>
      </c>
      <c r="AD122" t="s">
        <v>3563</v>
      </c>
      <c r="AI122" t="s">
        <v>3032</v>
      </c>
      <c r="AJ122" t="s">
        <v>152</v>
      </c>
      <c r="AK122" t="s">
        <v>3642</v>
      </c>
      <c r="AL122" t="s">
        <v>3544</v>
      </c>
      <c r="AN122" t="s">
        <v>3594</v>
      </c>
      <c r="AO122" t="s">
        <v>3501</v>
      </c>
    </row>
    <row r="123" spans="2:41" x14ac:dyDescent="0.25">
      <c r="B123" s="95">
        <v>122</v>
      </c>
      <c r="C123" t="s">
        <v>4229</v>
      </c>
      <c r="D123" t="s">
        <v>4230</v>
      </c>
      <c r="G123" t="s">
        <v>3799</v>
      </c>
      <c r="H123" t="s">
        <v>3932</v>
      </c>
      <c r="J123" t="s">
        <v>3560</v>
      </c>
      <c r="K123" t="s">
        <v>4231</v>
      </c>
      <c r="L123">
        <v>-99</v>
      </c>
      <c r="M123" t="s">
        <v>683</v>
      </c>
      <c r="N123" s="96" t="s">
        <v>683</v>
      </c>
      <c r="O123" s="96"/>
      <c r="P123" s="96">
        <v>39814</v>
      </c>
      <c r="Q123" s="96" t="s">
        <v>4232</v>
      </c>
      <c r="U123" t="s">
        <v>3563</v>
      </c>
      <c r="AD123" t="s">
        <v>3499</v>
      </c>
      <c r="AE123" t="s">
        <v>3499</v>
      </c>
      <c r="AF123" t="s">
        <v>3499</v>
      </c>
      <c r="AG123" t="s">
        <v>3499</v>
      </c>
      <c r="AN123" t="s">
        <v>3500</v>
      </c>
      <c r="AO123" t="s">
        <v>3501</v>
      </c>
    </row>
    <row r="124" spans="2:41" x14ac:dyDescent="0.25">
      <c r="B124" s="95">
        <v>123</v>
      </c>
      <c r="C124" s="95" t="s">
        <v>801</v>
      </c>
      <c r="D124" t="s">
        <v>181</v>
      </c>
      <c r="E124" t="s">
        <v>4233</v>
      </c>
      <c r="F124" t="s">
        <v>3109</v>
      </c>
      <c r="G124" t="s">
        <v>3695</v>
      </c>
      <c r="H124" t="s">
        <v>3507</v>
      </c>
      <c r="I124" t="s">
        <v>4</v>
      </c>
      <c r="J124" t="s">
        <v>3533</v>
      </c>
      <c r="K124" t="s">
        <v>4234</v>
      </c>
      <c r="L124">
        <v>2</v>
      </c>
      <c r="M124" t="s">
        <v>3510</v>
      </c>
      <c r="N124" s="96" t="s">
        <v>3511</v>
      </c>
      <c r="O124" s="96"/>
      <c r="P124" s="96">
        <v>39814</v>
      </c>
      <c r="Q124" s="96"/>
      <c r="R124" t="s">
        <v>3512</v>
      </c>
      <c r="S124" t="s">
        <v>3632</v>
      </c>
      <c r="T124" t="s">
        <v>3854</v>
      </c>
      <c r="U124" t="s">
        <v>3855</v>
      </c>
      <c r="V124" t="s">
        <v>3971</v>
      </c>
      <c r="W124" t="s">
        <v>3857</v>
      </c>
      <c r="Y124" t="s">
        <v>3032</v>
      </c>
      <c r="Z124" t="s">
        <v>1832</v>
      </c>
      <c r="AA124" t="s">
        <v>4235</v>
      </c>
      <c r="AC124" t="s">
        <v>3520</v>
      </c>
      <c r="AD124" t="s">
        <v>3542</v>
      </c>
      <c r="AE124" t="s">
        <v>3640</v>
      </c>
      <c r="AF124" t="s">
        <v>3592</v>
      </c>
      <c r="AG124" t="s">
        <v>3501</v>
      </c>
      <c r="AI124" t="s">
        <v>3032</v>
      </c>
      <c r="AJ124" t="s">
        <v>152</v>
      </c>
      <c r="AK124" t="s">
        <v>3642</v>
      </c>
      <c r="AL124" t="s">
        <v>3544</v>
      </c>
      <c r="AN124" t="s">
        <v>3594</v>
      </c>
      <c r="AO124" t="s">
        <v>3501</v>
      </c>
    </row>
    <row r="125" spans="2:41" x14ac:dyDescent="0.25">
      <c r="B125" s="95">
        <v>124</v>
      </c>
      <c r="C125" s="95" t="s">
        <v>4236</v>
      </c>
      <c r="D125" t="s">
        <v>4237</v>
      </c>
      <c r="F125" t="s">
        <v>5</v>
      </c>
      <c r="G125" t="s">
        <v>3841</v>
      </c>
      <c r="H125" t="s">
        <v>4212</v>
      </c>
      <c r="I125" t="s">
        <v>4</v>
      </c>
      <c r="J125" t="s">
        <v>3533</v>
      </c>
      <c r="K125" t="s">
        <v>4238</v>
      </c>
      <c r="L125">
        <v>0</v>
      </c>
      <c r="M125" t="s">
        <v>683</v>
      </c>
      <c r="N125" s="96" t="s">
        <v>683</v>
      </c>
      <c r="O125" s="96"/>
      <c r="P125" s="96">
        <v>39814</v>
      </c>
      <c r="Q125" s="96" t="s">
        <v>3809</v>
      </c>
      <c r="S125" t="s">
        <v>4239</v>
      </c>
      <c r="U125" t="s">
        <v>4240</v>
      </c>
      <c r="V125" t="s">
        <v>3966</v>
      </c>
      <c r="X125" t="s">
        <v>4002</v>
      </c>
      <c r="Y125" t="s">
        <v>3032</v>
      </c>
      <c r="AC125" t="s">
        <v>3520</v>
      </c>
      <c r="AD125" t="s">
        <v>3499</v>
      </c>
      <c r="AE125" t="s">
        <v>3499</v>
      </c>
      <c r="AF125" t="s">
        <v>3499</v>
      </c>
      <c r="AG125" t="s">
        <v>3499</v>
      </c>
      <c r="AI125" t="s">
        <v>3032</v>
      </c>
      <c r="AL125" t="s">
        <v>3544</v>
      </c>
      <c r="AN125" t="s">
        <v>3500</v>
      </c>
      <c r="AO125" t="s">
        <v>3501</v>
      </c>
    </row>
    <row r="126" spans="2:41" x14ac:dyDescent="0.25">
      <c r="B126" s="95">
        <v>125</v>
      </c>
      <c r="C126" s="95" t="s">
        <v>811</v>
      </c>
      <c r="D126" t="s">
        <v>4241</v>
      </c>
      <c r="E126" t="s">
        <v>4242</v>
      </c>
      <c r="F126" t="s">
        <v>3109</v>
      </c>
      <c r="G126" t="s">
        <v>3969</v>
      </c>
      <c r="H126" t="s">
        <v>3507</v>
      </c>
      <c r="I126" t="s">
        <v>4</v>
      </c>
      <c r="J126" t="s">
        <v>3852</v>
      </c>
      <c r="K126" t="s">
        <v>4243</v>
      </c>
      <c r="L126">
        <v>3</v>
      </c>
      <c r="M126" t="s">
        <v>683</v>
      </c>
      <c r="N126" s="96" t="s">
        <v>683</v>
      </c>
      <c r="O126" s="96" t="s">
        <v>3524</v>
      </c>
      <c r="P126" s="96">
        <v>39814</v>
      </c>
      <c r="Q126" s="96"/>
      <c r="R126" t="s">
        <v>3512</v>
      </c>
      <c r="S126" t="s">
        <v>3632</v>
      </c>
      <c r="T126" t="s">
        <v>3854</v>
      </c>
      <c r="U126" t="s">
        <v>4244</v>
      </c>
      <c r="W126" t="s">
        <v>4244</v>
      </c>
      <c r="X126" t="s">
        <v>4090</v>
      </c>
      <c r="Y126" t="s">
        <v>3032</v>
      </c>
      <c r="Z126" t="s">
        <v>820</v>
      </c>
      <c r="AA126" t="s">
        <v>822</v>
      </c>
      <c r="AC126" t="s">
        <v>3520</v>
      </c>
      <c r="AD126" t="s">
        <v>4245</v>
      </c>
      <c r="AE126" t="s">
        <v>3640</v>
      </c>
      <c r="AF126" t="s">
        <v>3523</v>
      </c>
      <c r="AG126" t="s">
        <v>3501</v>
      </c>
      <c r="AI126" t="s">
        <v>3032</v>
      </c>
      <c r="AJ126" t="s">
        <v>152</v>
      </c>
      <c r="AK126" t="s">
        <v>3642</v>
      </c>
      <c r="AL126" t="s">
        <v>3544</v>
      </c>
      <c r="AN126" t="s">
        <v>3594</v>
      </c>
      <c r="AO126" t="s">
        <v>3501</v>
      </c>
    </row>
    <row r="127" spans="2:41" x14ac:dyDescent="0.25">
      <c r="B127" s="95">
        <v>126</v>
      </c>
      <c r="C127" s="95" t="s">
        <v>4246</v>
      </c>
      <c r="D127" t="s">
        <v>4247</v>
      </c>
      <c r="G127" t="s">
        <v>3969</v>
      </c>
      <c r="H127" t="s">
        <v>3507</v>
      </c>
      <c r="J127" t="s">
        <v>3560</v>
      </c>
      <c r="K127" t="s">
        <v>4248</v>
      </c>
      <c r="L127">
        <v>-99</v>
      </c>
      <c r="M127" t="s">
        <v>683</v>
      </c>
      <c r="N127" s="96" t="s">
        <v>683</v>
      </c>
      <c r="O127" s="96"/>
      <c r="P127" s="96">
        <v>39814</v>
      </c>
      <c r="Q127" s="96" t="s">
        <v>4249</v>
      </c>
      <c r="S127" t="s">
        <v>3802</v>
      </c>
      <c r="U127" t="s">
        <v>3563</v>
      </c>
      <c r="X127" t="s">
        <v>3727</v>
      </c>
      <c r="Y127" t="s">
        <v>3267</v>
      </c>
      <c r="AD127" t="s">
        <v>3499</v>
      </c>
      <c r="AE127" t="s">
        <v>3499</v>
      </c>
      <c r="AF127" t="s">
        <v>3499</v>
      </c>
      <c r="AG127" t="s">
        <v>3499</v>
      </c>
      <c r="AI127" t="s">
        <v>3267</v>
      </c>
      <c r="AN127" t="s">
        <v>3500</v>
      </c>
      <c r="AO127" t="s">
        <v>3501</v>
      </c>
    </row>
    <row r="128" spans="2:41" x14ac:dyDescent="0.25">
      <c r="B128" s="95">
        <v>127</v>
      </c>
      <c r="C128" s="95" t="s">
        <v>826</v>
      </c>
      <c r="D128" t="s">
        <v>4250</v>
      </c>
      <c r="E128" t="s">
        <v>4251</v>
      </c>
      <c r="F128" t="s">
        <v>3109</v>
      </c>
      <c r="G128" t="s">
        <v>3680</v>
      </c>
      <c r="H128" t="s">
        <v>4</v>
      </c>
      <c r="I128" t="s">
        <v>4</v>
      </c>
      <c r="J128" t="s">
        <v>3852</v>
      </c>
      <c r="K128" t="s">
        <v>4252</v>
      </c>
      <c r="L128">
        <v>3</v>
      </c>
      <c r="M128" t="s">
        <v>683</v>
      </c>
      <c r="N128" s="96" t="s">
        <v>683</v>
      </c>
      <c r="O128" s="96"/>
      <c r="P128" s="96">
        <v>41852</v>
      </c>
      <c r="Q128" s="96"/>
      <c r="R128" t="s">
        <v>3512</v>
      </c>
      <c r="S128" t="s">
        <v>3632</v>
      </c>
      <c r="T128" t="s">
        <v>3854</v>
      </c>
      <c r="U128" t="s">
        <v>4244</v>
      </c>
      <c r="V128" t="s">
        <v>4244</v>
      </c>
      <c r="W128" t="s">
        <v>3971</v>
      </c>
      <c r="X128" t="s">
        <v>4075</v>
      </c>
      <c r="Y128" t="s">
        <v>3032</v>
      </c>
      <c r="Z128" t="s">
        <v>4094</v>
      </c>
      <c r="AA128" t="s">
        <v>3577</v>
      </c>
      <c r="AB128" t="s">
        <v>683</v>
      </c>
      <c r="AC128" t="s">
        <v>3520</v>
      </c>
      <c r="AD128" t="s">
        <v>3563</v>
      </c>
      <c r="AE128" t="s">
        <v>3640</v>
      </c>
      <c r="AF128" t="s">
        <v>3641</v>
      </c>
      <c r="AG128" t="s">
        <v>3501</v>
      </c>
      <c r="AI128" t="s">
        <v>3032</v>
      </c>
      <c r="AJ128" t="s">
        <v>152</v>
      </c>
      <c r="AK128" t="s">
        <v>3642</v>
      </c>
      <c r="AL128" t="s">
        <v>3544</v>
      </c>
      <c r="AN128" t="s">
        <v>3594</v>
      </c>
      <c r="AO128" t="s">
        <v>3501</v>
      </c>
    </row>
    <row r="129" spans="2:41" x14ac:dyDescent="0.25">
      <c r="B129" s="95">
        <v>128</v>
      </c>
      <c r="C129" s="95" t="s">
        <v>4253</v>
      </c>
      <c r="D129" t="s">
        <v>4253</v>
      </c>
      <c r="E129" t="s">
        <v>4254</v>
      </c>
      <c r="G129" t="s">
        <v>3548</v>
      </c>
      <c r="H129" t="s">
        <v>3053</v>
      </c>
      <c r="I129" t="s">
        <v>3053</v>
      </c>
      <c r="J129" t="s">
        <v>4255</v>
      </c>
      <c r="K129" t="s">
        <v>4256</v>
      </c>
      <c r="L129">
        <v>2</v>
      </c>
      <c r="M129" t="s">
        <v>683</v>
      </c>
      <c r="N129" s="96" t="s">
        <v>683</v>
      </c>
      <c r="O129" s="96"/>
      <c r="P129" s="96">
        <v>40695</v>
      </c>
      <c r="Q129" s="96" t="s">
        <v>4156</v>
      </c>
      <c r="S129" t="s">
        <v>3574</v>
      </c>
      <c r="T129" t="s">
        <v>3574</v>
      </c>
      <c r="U129" t="s">
        <v>4157</v>
      </c>
      <c r="V129" t="s">
        <v>4257</v>
      </c>
      <c r="W129" t="s">
        <v>4257</v>
      </c>
      <c r="X129" t="s">
        <v>3574</v>
      </c>
      <c r="Y129" t="s">
        <v>3267</v>
      </c>
      <c r="Z129" t="s">
        <v>4258</v>
      </c>
      <c r="AA129" t="s">
        <v>4258</v>
      </c>
      <c r="AC129" t="s">
        <v>3520</v>
      </c>
      <c r="AD129" t="s">
        <v>3563</v>
      </c>
      <c r="AG129" t="s">
        <v>3501</v>
      </c>
      <c r="AI129" t="s">
        <v>3267</v>
      </c>
      <c r="AL129" t="s">
        <v>3544</v>
      </c>
      <c r="AN129" t="s">
        <v>3500</v>
      </c>
      <c r="AO129" t="s">
        <v>3501</v>
      </c>
    </row>
    <row r="130" spans="2:41" x14ac:dyDescent="0.25">
      <c r="B130" s="95">
        <v>129</v>
      </c>
      <c r="C130" s="95" t="s">
        <v>2523</v>
      </c>
      <c r="D130" t="s">
        <v>4259</v>
      </c>
      <c r="E130" t="s">
        <v>4260</v>
      </c>
      <c r="F130" t="s">
        <v>5</v>
      </c>
      <c r="G130" t="s">
        <v>4261</v>
      </c>
      <c r="H130" t="s">
        <v>3598</v>
      </c>
      <c r="I130" t="s">
        <v>4</v>
      </c>
      <c r="J130" t="s">
        <v>3533</v>
      </c>
      <c r="K130" t="s">
        <v>4262</v>
      </c>
      <c r="L130">
        <v>2</v>
      </c>
      <c r="M130" t="s">
        <v>683</v>
      </c>
      <c r="N130" s="96" t="s">
        <v>683</v>
      </c>
      <c r="O130" s="96"/>
      <c r="P130" s="96">
        <v>39814</v>
      </c>
      <c r="Q130" s="96"/>
      <c r="R130" t="s">
        <v>3512</v>
      </c>
      <c r="S130" t="s">
        <v>3658</v>
      </c>
      <c r="T130" t="s">
        <v>3699</v>
      </c>
      <c r="U130" t="s">
        <v>3699</v>
      </c>
      <c r="V130" t="s">
        <v>3702</v>
      </c>
      <c r="W130" t="s">
        <v>3782</v>
      </c>
      <c r="X130" t="s">
        <v>3900</v>
      </c>
      <c r="Y130" t="s">
        <v>3032</v>
      </c>
      <c r="Z130" t="s">
        <v>4263</v>
      </c>
      <c r="AA130" t="s">
        <v>4264</v>
      </c>
      <c r="AC130" t="s">
        <v>3520</v>
      </c>
      <c r="AD130" t="s">
        <v>4265</v>
      </c>
      <c r="AE130" t="s">
        <v>3640</v>
      </c>
      <c r="AF130" t="s">
        <v>3523</v>
      </c>
      <c r="AG130" t="s">
        <v>3501</v>
      </c>
      <c r="AI130" t="s">
        <v>3032</v>
      </c>
      <c r="AJ130" t="s">
        <v>152</v>
      </c>
      <c r="AK130" t="s">
        <v>3662</v>
      </c>
      <c r="AL130" t="s">
        <v>3544</v>
      </c>
      <c r="AN130" t="s">
        <v>3594</v>
      </c>
      <c r="AO130" t="s">
        <v>3501</v>
      </c>
    </row>
    <row r="131" spans="2:41" x14ac:dyDescent="0.25">
      <c r="B131" s="95">
        <v>130</v>
      </c>
      <c r="C131" s="95" t="s">
        <v>4266</v>
      </c>
      <c r="D131" t="s">
        <v>4266</v>
      </c>
      <c r="F131" t="s">
        <v>5</v>
      </c>
      <c r="G131" t="s">
        <v>3566</v>
      </c>
      <c r="H131" t="s">
        <v>3494</v>
      </c>
      <c r="J131" t="s">
        <v>3560</v>
      </c>
      <c r="K131" t="s">
        <v>4267</v>
      </c>
      <c r="L131">
        <v>-99</v>
      </c>
      <c r="M131" t="s">
        <v>683</v>
      </c>
      <c r="N131" s="96" t="s">
        <v>683</v>
      </c>
      <c r="O131" s="96"/>
      <c r="P131" s="96">
        <v>39814</v>
      </c>
      <c r="Q131" s="96" t="s">
        <v>4132</v>
      </c>
      <c r="U131" t="s">
        <v>3563</v>
      </c>
      <c r="AD131" t="s">
        <v>3499</v>
      </c>
      <c r="AE131" t="s">
        <v>3499</v>
      </c>
      <c r="AF131" t="s">
        <v>3499</v>
      </c>
      <c r="AG131" t="s">
        <v>3499</v>
      </c>
      <c r="AN131" t="s">
        <v>3500</v>
      </c>
      <c r="AO131" t="s">
        <v>3501</v>
      </c>
    </row>
    <row r="132" spans="2:41" x14ac:dyDescent="0.25">
      <c r="B132" s="95">
        <v>131</v>
      </c>
      <c r="C132" s="95" t="s">
        <v>1804</v>
      </c>
      <c r="D132" t="s">
        <v>4268</v>
      </c>
      <c r="E132" t="s">
        <v>4269</v>
      </c>
      <c r="F132" t="s">
        <v>3109</v>
      </c>
      <c r="G132" t="s">
        <v>3695</v>
      </c>
      <c r="H132" t="s">
        <v>4</v>
      </c>
      <c r="I132" t="s">
        <v>4</v>
      </c>
      <c r="J132" t="s">
        <v>3508</v>
      </c>
      <c r="K132" t="s">
        <v>4270</v>
      </c>
      <c r="L132">
        <v>3</v>
      </c>
      <c r="M132" t="s">
        <v>683</v>
      </c>
      <c r="N132" s="96" t="s">
        <v>683</v>
      </c>
      <c r="O132" s="96" t="s">
        <v>3524</v>
      </c>
      <c r="P132" s="96">
        <v>40575</v>
      </c>
      <c r="Q132" s="96"/>
      <c r="R132" t="s">
        <v>3512</v>
      </c>
      <c r="S132" t="s">
        <v>3513</v>
      </c>
      <c r="T132" t="s">
        <v>3775</v>
      </c>
      <c r="U132" t="s">
        <v>3917</v>
      </c>
      <c r="W132" t="s">
        <v>3918</v>
      </c>
      <c r="X132" t="s">
        <v>3917</v>
      </c>
      <c r="Y132" t="s">
        <v>3032</v>
      </c>
      <c r="Z132" t="s">
        <v>4190</v>
      </c>
      <c r="AA132" t="s">
        <v>4271</v>
      </c>
      <c r="AC132" t="s">
        <v>3520</v>
      </c>
      <c r="AD132" t="s">
        <v>3605</v>
      </c>
      <c r="AE132" t="s">
        <v>3640</v>
      </c>
      <c r="AF132" t="s">
        <v>3523</v>
      </c>
      <c r="AG132" t="s">
        <v>3501</v>
      </c>
      <c r="AI132" t="s">
        <v>3032</v>
      </c>
      <c r="AJ132" t="s">
        <v>152</v>
      </c>
      <c r="AK132" t="s">
        <v>3526</v>
      </c>
      <c r="AL132" t="s">
        <v>3544</v>
      </c>
      <c r="AN132" t="s">
        <v>3594</v>
      </c>
      <c r="AO132" t="s">
        <v>3501</v>
      </c>
    </row>
    <row r="133" spans="2:41" x14ac:dyDescent="0.25">
      <c r="B133" s="95">
        <v>132</v>
      </c>
      <c r="C133" s="95" t="s">
        <v>837</v>
      </c>
      <c r="D133" t="s">
        <v>4272</v>
      </c>
      <c r="E133" t="s">
        <v>4273</v>
      </c>
      <c r="F133" t="s">
        <v>3109</v>
      </c>
      <c r="G133" t="s">
        <v>3695</v>
      </c>
      <c r="H133" t="s">
        <v>3598</v>
      </c>
      <c r="I133" t="s">
        <v>4</v>
      </c>
      <c r="J133" t="s">
        <v>3508</v>
      </c>
      <c r="K133" t="s">
        <v>4274</v>
      </c>
      <c r="L133">
        <v>3</v>
      </c>
      <c r="M133" t="s">
        <v>683</v>
      </c>
      <c r="N133" s="96" t="s">
        <v>683</v>
      </c>
      <c r="O133" s="96"/>
      <c r="P133" s="96">
        <v>39814</v>
      </c>
      <c r="Q133" s="96"/>
      <c r="R133" t="s">
        <v>3512</v>
      </c>
      <c r="S133" t="s">
        <v>3632</v>
      </c>
      <c r="T133" t="s">
        <v>3633</v>
      </c>
      <c r="U133" t="s">
        <v>3633</v>
      </c>
      <c r="V133" t="s">
        <v>4183</v>
      </c>
      <c r="W133" t="s">
        <v>3857</v>
      </c>
      <c r="X133" t="s">
        <v>4090</v>
      </c>
      <c r="Y133" t="s">
        <v>3032</v>
      </c>
      <c r="Z133" t="s">
        <v>845</v>
      </c>
      <c r="AA133" t="s">
        <v>845</v>
      </c>
      <c r="AC133" t="s">
        <v>3520</v>
      </c>
      <c r="AD133" t="s">
        <v>3605</v>
      </c>
      <c r="AE133" t="s">
        <v>3640</v>
      </c>
      <c r="AF133" t="s">
        <v>3523</v>
      </c>
      <c r="AG133" t="s">
        <v>3501</v>
      </c>
      <c r="AI133" t="s">
        <v>3032</v>
      </c>
      <c r="AJ133" t="s">
        <v>152</v>
      </c>
      <c r="AK133" t="s">
        <v>3642</v>
      </c>
      <c r="AL133" t="s">
        <v>3544</v>
      </c>
      <c r="AN133" t="s">
        <v>3594</v>
      </c>
      <c r="AO133" t="s">
        <v>3501</v>
      </c>
    </row>
    <row r="134" spans="2:41" x14ac:dyDescent="0.25">
      <c r="B134" s="95">
        <v>133</v>
      </c>
      <c r="C134" t="s">
        <v>4275</v>
      </c>
      <c r="D134" t="s">
        <v>4276</v>
      </c>
      <c r="E134" t="s">
        <v>4277</v>
      </c>
      <c r="F134" t="s">
        <v>3109</v>
      </c>
      <c r="G134" t="s">
        <v>3506</v>
      </c>
      <c r="H134" t="s">
        <v>3932</v>
      </c>
      <c r="I134" t="s">
        <v>4</v>
      </c>
      <c r="J134" t="s">
        <v>3508</v>
      </c>
      <c r="K134" t="s">
        <v>4278</v>
      </c>
      <c r="L134">
        <v>3</v>
      </c>
      <c r="M134" t="s">
        <v>683</v>
      </c>
      <c r="N134" s="96" t="s">
        <v>683</v>
      </c>
      <c r="O134" s="96"/>
      <c r="P134" s="96">
        <v>39814</v>
      </c>
      <c r="Q134" s="96" t="s">
        <v>4279</v>
      </c>
      <c r="S134" t="s">
        <v>1127</v>
      </c>
      <c r="T134" t="s">
        <v>3551</v>
      </c>
      <c r="U134" t="s">
        <v>859</v>
      </c>
      <c r="V134" t="s">
        <v>3163</v>
      </c>
      <c r="W134" t="s">
        <v>3163</v>
      </c>
      <c r="X134" t="s">
        <v>3551</v>
      </c>
      <c r="Y134" t="s">
        <v>3032</v>
      </c>
      <c r="Z134" t="s">
        <v>339</v>
      </c>
      <c r="AA134" t="s">
        <v>4280</v>
      </c>
      <c r="AC134" t="s">
        <v>3520</v>
      </c>
      <c r="AD134" t="s">
        <v>4245</v>
      </c>
      <c r="AE134" t="s">
        <v>3640</v>
      </c>
      <c r="AF134" t="s">
        <v>3523</v>
      </c>
      <c r="AG134" t="s">
        <v>3501</v>
      </c>
      <c r="AH134" t="s">
        <v>3525</v>
      </c>
      <c r="AI134" t="s">
        <v>3032</v>
      </c>
      <c r="AJ134" t="s">
        <v>3557</v>
      </c>
      <c r="AL134" t="s">
        <v>3544</v>
      </c>
      <c r="AN134" t="s">
        <v>3500</v>
      </c>
      <c r="AO134" t="s">
        <v>3501</v>
      </c>
    </row>
    <row r="135" spans="2:41" x14ac:dyDescent="0.25">
      <c r="B135" s="95">
        <v>134</v>
      </c>
      <c r="C135" s="95" t="s">
        <v>3425</v>
      </c>
      <c r="D135" t="s">
        <v>3427</v>
      </c>
      <c r="E135" t="s">
        <v>4281</v>
      </c>
      <c r="G135" t="s">
        <v>3724</v>
      </c>
      <c r="H135" t="s">
        <v>3507</v>
      </c>
      <c r="I135" t="s">
        <v>4</v>
      </c>
      <c r="J135" t="s">
        <v>3533</v>
      </c>
      <c r="K135" t="s">
        <v>4282</v>
      </c>
      <c r="L135">
        <v>1</v>
      </c>
      <c r="M135" t="s">
        <v>3510</v>
      </c>
      <c r="N135" s="96" t="s">
        <v>3511</v>
      </c>
      <c r="O135" s="96"/>
      <c r="P135" s="96">
        <v>39814</v>
      </c>
      <c r="Q135" s="96" t="s">
        <v>4283</v>
      </c>
      <c r="S135" t="s">
        <v>4284</v>
      </c>
      <c r="T135" t="s">
        <v>3551</v>
      </c>
      <c r="U135" t="s">
        <v>4285</v>
      </c>
      <c r="W135" t="s">
        <v>2166</v>
      </c>
      <c r="X135" t="s">
        <v>4286</v>
      </c>
      <c r="Y135" t="s">
        <v>3097</v>
      </c>
      <c r="Z135" t="s">
        <v>3838</v>
      </c>
      <c r="AA135" t="s">
        <v>983</v>
      </c>
      <c r="AB135" t="s">
        <v>3519</v>
      </c>
      <c r="AC135" t="s">
        <v>3520</v>
      </c>
      <c r="AD135" t="s">
        <v>3542</v>
      </c>
      <c r="AE135" t="s">
        <v>3522</v>
      </c>
      <c r="AF135" t="s">
        <v>3592</v>
      </c>
      <c r="AG135" t="s">
        <v>3501</v>
      </c>
      <c r="AH135" t="s">
        <v>3525</v>
      </c>
      <c r="AI135" t="s">
        <v>3714</v>
      </c>
      <c r="AJ135" t="s">
        <v>3712</v>
      </c>
      <c r="AL135" t="s">
        <v>3544</v>
      </c>
      <c r="AN135" t="s">
        <v>3500</v>
      </c>
      <c r="AO135" t="s">
        <v>3501</v>
      </c>
    </row>
    <row r="136" spans="2:41" x14ac:dyDescent="0.25">
      <c r="B136" s="95">
        <v>135</v>
      </c>
      <c r="C136" s="95" t="s">
        <v>4287</v>
      </c>
      <c r="D136" t="s">
        <v>4288</v>
      </c>
      <c r="G136" t="s">
        <v>3548</v>
      </c>
      <c r="H136" t="s">
        <v>3041</v>
      </c>
      <c r="J136" t="s">
        <v>3560</v>
      </c>
      <c r="K136" t="s">
        <v>4289</v>
      </c>
      <c r="L136">
        <v>-99</v>
      </c>
      <c r="M136" t="s">
        <v>683</v>
      </c>
      <c r="N136" s="96" t="s">
        <v>683</v>
      </c>
      <c r="O136" s="96"/>
      <c r="P136" s="96">
        <v>40725</v>
      </c>
      <c r="Q136" s="96" t="s">
        <v>4290</v>
      </c>
      <c r="S136" t="s">
        <v>3496</v>
      </c>
      <c r="U136" t="s">
        <v>4207</v>
      </c>
      <c r="X136" t="s">
        <v>3925</v>
      </c>
      <c r="Y136" t="s">
        <v>3032</v>
      </c>
      <c r="AD136" t="s">
        <v>3499</v>
      </c>
      <c r="AE136" t="s">
        <v>3499</v>
      </c>
      <c r="AF136" t="s">
        <v>3499</v>
      </c>
      <c r="AG136" t="s">
        <v>3499</v>
      </c>
      <c r="AI136" t="s">
        <v>3032</v>
      </c>
      <c r="AN136" t="s">
        <v>3500</v>
      </c>
      <c r="AO136" t="s">
        <v>3501</v>
      </c>
    </row>
    <row r="137" spans="2:41" x14ac:dyDescent="0.25">
      <c r="B137" s="95">
        <v>136</v>
      </c>
      <c r="C137" t="s">
        <v>4291</v>
      </c>
      <c r="D137" t="s">
        <v>4292</v>
      </c>
      <c r="G137" t="s">
        <v>3799</v>
      </c>
      <c r="H137" t="s">
        <v>3598</v>
      </c>
      <c r="J137" t="s">
        <v>3560</v>
      </c>
      <c r="K137" t="s">
        <v>4293</v>
      </c>
      <c r="L137">
        <v>-99</v>
      </c>
      <c r="M137" t="s">
        <v>683</v>
      </c>
      <c r="N137" s="96" t="s">
        <v>683</v>
      </c>
      <c r="O137" s="96"/>
      <c r="P137" s="96">
        <v>39814</v>
      </c>
      <c r="Q137" s="96" t="s">
        <v>4294</v>
      </c>
      <c r="U137" t="s">
        <v>3563</v>
      </c>
      <c r="AD137" t="s">
        <v>3499</v>
      </c>
      <c r="AE137" t="s">
        <v>3499</v>
      </c>
      <c r="AF137" t="s">
        <v>3499</v>
      </c>
      <c r="AG137" t="s">
        <v>3499</v>
      </c>
      <c r="AN137" t="s">
        <v>3500</v>
      </c>
      <c r="AO137" t="s">
        <v>3501</v>
      </c>
    </row>
    <row r="138" spans="2:41" x14ac:dyDescent="0.25">
      <c r="B138" s="95">
        <v>137</v>
      </c>
      <c r="C138" s="95" t="s">
        <v>2177</v>
      </c>
      <c r="D138" t="s">
        <v>4295</v>
      </c>
      <c r="E138" t="s">
        <v>4296</v>
      </c>
      <c r="F138" t="s">
        <v>3117</v>
      </c>
      <c r="G138" t="s">
        <v>3548</v>
      </c>
      <c r="H138" t="s">
        <v>3041</v>
      </c>
      <c r="I138" t="s">
        <v>3041</v>
      </c>
      <c r="J138" t="s">
        <v>3952</v>
      </c>
      <c r="K138" t="s">
        <v>4297</v>
      </c>
      <c r="L138">
        <v>3</v>
      </c>
      <c r="M138" t="s">
        <v>683</v>
      </c>
      <c r="N138" s="96" t="s">
        <v>683</v>
      </c>
      <c r="O138" s="96"/>
      <c r="P138" s="96">
        <v>39814</v>
      </c>
      <c r="Q138" s="96"/>
      <c r="R138" t="s">
        <v>3512</v>
      </c>
      <c r="S138" t="s">
        <v>3600</v>
      </c>
      <c r="T138" t="s">
        <v>3601</v>
      </c>
      <c r="U138" t="s">
        <v>3601</v>
      </c>
      <c r="V138" t="s">
        <v>3934</v>
      </c>
      <c r="W138" t="s">
        <v>4021</v>
      </c>
      <c r="Y138" t="s">
        <v>3032</v>
      </c>
      <c r="Z138" t="s">
        <v>4298</v>
      </c>
      <c r="AA138" t="s">
        <v>4298</v>
      </c>
      <c r="AC138" t="s">
        <v>3578</v>
      </c>
      <c r="AD138" t="s">
        <v>3563</v>
      </c>
      <c r="AE138" t="s">
        <v>3522</v>
      </c>
      <c r="AF138" t="s">
        <v>3592</v>
      </c>
      <c r="AG138" t="s">
        <v>3501</v>
      </c>
      <c r="AI138" t="s">
        <v>3032</v>
      </c>
      <c r="AJ138" t="s">
        <v>152</v>
      </c>
      <c r="AK138" t="s">
        <v>3606</v>
      </c>
      <c r="AL138" t="s">
        <v>3580</v>
      </c>
      <c r="AN138" t="s">
        <v>3594</v>
      </c>
      <c r="AO138" t="s">
        <v>3501</v>
      </c>
    </row>
    <row r="139" spans="2:41" x14ac:dyDescent="0.25">
      <c r="B139" s="95">
        <v>138</v>
      </c>
      <c r="C139" t="s">
        <v>4299</v>
      </c>
      <c r="D139" t="s">
        <v>4300</v>
      </c>
      <c r="E139" t="s">
        <v>4301</v>
      </c>
      <c r="F139" t="s">
        <v>5</v>
      </c>
      <c r="G139" t="s">
        <v>3680</v>
      </c>
      <c r="H139" t="s">
        <v>4212</v>
      </c>
      <c r="I139" t="s">
        <v>4</v>
      </c>
      <c r="J139" t="s">
        <v>3533</v>
      </c>
      <c r="K139" t="s">
        <v>4302</v>
      </c>
      <c r="L139">
        <v>3</v>
      </c>
      <c r="M139" t="s">
        <v>683</v>
      </c>
      <c r="N139" s="96" t="s">
        <v>683</v>
      </c>
      <c r="O139" s="96" t="s">
        <v>683</v>
      </c>
      <c r="P139" s="96">
        <v>39814</v>
      </c>
      <c r="Q139" s="96" t="s">
        <v>4303</v>
      </c>
      <c r="S139" t="s">
        <v>3248</v>
      </c>
      <c r="T139" t="s">
        <v>2197</v>
      </c>
      <c r="U139" t="s">
        <v>2154</v>
      </c>
      <c r="V139" t="s">
        <v>1822</v>
      </c>
      <c r="W139" t="s">
        <v>1822</v>
      </c>
      <c r="X139" t="s">
        <v>2197</v>
      </c>
      <c r="Y139" t="s">
        <v>853</v>
      </c>
      <c r="Z139" t="s">
        <v>4304</v>
      </c>
      <c r="AA139" t="s">
        <v>4305</v>
      </c>
      <c r="AC139" t="s">
        <v>3520</v>
      </c>
      <c r="AD139" t="s">
        <v>4265</v>
      </c>
      <c r="AE139" t="s">
        <v>3543</v>
      </c>
      <c r="AG139" t="s">
        <v>3692</v>
      </c>
      <c r="AH139" t="s">
        <v>3525</v>
      </c>
      <c r="AI139" t="s">
        <v>853</v>
      </c>
      <c r="AJ139" t="s">
        <v>3557</v>
      </c>
      <c r="AL139" t="s">
        <v>3544</v>
      </c>
      <c r="AN139" t="s">
        <v>3594</v>
      </c>
      <c r="AO139" t="s">
        <v>3501</v>
      </c>
    </row>
    <row r="140" spans="2:41" x14ac:dyDescent="0.25">
      <c r="B140" s="95">
        <v>139</v>
      </c>
      <c r="C140" t="s">
        <v>4306</v>
      </c>
      <c r="D140" t="s">
        <v>4307</v>
      </c>
      <c r="E140" t="s">
        <v>4308</v>
      </c>
      <c r="F140" t="s">
        <v>5</v>
      </c>
      <c r="G140" t="s">
        <v>3841</v>
      </c>
      <c r="H140" t="s">
        <v>4212</v>
      </c>
      <c r="I140" t="s">
        <v>4</v>
      </c>
      <c r="J140" t="s">
        <v>3533</v>
      </c>
      <c r="K140" t="s">
        <v>4309</v>
      </c>
      <c r="L140">
        <v>2</v>
      </c>
      <c r="M140" t="s">
        <v>683</v>
      </c>
      <c r="N140" s="96" t="s">
        <v>683</v>
      </c>
      <c r="O140" s="96"/>
      <c r="P140" s="96">
        <v>39814</v>
      </c>
      <c r="Q140" s="96" t="s">
        <v>3535</v>
      </c>
      <c r="S140" t="s">
        <v>4310</v>
      </c>
      <c r="T140" t="s">
        <v>3551</v>
      </c>
      <c r="U140" t="s">
        <v>4311</v>
      </c>
      <c r="W140" t="s">
        <v>3498</v>
      </c>
      <c r="X140" t="s">
        <v>3730</v>
      </c>
      <c r="Y140" t="s">
        <v>3032</v>
      </c>
      <c r="Z140" t="s">
        <v>4312</v>
      </c>
      <c r="AA140" t="s">
        <v>1415</v>
      </c>
      <c r="AC140" t="s">
        <v>3520</v>
      </c>
      <c r="AD140" t="s">
        <v>4265</v>
      </c>
      <c r="AE140" t="s">
        <v>3543</v>
      </c>
      <c r="AF140" t="s">
        <v>3592</v>
      </c>
      <c r="AG140" t="s">
        <v>3501</v>
      </c>
      <c r="AI140" t="s">
        <v>3714</v>
      </c>
      <c r="AJ140" t="s">
        <v>3712</v>
      </c>
      <c r="AL140" t="s">
        <v>3544</v>
      </c>
      <c r="AN140" t="s">
        <v>3500</v>
      </c>
      <c r="AO140" t="s">
        <v>3501</v>
      </c>
    </row>
    <row r="141" spans="2:41" x14ac:dyDescent="0.25">
      <c r="B141" s="95">
        <v>140</v>
      </c>
      <c r="C141" s="95" t="s">
        <v>4313</v>
      </c>
      <c r="D141" t="s">
        <v>4314</v>
      </c>
      <c r="G141" t="s">
        <v>3566</v>
      </c>
      <c r="H141" t="s">
        <v>3494</v>
      </c>
      <c r="J141" t="s">
        <v>3560</v>
      </c>
      <c r="K141" t="s">
        <v>4315</v>
      </c>
      <c r="L141">
        <v>-99</v>
      </c>
      <c r="M141" t="s">
        <v>683</v>
      </c>
      <c r="N141" s="96" t="s">
        <v>683</v>
      </c>
      <c r="O141" s="96"/>
      <c r="P141" s="96">
        <v>39814</v>
      </c>
      <c r="Q141" s="96" t="s">
        <v>4175</v>
      </c>
      <c r="U141" t="s">
        <v>3563</v>
      </c>
      <c r="AD141" t="s">
        <v>3499</v>
      </c>
      <c r="AE141" t="s">
        <v>3499</v>
      </c>
      <c r="AF141" t="s">
        <v>3499</v>
      </c>
      <c r="AG141" t="s">
        <v>3499</v>
      </c>
      <c r="AN141" t="s">
        <v>3500</v>
      </c>
      <c r="AO141" t="s">
        <v>3501</v>
      </c>
    </row>
    <row r="142" spans="2:41" x14ac:dyDescent="0.25">
      <c r="B142" s="95">
        <v>141</v>
      </c>
      <c r="C142" t="s">
        <v>4316</v>
      </c>
      <c r="D142" t="s">
        <v>4317</v>
      </c>
      <c r="G142" t="s">
        <v>3506</v>
      </c>
      <c r="H142" t="s">
        <v>3932</v>
      </c>
      <c r="J142" t="s">
        <v>4318</v>
      </c>
      <c r="K142" t="s">
        <v>4319</v>
      </c>
      <c r="L142">
        <v>-99</v>
      </c>
      <c r="M142" t="s">
        <v>683</v>
      </c>
      <c r="N142" s="96" t="s">
        <v>683</v>
      </c>
      <c r="O142" s="96" t="s">
        <v>683</v>
      </c>
      <c r="P142" s="96">
        <v>41000</v>
      </c>
      <c r="Q142" s="96" t="s">
        <v>4032</v>
      </c>
      <c r="S142" t="s">
        <v>4320</v>
      </c>
      <c r="U142" t="s">
        <v>3614</v>
      </c>
      <c r="X142" t="s">
        <v>3615</v>
      </c>
      <c r="Y142" t="s">
        <v>3097</v>
      </c>
      <c r="Z142" t="s">
        <v>4321</v>
      </c>
      <c r="AD142" t="s">
        <v>3499</v>
      </c>
      <c r="AE142" t="s">
        <v>3499</v>
      </c>
      <c r="AF142" t="s">
        <v>3499</v>
      </c>
      <c r="AG142" t="s">
        <v>3499</v>
      </c>
      <c r="AI142" t="s">
        <v>3097</v>
      </c>
      <c r="AN142" t="s">
        <v>3500</v>
      </c>
      <c r="AO142" t="s">
        <v>3501</v>
      </c>
    </row>
    <row r="143" spans="2:41" x14ac:dyDescent="0.25">
      <c r="B143" s="95">
        <v>142</v>
      </c>
      <c r="C143" s="95" t="s">
        <v>847</v>
      </c>
      <c r="D143" t="s">
        <v>4322</v>
      </c>
      <c r="E143" t="s">
        <v>4323</v>
      </c>
      <c r="F143" t="s">
        <v>3461</v>
      </c>
      <c r="G143" t="s">
        <v>3757</v>
      </c>
      <c r="H143" t="s">
        <v>3041</v>
      </c>
      <c r="I143" t="s">
        <v>3461</v>
      </c>
      <c r="J143" t="s">
        <v>4318</v>
      </c>
      <c r="K143" t="s">
        <v>4324</v>
      </c>
      <c r="L143">
        <v>3</v>
      </c>
      <c r="M143" t="s">
        <v>683</v>
      </c>
      <c r="N143" s="96" t="s">
        <v>683</v>
      </c>
      <c r="O143" s="96"/>
      <c r="P143" s="96">
        <v>39814</v>
      </c>
      <c r="Q143" s="96"/>
      <c r="R143" t="s">
        <v>3512</v>
      </c>
      <c r="S143" t="s">
        <v>3632</v>
      </c>
      <c r="T143" t="s">
        <v>3633</v>
      </c>
      <c r="U143" t="s">
        <v>3634</v>
      </c>
      <c r="V143" t="s">
        <v>3634</v>
      </c>
      <c r="W143" t="s">
        <v>3635</v>
      </c>
      <c r="X143" t="s">
        <v>3636</v>
      </c>
      <c r="Y143" t="s">
        <v>3032</v>
      </c>
      <c r="Z143" t="s">
        <v>730</v>
      </c>
      <c r="AA143" t="s">
        <v>4325</v>
      </c>
      <c r="AC143" t="s">
        <v>3520</v>
      </c>
      <c r="AD143" t="s">
        <v>4326</v>
      </c>
      <c r="AE143" t="s">
        <v>3522</v>
      </c>
      <c r="AF143" t="s">
        <v>3523</v>
      </c>
      <c r="AG143" t="s">
        <v>3501</v>
      </c>
      <c r="AH143" t="s">
        <v>3461</v>
      </c>
      <c r="AI143" t="s">
        <v>3032</v>
      </c>
      <c r="AJ143" t="s">
        <v>152</v>
      </c>
      <c r="AK143" t="s">
        <v>3642</v>
      </c>
      <c r="AL143" t="s">
        <v>3544</v>
      </c>
      <c r="AN143" t="s">
        <v>3594</v>
      </c>
      <c r="AO143" t="s">
        <v>3501</v>
      </c>
    </row>
    <row r="144" spans="2:41" x14ac:dyDescent="0.25">
      <c r="B144" s="95">
        <v>143</v>
      </c>
      <c r="C144" t="s">
        <v>4327</v>
      </c>
      <c r="D144" t="s">
        <v>4328</v>
      </c>
      <c r="E144" t="s">
        <v>4329</v>
      </c>
      <c r="G144" t="s">
        <v>3548</v>
      </c>
      <c r="H144" t="s">
        <v>3708</v>
      </c>
      <c r="I144" t="s">
        <v>39</v>
      </c>
      <c r="J144" t="s">
        <v>3709</v>
      </c>
      <c r="K144" t="s">
        <v>3631</v>
      </c>
      <c r="L144">
        <v>2</v>
      </c>
      <c r="M144" t="s">
        <v>3510</v>
      </c>
      <c r="N144" s="96" t="s">
        <v>3511</v>
      </c>
      <c r="O144" s="96" t="s">
        <v>683</v>
      </c>
      <c r="P144" s="96">
        <v>41472</v>
      </c>
      <c r="Q144" s="96" t="s">
        <v>3809</v>
      </c>
      <c r="S144" t="s">
        <v>3555</v>
      </c>
      <c r="U144" t="s">
        <v>3563</v>
      </c>
      <c r="V144" t="s">
        <v>3555</v>
      </c>
      <c r="X144" t="s">
        <v>3555</v>
      </c>
      <c r="Z144" t="s">
        <v>4330</v>
      </c>
      <c r="AA144" t="s">
        <v>4330</v>
      </c>
      <c r="AB144" t="s">
        <v>3733</v>
      </c>
      <c r="AN144" t="s">
        <v>3500</v>
      </c>
      <c r="AO144" t="s">
        <v>3501</v>
      </c>
    </row>
    <row r="145" spans="2:41" x14ac:dyDescent="0.25">
      <c r="B145" s="95">
        <v>144</v>
      </c>
      <c r="C145" t="s">
        <v>4331</v>
      </c>
      <c r="D145" t="s">
        <v>4332</v>
      </c>
      <c r="E145" t="s">
        <v>4333</v>
      </c>
      <c r="G145" t="s">
        <v>3548</v>
      </c>
      <c r="H145" t="s">
        <v>4</v>
      </c>
      <c r="I145" t="s">
        <v>3041</v>
      </c>
      <c r="J145" t="s">
        <v>3533</v>
      </c>
      <c r="K145" t="s">
        <v>4334</v>
      </c>
      <c r="L145">
        <v>2</v>
      </c>
      <c r="N145" s="96"/>
      <c r="O145" s="96"/>
      <c r="P145" s="96">
        <v>41821</v>
      </c>
      <c r="Q145" s="96" t="s">
        <v>4335</v>
      </c>
      <c r="S145" t="s">
        <v>3496</v>
      </c>
      <c r="T145" t="s">
        <v>2197</v>
      </c>
      <c r="U145" t="s">
        <v>3140</v>
      </c>
      <c r="V145" t="s">
        <v>776</v>
      </c>
      <c r="W145" t="s">
        <v>776</v>
      </c>
      <c r="X145" t="s">
        <v>2197</v>
      </c>
      <c r="Y145" t="s">
        <v>3032</v>
      </c>
      <c r="Z145" t="s">
        <v>4336</v>
      </c>
      <c r="AA145" t="s">
        <v>4337</v>
      </c>
      <c r="AD145" t="s">
        <v>3499</v>
      </c>
      <c r="AE145" t="s">
        <v>3499</v>
      </c>
      <c r="AF145" t="s">
        <v>3499</v>
      </c>
      <c r="AG145" t="s">
        <v>3499</v>
      </c>
      <c r="AI145" t="s">
        <v>3032</v>
      </c>
      <c r="AN145" t="s">
        <v>3966</v>
      </c>
      <c r="AO145" t="s">
        <v>3501</v>
      </c>
    </row>
    <row r="146" spans="2:41" x14ac:dyDescent="0.25">
      <c r="B146" s="95">
        <v>145</v>
      </c>
      <c r="C146" s="95" t="s">
        <v>1811</v>
      </c>
      <c r="D146" t="s">
        <v>1812</v>
      </c>
      <c r="E146" t="s">
        <v>582</v>
      </c>
      <c r="F146" t="s">
        <v>3117</v>
      </c>
      <c r="G146" t="s">
        <v>3548</v>
      </c>
      <c r="H146" t="s">
        <v>3041</v>
      </c>
      <c r="I146" t="s">
        <v>3041</v>
      </c>
      <c r="K146" t="s">
        <v>4338</v>
      </c>
      <c r="L146">
        <v>1</v>
      </c>
      <c r="M146" t="s">
        <v>683</v>
      </c>
      <c r="N146" s="96" t="s">
        <v>3511</v>
      </c>
      <c r="O146" s="96"/>
      <c r="P146" s="96">
        <v>41334</v>
      </c>
      <c r="Q146" s="96"/>
      <c r="R146" t="s">
        <v>3512</v>
      </c>
      <c r="S146" t="s">
        <v>3513</v>
      </c>
      <c r="T146" t="s">
        <v>3514</v>
      </c>
      <c r="U146" t="s">
        <v>3673</v>
      </c>
      <c r="W146" t="s">
        <v>3673</v>
      </c>
      <c r="X146" t="s">
        <v>3516</v>
      </c>
      <c r="Y146" t="s">
        <v>3032</v>
      </c>
      <c r="Z146" t="s">
        <v>1818</v>
      </c>
      <c r="AA146" t="s">
        <v>4339</v>
      </c>
      <c r="AC146" t="s">
        <v>3520</v>
      </c>
      <c r="AD146" t="s">
        <v>3563</v>
      </c>
      <c r="AE146" t="s">
        <v>3522</v>
      </c>
      <c r="AF146" t="s">
        <v>3641</v>
      </c>
      <c r="AG146" t="s">
        <v>3501</v>
      </c>
      <c r="AH146" t="s">
        <v>3556</v>
      </c>
      <c r="AI146" t="s">
        <v>3714</v>
      </c>
      <c r="AJ146" t="s">
        <v>3712</v>
      </c>
      <c r="AK146" t="s">
        <v>3526</v>
      </c>
      <c r="AL146" t="s">
        <v>3544</v>
      </c>
      <c r="AN146" t="s">
        <v>3594</v>
      </c>
      <c r="AO146" t="s">
        <v>3501</v>
      </c>
    </row>
    <row r="147" spans="2:41" x14ac:dyDescent="0.25">
      <c r="B147" s="95">
        <v>146</v>
      </c>
      <c r="C147" s="95" t="s">
        <v>1522</v>
      </c>
      <c r="D147" t="s">
        <v>1523</v>
      </c>
      <c r="E147" t="s">
        <v>4340</v>
      </c>
      <c r="F147" t="s">
        <v>3109</v>
      </c>
      <c r="G147" t="s">
        <v>3680</v>
      </c>
      <c r="H147" t="s">
        <v>4</v>
      </c>
      <c r="I147" t="s">
        <v>4</v>
      </c>
      <c r="K147" t="s">
        <v>3631</v>
      </c>
      <c r="L147">
        <v>3</v>
      </c>
      <c r="N147" s="96"/>
      <c r="O147" s="96"/>
      <c r="P147" s="96">
        <v>42370</v>
      </c>
      <c r="Q147" s="96"/>
      <c r="R147" t="s">
        <v>3586</v>
      </c>
      <c r="S147" t="s">
        <v>3844</v>
      </c>
      <c r="T147" t="s">
        <v>3775</v>
      </c>
      <c r="U147" t="s">
        <v>4341</v>
      </c>
      <c r="V147" t="s">
        <v>3918</v>
      </c>
      <c r="W147" t="s">
        <v>3781</v>
      </c>
      <c r="X147" t="s">
        <v>3782</v>
      </c>
      <c r="Y147" t="s">
        <v>3097</v>
      </c>
      <c r="Z147" t="s">
        <v>1415</v>
      </c>
      <c r="AA147" t="s">
        <v>1530</v>
      </c>
      <c r="AC147" t="s">
        <v>3032</v>
      </c>
      <c r="AD147" t="s">
        <v>4342</v>
      </c>
      <c r="AE147" t="s">
        <v>3591</v>
      </c>
      <c r="AF147" t="s">
        <v>3641</v>
      </c>
      <c r="AG147" t="s">
        <v>3692</v>
      </c>
      <c r="AH147" t="s">
        <v>3525</v>
      </c>
      <c r="AI147" t="s">
        <v>3097</v>
      </c>
      <c r="AJ147" t="s">
        <v>152</v>
      </c>
      <c r="AK147" t="s">
        <v>3849</v>
      </c>
      <c r="AN147" t="s">
        <v>3594</v>
      </c>
      <c r="AO147" t="s">
        <v>3501</v>
      </c>
    </row>
    <row r="148" spans="2:41" x14ac:dyDescent="0.25">
      <c r="B148" s="95">
        <v>147</v>
      </c>
      <c r="C148" s="95" t="s">
        <v>3361</v>
      </c>
      <c r="D148" t="s">
        <v>4343</v>
      </c>
      <c r="E148" t="s">
        <v>4344</v>
      </c>
      <c r="F148" t="s">
        <v>3117</v>
      </c>
      <c r="G148" t="s">
        <v>3548</v>
      </c>
      <c r="H148" t="s">
        <v>3053</v>
      </c>
      <c r="I148" t="s">
        <v>3053</v>
      </c>
      <c r="J148" t="s">
        <v>3618</v>
      </c>
      <c r="K148" t="s">
        <v>683</v>
      </c>
      <c r="L148">
        <v>2</v>
      </c>
      <c r="M148" t="s">
        <v>3499</v>
      </c>
      <c r="N148" s="96" t="s">
        <v>3499</v>
      </c>
      <c r="O148" s="96"/>
      <c r="P148" s="96">
        <v>41821</v>
      </c>
      <c r="Q148" s="96"/>
      <c r="R148" t="s">
        <v>3619</v>
      </c>
      <c r="S148" t="s">
        <v>3620</v>
      </c>
      <c r="T148" t="s">
        <v>3620</v>
      </c>
      <c r="U148" t="s">
        <v>3621</v>
      </c>
      <c r="V148" t="s">
        <v>3621</v>
      </c>
      <c r="W148" t="s">
        <v>3621</v>
      </c>
      <c r="X148" t="s">
        <v>3622</v>
      </c>
      <c r="Y148" t="s">
        <v>1985</v>
      </c>
      <c r="Z148" t="s">
        <v>3623</v>
      </c>
      <c r="AA148" t="s">
        <v>3624</v>
      </c>
      <c r="AB148" t="s">
        <v>3499</v>
      </c>
      <c r="AC148" t="s">
        <v>3520</v>
      </c>
      <c r="AD148" t="s">
        <v>3625</v>
      </c>
      <c r="AE148" t="s">
        <v>3626</v>
      </c>
      <c r="AF148" t="s">
        <v>3627</v>
      </c>
      <c r="AG148" t="s">
        <v>3524</v>
      </c>
      <c r="AI148" t="s">
        <v>1985</v>
      </c>
      <c r="AJ148" t="s">
        <v>152</v>
      </c>
      <c r="AL148" t="s">
        <v>3527</v>
      </c>
      <c r="AN148" t="s">
        <v>3594</v>
      </c>
      <c r="AO148" t="s">
        <v>3501</v>
      </c>
    </row>
    <row r="149" spans="2:41" x14ac:dyDescent="0.25">
      <c r="B149" s="95">
        <v>148</v>
      </c>
      <c r="C149" s="95" t="s">
        <v>2187</v>
      </c>
      <c r="D149" t="s">
        <v>2188</v>
      </c>
      <c r="E149" t="s">
        <v>4345</v>
      </c>
      <c r="F149" t="s">
        <v>3279</v>
      </c>
      <c r="G149" t="s">
        <v>3649</v>
      </c>
      <c r="H149" t="s">
        <v>3532</v>
      </c>
      <c r="I149" t="s">
        <v>4</v>
      </c>
      <c r="K149" t="s">
        <v>4346</v>
      </c>
      <c r="L149">
        <v>3</v>
      </c>
      <c r="M149" t="s">
        <v>683</v>
      </c>
      <c r="N149" s="96" t="s">
        <v>683</v>
      </c>
      <c r="O149" s="96"/>
      <c r="P149" s="96">
        <v>41640</v>
      </c>
      <c r="Q149" s="96"/>
      <c r="R149" t="s">
        <v>3512</v>
      </c>
      <c r="S149" t="s">
        <v>3600</v>
      </c>
      <c r="T149" t="s">
        <v>3811</v>
      </c>
      <c r="U149" t="s">
        <v>3811</v>
      </c>
      <c r="V149" t="s">
        <v>3813</v>
      </c>
      <c r="W149" t="s">
        <v>4021</v>
      </c>
      <c r="Y149" t="s">
        <v>3032</v>
      </c>
      <c r="Z149" t="s">
        <v>4145</v>
      </c>
      <c r="AA149" t="s">
        <v>4347</v>
      </c>
      <c r="AB149" t="s">
        <v>683</v>
      </c>
      <c r="AC149" t="s">
        <v>3520</v>
      </c>
      <c r="AI149" t="s">
        <v>3032</v>
      </c>
      <c r="AJ149" t="s">
        <v>152</v>
      </c>
      <c r="AK149" t="s">
        <v>3606</v>
      </c>
      <c r="AL149" t="s">
        <v>3544</v>
      </c>
      <c r="AN149" t="s">
        <v>3594</v>
      </c>
      <c r="AO149" t="s">
        <v>3501</v>
      </c>
    </row>
    <row r="150" spans="2:41" x14ac:dyDescent="0.25">
      <c r="B150" s="95">
        <v>149</v>
      </c>
      <c r="C150" s="95" t="s">
        <v>2199</v>
      </c>
      <c r="D150" t="s">
        <v>2200</v>
      </c>
      <c r="E150" t="s">
        <v>4348</v>
      </c>
      <c r="F150" t="s">
        <v>3279</v>
      </c>
      <c r="G150" t="s">
        <v>3788</v>
      </c>
      <c r="H150" t="s">
        <v>4</v>
      </c>
      <c r="I150" t="s">
        <v>4</v>
      </c>
      <c r="J150" t="s">
        <v>3508</v>
      </c>
      <c r="K150" t="s">
        <v>4349</v>
      </c>
      <c r="L150">
        <v>3</v>
      </c>
      <c r="M150" t="s">
        <v>683</v>
      </c>
      <c r="N150" s="96" t="s">
        <v>683</v>
      </c>
      <c r="O150" s="96" t="s">
        <v>683</v>
      </c>
      <c r="P150" s="96">
        <v>41395</v>
      </c>
      <c r="Q150" s="96"/>
      <c r="R150" t="s">
        <v>3512</v>
      </c>
      <c r="S150" t="s">
        <v>3600</v>
      </c>
      <c r="T150" t="s">
        <v>3811</v>
      </c>
      <c r="U150" t="s">
        <v>3811</v>
      </c>
      <c r="V150" t="s">
        <v>3813</v>
      </c>
      <c r="W150" t="s">
        <v>4021</v>
      </c>
      <c r="Y150" t="s">
        <v>3032</v>
      </c>
      <c r="Z150" t="s">
        <v>3577</v>
      </c>
      <c r="AA150" t="s">
        <v>3577</v>
      </c>
      <c r="AC150" t="s">
        <v>3520</v>
      </c>
      <c r="AD150" t="s">
        <v>3563</v>
      </c>
      <c r="AI150" t="s">
        <v>3032</v>
      </c>
      <c r="AJ150" t="s">
        <v>152</v>
      </c>
      <c r="AK150" t="s">
        <v>3606</v>
      </c>
      <c r="AL150" t="s">
        <v>3544</v>
      </c>
      <c r="AN150" t="s">
        <v>3594</v>
      </c>
      <c r="AO150" t="s">
        <v>3501</v>
      </c>
    </row>
    <row r="151" spans="2:41" x14ac:dyDescent="0.25">
      <c r="B151" s="95">
        <v>150</v>
      </c>
      <c r="C151" s="95" t="s">
        <v>3364</v>
      </c>
      <c r="D151" t="s">
        <v>3366</v>
      </c>
      <c r="E151" t="s">
        <v>4350</v>
      </c>
      <c r="F151" t="s">
        <v>3117</v>
      </c>
      <c r="G151" t="s">
        <v>3548</v>
      </c>
      <c r="H151" t="s">
        <v>3053</v>
      </c>
      <c r="I151" t="s">
        <v>3053</v>
      </c>
      <c r="J151" t="s">
        <v>3618</v>
      </c>
      <c r="K151" t="s">
        <v>3631</v>
      </c>
      <c r="L151">
        <v>2</v>
      </c>
      <c r="N151" s="96"/>
      <c r="O151" s="96"/>
      <c r="P151" s="96">
        <v>42156</v>
      </c>
      <c r="Q151" s="96"/>
      <c r="R151" t="s">
        <v>3619</v>
      </c>
      <c r="S151" t="s">
        <v>3620</v>
      </c>
      <c r="T151" t="s">
        <v>3620</v>
      </c>
      <c r="U151" t="s">
        <v>3621</v>
      </c>
      <c r="V151" t="s">
        <v>3621</v>
      </c>
      <c r="W151" t="s">
        <v>3621</v>
      </c>
      <c r="X151" t="s">
        <v>3622</v>
      </c>
      <c r="Y151" t="s">
        <v>3267</v>
      </c>
      <c r="Z151" t="s">
        <v>4351</v>
      </c>
      <c r="AA151" t="s">
        <v>4352</v>
      </c>
      <c r="AC151" t="s">
        <v>3520</v>
      </c>
      <c r="AD151" t="s">
        <v>4352</v>
      </c>
      <c r="AE151" t="s">
        <v>3626</v>
      </c>
      <c r="AF151" t="s">
        <v>4016</v>
      </c>
      <c r="AG151" t="s">
        <v>4017</v>
      </c>
      <c r="AI151" t="s">
        <v>3267</v>
      </c>
      <c r="AJ151" t="s">
        <v>152</v>
      </c>
      <c r="AL151" t="s">
        <v>3527</v>
      </c>
      <c r="AN151" t="s">
        <v>3594</v>
      </c>
      <c r="AO151" t="s">
        <v>3501</v>
      </c>
    </row>
    <row r="152" spans="2:41" x14ac:dyDescent="0.25">
      <c r="B152" s="95">
        <v>151</v>
      </c>
      <c r="C152" s="95" t="s">
        <v>2864</v>
      </c>
      <c r="D152" t="s">
        <v>4353</v>
      </c>
      <c r="E152" t="s">
        <v>4354</v>
      </c>
      <c r="F152" t="s">
        <v>3109</v>
      </c>
      <c r="G152" t="s">
        <v>3724</v>
      </c>
      <c r="H152" t="s">
        <v>3507</v>
      </c>
      <c r="I152" t="s">
        <v>4</v>
      </c>
      <c r="J152" t="s">
        <v>3508</v>
      </c>
      <c r="K152" t="s">
        <v>4355</v>
      </c>
      <c r="L152">
        <v>1</v>
      </c>
      <c r="M152" t="s">
        <v>3510</v>
      </c>
      <c r="N152" s="96" t="s">
        <v>3511</v>
      </c>
      <c r="O152" s="96"/>
      <c r="P152" s="96">
        <v>37926</v>
      </c>
      <c r="Q152" s="96"/>
      <c r="R152" t="s">
        <v>3619</v>
      </c>
      <c r="S152" t="s">
        <v>3619</v>
      </c>
      <c r="T152" t="s">
        <v>3766</v>
      </c>
      <c r="U152" t="s">
        <v>4356</v>
      </c>
      <c r="X152" t="s">
        <v>3766</v>
      </c>
      <c r="Y152" t="s">
        <v>3267</v>
      </c>
      <c r="Z152" t="s">
        <v>3838</v>
      </c>
      <c r="AA152" t="s">
        <v>3783</v>
      </c>
      <c r="AB152" t="s">
        <v>3519</v>
      </c>
      <c r="AC152" t="s">
        <v>3578</v>
      </c>
      <c r="AD152" t="s">
        <v>4357</v>
      </c>
      <c r="AE152" t="s">
        <v>3522</v>
      </c>
      <c r="AF152" t="s">
        <v>3641</v>
      </c>
      <c r="AG152" t="s">
        <v>3524</v>
      </c>
      <c r="AH152" t="s">
        <v>3525</v>
      </c>
      <c r="AI152" t="s">
        <v>3267</v>
      </c>
      <c r="AJ152" t="s">
        <v>152</v>
      </c>
      <c r="AL152" t="s">
        <v>3580</v>
      </c>
      <c r="AM152" t="s">
        <v>4358</v>
      </c>
      <c r="AN152" t="s">
        <v>4065</v>
      </c>
      <c r="AO152" t="s">
        <v>3501</v>
      </c>
    </row>
    <row r="153" spans="2:41" x14ac:dyDescent="0.25">
      <c r="B153" s="95">
        <v>152</v>
      </c>
      <c r="C153" t="s">
        <v>4359</v>
      </c>
      <c r="D153" t="s">
        <v>4360</v>
      </c>
      <c r="G153" t="s">
        <v>3764</v>
      </c>
      <c r="H153" t="s">
        <v>3507</v>
      </c>
      <c r="I153" t="s">
        <v>4</v>
      </c>
      <c r="J153" t="s">
        <v>3508</v>
      </c>
      <c r="K153" t="s">
        <v>4361</v>
      </c>
      <c r="L153">
        <v>3</v>
      </c>
      <c r="M153" t="s">
        <v>683</v>
      </c>
      <c r="N153" s="96" t="s">
        <v>683</v>
      </c>
      <c r="O153" s="96"/>
      <c r="P153" s="96">
        <v>40695</v>
      </c>
      <c r="Q153" s="96" t="s">
        <v>4362</v>
      </c>
      <c r="S153" t="s">
        <v>3574</v>
      </c>
      <c r="U153" t="s">
        <v>3563</v>
      </c>
      <c r="V153" t="s">
        <v>3563</v>
      </c>
      <c r="X153" t="s">
        <v>3563</v>
      </c>
      <c r="Y153" t="s">
        <v>3032</v>
      </c>
      <c r="Z153" t="s">
        <v>4137</v>
      </c>
      <c r="AB153" t="s">
        <v>3519</v>
      </c>
      <c r="AC153" t="s">
        <v>3578</v>
      </c>
      <c r="AD153" t="s">
        <v>3499</v>
      </c>
      <c r="AE153" t="s">
        <v>3499</v>
      </c>
      <c r="AF153" t="s">
        <v>3499</v>
      </c>
      <c r="AG153" t="s">
        <v>3499</v>
      </c>
      <c r="AI153" t="s">
        <v>3032</v>
      </c>
      <c r="AL153" t="s">
        <v>3580</v>
      </c>
      <c r="AN153" t="s">
        <v>3500</v>
      </c>
      <c r="AO153" t="s">
        <v>3501</v>
      </c>
    </row>
    <row r="154" spans="2:41" x14ac:dyDescent="0.25">
      <c r="B154" s="95">
        <v>153</v>
      </c>
      <c r="C154" s="95" t="s">
        <v>861</v>
      </c>
      <c r="D154" t="s">
        <v>4363</v>
      </c>
      <c r="E154" t="s">
        <v>4364</v>
      </c>
      <c r="F154" t="s">
        <v>3109</v>
      </c>
      <c r="G154" t="s">
        <v>3493</v>
      </c>
      <c r="H154" t="s">
        <v>3507</v>
      </c>
      <c r="I154" t="s">
        <v>4</v>
      </c>
      <c r="J154" t="s">
        <v>3533</v>
      </c>
      <c r="K154" t="s">
        <v>4365</v>
      </c>
      <c r="L154">
        <v>2</v>
      </c>
      <c r="M154" t="s">
        <v>683</v>
      </c>
      <c r="N154" s="96" t="s">
        <v>683</v>
      </c>
      <c r="O154" s="96"/>
      <c r="P154" s="96">
        <v>41244</v>
      </c>
      <c r="Q154" s="96"/>
      <c r="R154" t="s">
        <v>3512</v>
      </c>
      <c r="S154" t="s">
        <v>3632</v>
      </c>
      <c r="T154" t="s">
        <v>3854</v>
      </c>
      <c r="U154" t="s">
        <v>4244</v>
      </c>
      <c r="V154" t="s">
        <v>4179</v>
      </c>
      <c r="W154" t="s">
        <v>4075</v>
      </c>
      <c r="Y154" t="s">
        <v>3032</v>
      </c>
      <c r="Z154" t="s">
        <v>4366</v>
      </c>
      <c r="AA154" t="s">
        <v>4367</v>
      </c>
      <c r="AC154" t="s">
        <v>3520</v>
      </c>
      <c r="AD154" t="s">
        <v>3771</v>
      </c>
      <c r="AE154" t="s">
        <v>3640</v>
      </c>
      <c r="AF154" t="s">
        <v>3523</v>
      </c>
      <c r="AG154" t="s">
        <v>3692</v>
      </c>
      <c r="AH154" t="s">
        <v>3556</v>
      </c>
      <c r="AI154" t="s">
        <v>3032</v>
      </c>
      <c r="AJ154" t="s">
        <v>152</v>
      </c>
      <c r="AK154" t="s">
        <v>3642</v>
      </c>
      <c r="AL154" t="s">
        <v>3544</v>
      </c>
      <c r="AN154" t="s">
        <v>4065</v>
      </c>
      <c r="AO154" t="s">
        <v>3501</v>
      </c>
    </row>
    <row r="155" spans="2:41" x14ac:dyDescent="0.25">
      <c r="B155" s="95">
        <v>154</v>
      </c>
      <c r="C155" s="95" t="s">
        <v>2874</v>
      </c>
      <c r="D155" t="s">
        <v>4368</v>
      </c>
      <c r="E155" t="s">
        <v>4369</v>
      </c>
      <c r="F155" t="s">
        <v>3109</v>
      </c>
      <c r="G155" t="s">
        <v>3531</v>
      </c>
      <c r="H155" t="s">
        <v>4</v>
      </c>
      <c r="I155" t="s">
        <v>39</v>
      </c>
      <c r="J155" t="s">
        <v>3533</v>
      </c>
      <c r="K155" t="s">
        <v>4370</v>
      </c>
      <c r="L155">
        <v>2</v>
      </c>
      <c r="M155" t="s">
        <v>683</v>
      </c>
      <c r="N155" s="96" t="s">
        <v>683</v>
      </c>
      <c r="O155" s="96" t="s">
        <v>683</v>
      </c>
      <c r="P155" s="96">
        <v>41518</v>
      </c>
      <c r="Q155" s="96"/>
      <c r="R155" t="s">
        <v>3619</v>
      </c>
      <c r="S155" t="s">
        <v>3619</v>
      </c>
      <c r="T155" t="s">
        <v>3993</v>
      </c>
      <c r="U155" t="s">
        <v>4356</v>
      </c>
      <c r="X155" t="s">
        <v>3884</v>
      </c>
      <c r="Y155" t="s">
        <v>3267</v>
      </c>
      <c r="Z155" t="s">
        <v>4371</v>
      </c>
      <c r="AA155" t="s">
        <v>1169</v>
      </c>
      <c r="AB155" t="s">
        <v>683</v>
      </c>
      <c r="AC155" t="s">
        <v>3520</v>
      </c>
      <c r="AD155" t="s">
        <v>3563</v>
      </c>
      <c r="AE155" t="s">
        <v>3543</v>
      </c>
      <c r="AF155" t="s">
        <v>3641</v>
      </c>
      <c r="AG155" t="s">
        <v>3501</v>
      </c>
      <c r="AI155" t="s">
        <v>3714</v>
      </c>
      <c r="AJ155" t="s">
        <v>3712</v>
      </c>
      <c r="AL155" t="s">
        <v>3544</v>
      </c>
      <c r="AN155" t="s">
        <v>4065</v>
      </c>
      <c r="AO155" t="s">
        <v>3501</v>
      </c>
    </row>
    <row r="156" spans="2:41" x14ac:dyDescent="0.25">
      <c r="B156" s="95">
        <v>155</v>
      </c>
      <c r="C156" s="95" t="s">
        <v>2207</v>
      </c>
      <c r="D156" t="s">
        <v>4372</v>
      </c>
      <c r="E156" t="s">
        <v>4373</v>
      </c>
      <c r="F156" t="s">
        <v>3109</v>
      </c>
      <c r="G156" t="s">
        <v>3724</v>
      </c>
      <c r="H156" t="s">
        <v>3696</v>
      </c>
      <c r="I156" t="s">
        <v>4</v>
      </c>
      <c r="J156" t="s">
        <v>3533</v>
      </c>
      <c r="K156" t="s">
        <v>4374</v>
      </c>
      <c r="L156">
        <v>3</v>
      </c>
      <c r="M156" t="s">
        <v>3510</v>
      </c>
      <c r="N156" s="96" t="s">
        <v>3511</v>
      </c>
      <c r="O156" s="96"/>
      <c r="P156" s="96">
        <v>39814</v>
      </c>
      <c r="Q156" s="96"/>
      <c r="R156" t="s">
        <v>3512</v>
      </c>
      <c r="S156" t="s">
        <v>3600</v>
      </c>
      <c r="T156" t="s">
        <v>3601</v>
      </c>
      <c r="U156" t="s">
        <v>4021</v>
      </c>
      <c r="W156" t="s">
        <v>4021</v>
      </c>
      <c r="X156" t="s">
        <v>3795</v>
      </c>
      <c r="Y156" t="s">
        <v>3032</v>
      </c>
      <c r="Z156" t="s">
        <v>4375</v>
      </c>
      <c r="AA156" t="s">
        <v>4376</v>
      </c>
      <c r="AC156" t="s">
        <v>3520</v>
      </c>
      <c r="AD156" t="s">
        <v>3771</v>
      </c>
      <c r="AE156" t="s">
        <v>3522</v>
      </c>
      <c r="AF156" t="s">
        <v>3734</v>
      </c>
      <c r="AG156" t="s">
        <v>3501</v>
      </c>
      <c r="AI156" t="s">
        <v>3714</v>
      </c>
      <c r="AJ156" t="s">
        <v>3712</v>
      </c>
      <c r="AK156" t="s">
        <v>3606</v>
      </c>
      <c r="AL156" t="s">
        <v>3544</v>
      </c>
      <c r="AN156" t="s">
        <v>3594</v>
      </c>
      <c r="AO156" t="s">
        <v>3501</v>
      </c>
    </row>
    <row r="157" spans="2:41" x14ac:dyDescent="0.25">
      <c r="B157" s="95">
        <v>156</v>
      </c>
      <c r="C157" s="95" t="s">
        <v>2811</v>
      </c>
      <c r="D157" t="s">
        <v>4377</v>
      </c>
      <c r="E157" t="s">
        <v>4378</v>
      </c>
      <c r="F157" t="s">
        <v>3117</v>
      </c>
      <c r="G157" t="s">
        <v>3548</v>
      </c>
      <c r="H157" t="s">
        <v>3041</v>
      </c>
      <c r="I157" t="s">
        <v>3041</v>
      </c>
      <c r="J157" t="s">
        <v>1452</v>
      </c>
      <c r="K157" t="s">
        <v>4379</v>
      </c>
      <c r="L157">
        <v>3</v>
      </c>
      <c r="M157" t="s">
        <v>683</v>
      </c>
      <c r="N157" s="96" t="s">
        <v>683</v>
      </c>
      <c r="O157" s="96"/>
      <c r="P157" s="96">
        <v>39814</v>
      </c>
      <c r="Q157" s="96"/>
      <c r="R157" t="s">
        <v>3512</v>
      </c>
      <c r="S157" t="s">
        <v>3658</v>
      </c>
      <c r="T157" t="s">
        <v>3760</v>
      </c>
      <c r="U157" t="s">
        <v>3824</v>
      </c>
      <c r="V157" t="s">
        <v>3825</v>
      </c>
      <c r="W157" t="s">
        <v>3826</v>
      </c>
      <c r="Y157" t="s">
        <v>3032</v>
      </c>
      <c r="Z157" t="s">
        <v>4380</v>
      </c>
      <c r="AA157" t="s">
        <v>4381</v>
      </c>
      <c r="AC157" t="s">
        <v>3520</v>
      </c>
      <c r="AD157" t="s">
        <v>3563</v>
      </c>
      <c r="AE157" t="s">
        <v>3522</v>
      </c>
      <c r="AF157" t="s">
        <v>3523</v>
      </c>
      <c r="AG157" t="s">
        <v>3501</v>
      </c>
      <c r="AI157" t="s">
        <v>3032</v>
      </c>
      <c r="AJ157" t="s">
        <v>152</v>
      </c>
      <c r="AK157" t="s">
        <v>3662</v>
      </c>
      <c r="AL157" t="s">
        <v>3544</v>
      </c>
      <c r="AN157" t="s">
        <v>3528</v>
      </c>
      <c r="AO157" t="s">
        <v>3501</v>
      </c>
    </row>
    <row r="158" spans="2:41" x14ac:dyDescent="0.25">
      <c r="B158" s="95">
        <v>157</v>
      </c>
      <c r="C158" t="s">
        <v>4382</v>
      </c>
      <c r="D158" t="s">
        <v>4383</v>
      </c>
      <c r="E158" t="s">
        <v>4384</v>
      </c>
      <c r="F158" t="s">
        <v>3117</v>
      </c>
      <c r="G158" t="s">
        <v>3548</v>
      </c>
      <c r="H158" t="s">
        <v>3041</v>
      </c>
      <c r="I158" t="s">
        <v>3041</v>
      </c>
      <c r="J158" t="s">
        <v>3773</v>
      </c>
      <c r="K158" t="s">
        <v>4385</v>
      </c>
      <c r="L158">
        <v>3</v>
      </c>
      <c r="M158" t="s">
        <v>683</v>
      </c>
      <c r="N158" s="96" t="s">
        <v>3511</v>
      </c>
      <c r="O158" s="96"/>
      <c r="P158" s="96">
        <v>40603</v>
      </c>
      <c r="Q158" s="96" t="s">
        <v>3573</v>
      </c>
      <c r="S158" t="s">
        <v>4386</v>
      </c>
      <c r="T158" t="s">
        <v>3551</v>
      </c>
      <c r="U158" t="s">
        <v>2515</v>
      </c>
      <c r="V158" t="s">
        <v>1736</v>
      </c>
      <c r="W158" t="s">
        <v>4042</v>
      </c>
      <c r="X158" t="s">
        <v>3941</v>
      </c>
      <c r="Y158" t="s">
        <v>3032</v>
      </c>
      <c r="Z158" t="s">
        <v>4387</v>
      </c>
      <c r="AA158" t="s">
        <v>4387</v>
      </c>
      <c r="AC158" t="s">
        <v>3520</v>
      </c>
      <c r="AD158" t="s">
        <v>3563</v>
      </c>
      <c r="AE158" t="s">
        <v>3522</v>
      </c>
      <c r="AF158" t="s">
        <v>3523</v>
      </c>
      <c r="AG158" t="s">
        <v>3524</v>
      </c>
      <c r="AI158" t="s">
        <v>3032</v>
      </c>
      <c r="AJ158" t="s">
        <v>3942</v>
      </c>
      <c r="AL158" t="s">
        <v>3527</v>
      </c>
      <c r="AN158" t="s">
        <v>3594</v>
      </c>
      <c r="AO158" t="s">
        <v>3501</v>
      </c>
    </row>
    <row r="159" spans="2:41" x14ac:dyDescent="0.25">
      <c r="B159" s="95">
        <v>158</v>
      </c>
      <c r="C159" s="95" t="s">
        <v>1824</v>
      </c>
      <c r="D159" t="s">
        <v>4388</v>
      </c>
      <c r="E159" t="s">
        <v>4389</v>
      </c>
      <c r="F159" t="s">
        <v>5</v>
      </c>
      <c r="G159" t="s">
        <v>3881</v>
      </c>
      <c r="H159" t="s">
        <v>3793</v>
      </c>
      <c r="I159" t="s">
        <v>4</v>
      </c>
      <c r="J159" t="s">
        <v>3533</v>
      </c>
      <c r="K159" t="s">
        <v>4390</v>
      </c>
      <c r="L159">
        <v>3</v>
      </c>
      <c r="M159" t="s">
        <v>683</v>
      </c>
      <c r="N159" s="96" t="s">
        <v>683</v>
      </c>
      <c r="O159" s="96"/>
      <c r="P159" s="96">
        <v>39814</v>
      </c>
      <c r="Q159" s="96"/>
      <c r="R159" t="s">
        <v>3512</v>
      </c>
      <c r="S159" t="s">
        <v>3513</v>
      </c>
      <c r="T159" t="s">
        <v>3514</v>
      </c>
      <c r="U159" t="s">
        <v>3514</v>
      </c>
      <c r="V159" t="s">
        <v>3517</v>
      </c>
      <c r="W159" t="s">
        <v>3516</v>
      </c>
      <c r="X159" t="s">
        <v>3892</v>
      </c>
      <c r="Y159" t="s">
        <v>3032</v>
      </c>
      <c r="Z159" t="s">
        <v>758</v>
      </c>
      <c r="AA159" t="s">
        <v>3796</v>
      </c>
      <c r="AB159" t="s">
        <v>3733</v>
      </c>
      <c r="AC159" t="s">
        <v>3520</v>
      </c>
      <c r="AD159" t="s">
        <v>3542</v>
      </c>
      <c r="AE159" t="s">
        <v>3522</v>
      </c>
      <c r="AF159" t="s">
        <v>3523</v>
      </c>
      <c r="AG159" t="s">
        <v>3501</v>
      </c>
      <c r="AI159" t="s">
        <v>3032</v>
      </c>
      <c r="AJ159" t="s">
        <v>152</v>
      </c>
      <c r="AK159" t="s">
        <v>3526</v>
      </c>
      <c r="AL159" t="s">
        <v>3544</v>
      </c>
      <c r="AN159" t="s">
        <v>3594</v>
      </c>
      <c r="AO159" t="s">
        <v>3501</v>
      </c>
    </row>
    <row r="160" spans="2:41" x14ac:dyDescent="0.25">
      <c r="B160" s="95">
        <v>159</v>
      </c>
      <c r="C160" s="95" t="s">
        <v>871</v>
      </c>
      <c r="D160" t="s">
        <v>4391</v>
      </c>
      <c r="E160" t="s">
        <v>4392</v>
      </c>
      <c r="F160" t="s">
        <v>3109</v>
      </c>
      <c r="G160" t="s">
        <v>3506</v>
      </c>
      <c r="H160" t="s">
        <v>3932</v>
      </c>
      <c r="I160" t="s">
        <v>4</v>
      </c>
      <c r="J160" t="s">
        <v>3852</v>
      </c>
      <c r="K160" t="s">
        <v>4393</v>
      </c>
      <c r="L160">
        <v>2</v>
      </c>
      <c r="M160" t="s">
        <v>683</v>
      </c>
      <c r="N160" s="96" t="s">
        <v>683</v>
      </c>
      <c r="O160" s="96"/>
      <c r="P160" s="96">
        <v>39814</v>
      </c>
      <c r="Q160" s="96"/>
      <c r="R160" t="s">
        <v>3512</v>
      </c>
      <c r="S160" t="s">
        <v>3632</v>
      </c>
      <c r="T160" t="s">
        <v>3854</v>
      </c>
      <c r="U160" t="s">
        <v>4075</v>
      </c>
      <c r="V160" t="s">
        <v>4090</v>
      </c>
      <c r="W160" t="s">
        <v>4076</v>
      </c>
      <c r="Y160" t="s">
        <v>3032</v>
      </c>
      <c r="Z160" t="s">
        <v>4394</v>
      </c>
      <c r="AA160" t="s">
        <v>4395</v>
      </c>
      <c r="AB160" t="s">
        <v>3733</v>
      </c>
      <c r="AC160" t="s">
        <v>3578</v>
      </c>
      <c r="AD160" t="s">
        <v>3542</v>
      </c>
      <c r="AE160" t="s">
        <v>3579</v>
      </c>
      <c r="AF160" t="s">
        <v>3734</v>
      </c>
      <c r="AG160" t="s">
        <v>3501</v>
      </c>
      <c r="AI160" t="s">
        <v>3032</v>
      </c>
      <c r="AJ160" t="s">
        <v>152</v>
      </c>
      <c r="AK160" t="s">
        <v>3642</v>
      </c>
      <c r="AL160" t="s">
        <v>3580</v>
      </c>
      <c r="AN160" t="s">
        <v>3528</v>
      </c>
      <c r="AO160" t="s">
        <v>3501</v>
      </c>
    </row>
    <row r="161" spans="2:41" x14ac:dyDescent="0.25">
      <c r="B161" s="95">
        <v>160</v>
      </c>
      <c r="C161" s="95" t="s">
        <v>3368</v>
      </c>
      <c r="D161" t="s">
        <v>4396</v>
      </c>
      <c r="E161" t="s">
        <v>4397</v>
      </c>
      <c r="F161" t="s">
        <v>3117</v>
      </c>
      <c r="G161" t="s">
        <v>3548</v>
      </c>
      <c r="H161" t="s">
        <v>3053</v>
      </c>
      <c r="I161" t="s">
        <v>3053</v>
      </c>
      <c r="J161" t="s">
        <v>3618</v>
      </c>
      <c r="K161" t="s">
        <v>683</v>
      </c>
      <c r="L161">
        <v>2</v>
      </c>
      <c r="M161" t="s">
        <v>3499</v>
      </c>
      <c r="N161" s="96" t="s">
        <v>3499</v>
      </c>
      <c r="O161" s="96"/>
      <c r="P161" s="96">
        <v>41821</v>
      </c>
      <c r="Q161" s="96"/>
      <c r="R161" t="s">
        <v>3619</v>
      </c>
      <c r="S161" t="s">
        <v>3620</v>
      </c>
      <c r="T161" t="s">
        <v>3620</v>
      </c>
      <c r="U161" t="s">
        <v>3621</v>
      </c>
      <c r="V161" t="s">
        <v>3621</v>
      </c>
      <c r="W161" t="s">
        <v>3621</v>
      </c>
      <c r="X161" t="s">
        <v>3622</v>
      </c>
      <c r="Y161" t="s">
        <v>1985</v>
      </c>
      <c r="Z161" t="s">
        <v>3623</v>
      </c>
      <c r="AA161" t="s">
        <v>3624</v>
      </c>
      <c r="AB161" t="s">
        <v>3499</v>
      </c>
      <c r="AC161" t="s">
        <v>3520</v>
      </c>
      <c r="AD161" t="s">
        <v>3625</v>
      </c>
      <c r="AE161" t="s">
        <v>3626</v>
      </c>
      <c r="AF161" t="s">
        <v>3627</v>
      </c>
      <c r="AG161" t="s">
        <v>3524</v>
      </c>
      <c r="AI161" t="s">
        <v>1985</v>
      </c>
      <c r="AJ161" t="s">
        <v>152</v>
      </c>
      <c r="AL161" t="s">
        <v>3527</v>
      </c>
      <c r="AN161" t="s">
        <v>3594</v>
      </c>
      <c r="AO161" t="s">
        <v>3501</v>
      </c>
    </row>
    <row r="162" spans="2:41" x14ac:dyDescent="0.25">
      <c r="B162" s="95">
        <v>161</v>
      </c>
      <c r="C162" s="95" t="s">
        <v>2218</v>
      </c>
      <c r="D162" t="s">
        <v>4398</v>
      </c>
      <c r="E162" t="s">
        <v>4399</v>
      </c>
      <c r="F162" t="s">
        <v>3461</v>
      </c>
      <c r="G162" t="s">
        <v>3757</v>
      </c>
      <c r="H162" t="s">
        <v>3041</v>
      </c>
      <c r="I162" t="s">
        <v>3461</v>
      </c>
      <c r="J162" t="s">
        <v>3898</v>
      </c>
      <c r="K162" t="s">
        <v>4400</v>
      </c>
      <c r="L162">
        <v>3</v>
      </c>
      <c r="M162" t="s">
        <v>683</v>
      </c>
      <c r="N162" s="96" t="s">
        <v>683</v>
      </c>
      <c r="O162" s="96" t="s">
        <v>683</v>
      </c>
      <c r="P162" s="96">
        <v>41334</v>
      </c>
      <c r="Q162" s="96"/>
      <c r="R162" t="s">
        <v>3512</v>
      </c>
      <c r="S162" t="s">
        <v>3600</v>
      </c>
      <c r="T162" t="s">
        <v>3601</v>
      </c>
      <c r="U162" t="s">
        <v>3601</v>
      </c>
      <c r="V162" t="s">
        <v>3795</v>
      </c>
      <c r="W162" t="s">
        <v>4021</v>
      </c>
      <c r="Y162" t="s">
        <v>3032</v>
      </c>
      <c r="Z162" t="s">
        <v>4401</v>
      </c>
      <c r="AA162" t="s">
        <v>4401</v>
      </c>
      <c r="AC162" t="s">
        <v>3520</v>
      </c>
      <c r="AD162" t="s">
        <v>3563</v>
      </c>
      <c r="AG162" t="s">
        <v>3692</v>
      </c>
      <c r="AH162" t="s">
        <v>3461</v>
      </c>
      <c r="AI162" t="s">
        <v>3032</v>
      </c>
      <c r="AJ162" t="s">
        <v>152</v>
      </c>
      <c r="AK162" t="s">
        <v>3606</v>
      </c>
      <c r="AL162" t="s">
        <v>3544</v>
      </c>
      <c r="AN162" t="s">
        <v>3594</v>
      </c>
      <c r="AO162" t="s">
        <v>3501</v>
      </c>
    </row>
    <row r="163" spans="2:41" x14ac:dyDescent="0.25">
      <c r="B163" s="95">
        <v>162</v>
      </c>
      <c r="C163" t="s">
        <v>4402</v>
      </c>
      <c r="D163" t="s">
        <v>4403</v>
      </c>
      <c r="F163" t="s">
        <v>3109</v>
      </c>
      <c r="G163" t="s">
        <v>3695</v>
      </c>
      <c r="H163" t="s">
        <v>3507</v>
      </c>
      <c r="J163" t="s">
        <v>3560</v>
      </c>
      <c r="K163" t="s">
        <v>4404</v>
      </c>
      <c r="L163">
        <v>-99</v>
      </c>
      <c r="M163" t="s">
        <v>683</v>
      </c>
      <c r="N163" s="96" t="s">
        <v>683</v>
      </c>
      <c r="O163" s="96"/>
      <c r="P163" s="96">
        <v>39814</v>
      </c>
      <c r="Q163" s="96" t="s">
        <v>4405</v>
      </c>
      <c r="S163" t="s">
        <v>3873</v>
      </c>
      <c r="U163" t="s">
        <v>3563</v>
      </c>
      <c r="X163" t="s">
        <v>3874</v>
      </c>
      <c r="Y163" t="s">
        <v>3032</v>
      </c>
      <c r="AD163" t="s">
        <v>3499</v>
      </c>
      <c r="AE163" t="s">
        <v>3499</v>
      </c>
      <c r="AF163" t="s">
        <v>3499</v>
      </c>
      <c r="AG163" t="s">
        <v>3499</v>
      </c>
      <c r="AI163" t="s">
        <v>3032</v>
      </c>
      <c r="AN163" t="s">
        <v>3500</v>
      </c>
      <c r="AO163" t="s">
        <v>3501</v>
      </c>
    </row>
    <row r="164" spans="2:41" x14ac:dyDescent="0.25">
      <c r="B164" s="95">
        <v>163</v>
      </c>
      <c r="C164" t="s">
        <v>4406</v>
      </c>
      <c r="D164" t="s">
        <v>4407</v>
      </c>
      <c r="G164" t="s">
        <v>3799</v>
      </c>
      <c r="H164" t="s">
        <v>3507</v>
      </c>
      <c r="J164" t="s">
        <v>3508</v>
      </c>
      <c r="K164" t="s">
        <v>4408</v>
      </c>
      <c r="L164">
        <v>1</v>
      </c>
      <c r="M164" t="s">
        <v>683</v>
      </c>
      <c r="N164" s="96" t="s">
        <v>683</v>
      </c>
      <c r="O164" s="96"/>
      <c r="P164" s="96">
        <v>39814</v>
      </c>
      <c r="Q164" s="96" t="s">
        <v>3612</v>
      </c>
      <c r="S164" t="s">
        <v>4239</v>
      </c>
      <c r="U164" t="s">
        <v>4310</v>
      </c>
      <c r="X164" t="s">
        <v>3874</v>
      </c>
      <c r="Y164" t="s">
        <v>3032</v>
      </c>
      <c r="AD164" t="s">
        <v>3499</v>
      </c>
      <c r="AE164" t="s">
        <v>3499</v>
      </c>
      <c r="AF164" t="s">
        <v>3499</v>
      </c>
      <c r="AG164" t="s">
        <v>3499</v>
      </c>
      <c r="AI164" t="s">
        <v>3032</v>
      </c>
      <c r="AN164" t="s">
        <v>3500</v>
      </c>
      <c r="AO164" t="s">
        <v>3501</v>
      </c>
    </row>
    <row r="165" spans="2:41" x14ac:dyDescent="0.25">
      <c r="B165" s="95">
        <v>164</v>
      </c>
      <c r="C165" s="95" t="s">
        <v>4409</v>
      </c>
      <c r="D165" t="s">
        <v>4410</v>
      </c>
      <c r="E165" t="s">
        <v>4411</v>
      </c>
      <c r="F165" t="s">
        <v>3279</v>
      </c>
      <c r="G165" t="s">
        <v>3597</v>
      </c>
      <c r="H165" t="s">
        <v>4</v>
      </c>
      <c r="I165" t="s">
        <v>4</v>
      </c>
      <c r="K165" t="s">
        <v>4412</v>
      </c>
      <c r="L165">
        <v>3</v>
      </c>
      <c r="M165" t="s">
        <v>683</v>
      </c>
      <c r="N165" s="96" t="s">
        <v>683</v>
      </c>
      <c r="O165" s="96"/>
      <c r="P165" s="96">
        <v>39814</v>
      </c>
      <c r="Q165" s="96"/>
      <c r="R165" t="s">
        <v>3512</v>
      </c>
      <c r="S165" t="s">
        <v>3632</v>
      </c>
      <c r="T165" t="s">
        <v>3633</v>
      </c>
      <c r="U165" t="s">
        <v>3633</v>
      </c>
      <c r="V165" t="s">
        <v>3633</v>
      </c>
      <c r="W165" t="s">
        <v>4183</v>
      </c>
      <c r="Y165" t="s">
        <v>3032</v>
      </c>
      <c r="Z165" t="s">
        <v>4413</v>
      </c>
      <c r="AA165" t="s">
        <v>4413</v>
      </c>
      <c r="AC165" t="s">
        <v>3520</v>
      </c>
      <c r="AD165" t="s">
        <v>3605</v>
      </c>
      <c r="AE165" t="s">
        <v>3522</v>
      </c>
      <c r="AF165" t="s">
        <v>3523</v>
      </c>
      <c r="AG165" t="s">
        <v>3501</v>
      </c>
      <c r="AI165" t="s">
        <v>3032</v>
      </c>
      <c r="AJ165" t="s">
        <v>152</v>
      </c>
      <c r="AK165" t="s">
        <v>3642</v>
      </c>
      <c r="AL165" t="s">
        <v>3544</v>
      </c>
      <c r="AN165" t="s">
        <v>3966</v>
      </c>
      <c r="AO165" t="s">
        <v>3501</v>
      </c>
    </row>
    <row r="166" spans="2:41" x14ac:dyDescent="0.25">
      <c r="B166" s="95">
        <v>165</v>
      </c>
      <c r="C166" t="s">
        <v>4414</v>
      </c>
      <c r="D166" t="s">
        <v>4415</v>
      </c>
      <c r="G166" t="s">
        <v>4194</v>
      </c>
      <c r="H166" t="s">
        <v>3291</v>
      </c>
      <c r="J166" t="s">
        <v>4416</v>
      </c>
      <c r="K166" t="s">
        <v>4417</v>
      </c>
      <c r="L166">
        <v>2</v>
      </c>
      <c r="M166" t="s">
        <v>683</v>
      </c>
      <c r="N166" s="96" t="s">
        <v>683</v>
      </c>
      <c r="O166" s="96"/>
      <c r="P166" s="96">
        <v>40179</v>
      </c>
      <c r="Q166" s="96" t="s">
        <v>3612</v>
      </c>
      <c r="S166" t="s">
        <v>4418</v>
      </c>
      <c r="U166" t="s">
        <v>4419</v>
      </c>
      <c r="X166" t="s">
        <v>3874</v>
      </c>
      <c r="Y166" t="s">
        <v>3032</v>
      </c>
      <c r="Z166" t="s">
        <v>4420</v>
      </c>
      <c r="AD166" t="s">
        <v>3499</v>
      </c>
      <c r="AE166" t="s">
        <v>3499</v>
      </c>
      <c r="AF166" t="s">
        <v>3499</v>
      </c>
      <c r="AG166" t="s">
        <v>3499</v>
      </c>
      <c r="AI166" t="s">
        <v>3032</v>
      </c>
      <c r="AN166" t="s">
        <v>3500</v>
      </c>
      <c r="AO166" t="s">
        <v>3501</v>
      </c>
    </row>
    <row r="167" spans="2:41" x14ac:dyDescent="0.25">
      <c r="B167" s="95">
        <v>166</v>
      </c>
      <c r="C167" t="s">
        <v>4421</v>
      </c>
      <c r="D167" t="s">
        <v>4422</v>
      </c>
      <c r="E167" t="s">
        <v>4423</v>
      </c>
      <c r="F167" t="s">
        <v>5</v>
      </c>
      <c r="G167" t="s">
        <v>3695</v>
      </c>
      <c r="H167" t="s">
        <v>3598</v>
      </c>
      <c r="I167" t="s">
        <v>4</v>
      </c>
      <c r="K167" t="s">
        <v>4424</v>
      </c>
      <c r="L167">
        <v>3</v>
      </c>
      <c r="M167" t="s">
        <v>683</v>
      </c>
      <c r="N167" s="96" t="s">
        <v>683</v>
      </c>
      <c r="O167" s="96"/>
      <c r="P167" s="96">
        <v>39814</v>
      </c>
      <c r="Q167" s="96" t="s">
        <v>3535</v>
      </c>
      <c r="S167" t="s">
        <v>3574</v>
      </c>
      <c r="T167" t="s">
        <v>3574</v>
      </c>
      <c r="U167" t="s">
        <v>3574</v>
      </c>
      <c r="V167" t="s">
        <v>3691</v>
      </c>
      <c r="W167" t="s">
        <v>3691</v>
      </c>
      <c r="X167" t="s">
        <v>3574</v>
      </c>
      <c r="Y167" t="s">
        <v>3032</v>
      </c>
      <c r="Z167" t="s">
        <v>4145</v>
      </c>
      <c r="AA167" t="s">
        <v>4425</v>
      </c>
      <c r="AC167" t="s">
        <v>3520</v>
      </c>
      <c r="AD167" t="s">
        <v>3605</v>
      </c>
      <c r="AE167" t="s">
        <v>3522</v>
      </c>
      <c r="AF167" t="s">
        <v>3523</v>
      </c>
      <c r="AG167" t="s">
        <v>3501</v>
      </c>
      <c r="AI167" t="s">
        <v>3032</v>
      </c>
      <c r="AL167" t="s">
        <v>3544</v>
      </c>
      <c r="AN167" t="s">
        <v>3500</v>
      </c>
      <c r="AO167" t="s">
        <v>3501</v>
      </c>
    </row>
    <row r="168" spans="2:41" x14ac:dyDescent="0.25">
      <c r="B168" s="95">
        <v>167</v>
      </c>
      <c r="C168" t="s">
        <v>4426</v>
      </c>
      <c r="D168" t="s">
        <v>4427</v>
      </c>
      <c r="G168" t="s">
        <v>3757</v>
      </c>
      <c r="H168" t="s">
        <v>3932</v>
      </c>
      <c r="J168" t="s">
        <v>3560</v>
      </c>
      <c r="K168" t="s">
        <v>4428</v>
      </c>
      <c r="L168">
        <v>-99</v>
      </c>
      <c r="M168" t="s">
        <v>683</v>
      </c>
      <c r="N168" s="96" t="s">
        <v>683</v>
      </c>
      <c r="O168" s="96"/>
      <c r="P168" s="96">
        <v>39814</v>
      </c>
      <c r="Q168" s="96" t="s">
        <v>4429</v>
      </c>
      <c r="S168" t="s">
        <v>3802</v>
      </c>
      <c r="U168" t="s">
        <v>3563</v>
      </c>
      <c r="X168" t="s">
        <v>4240</v>
      </c>
      <c r="Y168" t="s">
        <v>3032</v>
      </c>
      <c r="AD168" t="s">
        <v>3499</v>
      </c>
      <c r="AE168" t="s">
        <v>3499</v>
      </c>
      <c r="AF168" t="s">
        <v>3499</v>
      </c>
      <c r="AG168" t="s">
        <v>3499</v>
      </c>
      <c r="AI168" t="s">
        <v>3032</v>
      </c>
      <c r="AN168" t="s">
        <v>3500</v>
      </c>
      <c r="AO168" t="s">
        <v>3501</v>
      </c>
    </row>
    <row r="169" spans="2:41" x14ac:dyDescent="0.25">
      <c r="B169" s="95">
        <v>168</v>
      </c>
      <c r="C169" s="95" t="s">
        <v>3220</v>
      </c>
      <c r="D169" t="s">
        <v>3221</v>
      </c>
      <c r="F169" t="s">
        <v>3109</v>
      </c>
      <c r="G169" t="s">
        <v>3724</v>
      </c>
      <c r="H169" t="s">
        <v>4</v>
      </c>
      <c r="I169" t="s">
        <v>4</v>
      </c>
      <c r="J169" t="s">
        <v>3508</v>
      </c>
      <c r="K169" t="s">
        <v>4150</v>
      </c>
      <c r="L169">
        <v>1</v>
      </c>
      <c r="M169" t="s">
        <v>3510</v>
      </c>
      <c r="N169" s="96" t="s">
        <v>3511</v>
      </c>
      <c r="O169" s="96"/>
      <c r="P169" s="96">
        <v>42736</v>
      </c>
      <c r="Q169" s="96"/>
      <c r="R169" t="s">
        <v>3512</v>
      </c>
      <c r="S169" t="s">
        <v>3600</v>
      </c>
      <c r="T169" t="s">
        <v>3601</v>
      </c>
      <c r="U169" t="s">
        <v>4143</v>
      </c>
      <c r="V169" t="s">
        <v>4151</v>
      </c>
      <c r="W169" t="s">
        <v>3722</v>
      </c>
      <c r="Y169" t="s">
        <v>3032</v>
      </c>
      <c r="Z169" t="s">
        <v>3838</v>
      </c>
      <c r="AA169" t="s">
        <v>786</v>
      </c>
      <c r="AC169" t="s">
        <v>3520</v>
      </c>
      <c r="AD169" t="s">
        <v>3542</v>
      </c>
      <c r="AE169" t="s">
        <v>3522</v>
      </c>
      <c r="AF169" t="s">
        <v>3641</v>
      </c>
      <c r="AG169" t="s">
        <v>3524</v>
      </c>
      <c r="AH169" t="s">
        <v>3525</v>
      </c>
      <c r="AI169" t="s">
        <v>3032</v>
      </c>
      <c r="AJ169" t="s">
        <v>152</v>
      </c>
      <c r="AK169" t="s">
        <v>3606</v>
      </c>
      <c r="AL169" t="s">
        <v>3527</v>
      </c>
      <c r="AN169" t="s">
        <v>3500</v>
      </c>
      <c r="AO169" t="s">
        <v>3501</v>
      </c>
    </row>
    <row r="170" spans="2:41" x14ac:dyDescent="0.25">
      <c r="B170" s="95">
        <v>169</v>
      </c>
      <c r="C170" s="95" t="s">
        <v>4430</v>
      </c>
      <c r="D170" t="s">
        <v>4431</v>
      </c>
      <c r="G170" t="s">
        <v>3566</v>
      </c>
      <c r="H170" t="s">
        <v>3494</v>
      </c>
      <c r="J170" t="s">
        <v>3560</v>
      </c>
      <c r="K170" t="s">
        <v>4432</v>
      </c>
      <c r="L170">
        <v>-99</v>
      </c>
      <c r="M170" t="s">
        <v>683</v>
      </c>
      <c r="N170" s="96" t="s">
        <v>683</v>
      </c>
      <c r="O170" s="96"/>
      <c r="P170" s="96">
        <v>39814</v>
      </c>
      <c r="Q170" s="96" t="s">
        <v>4433</v>
      </c>
      <c r="U170" t="s">
        <v>3563</v>
      </c>
      <c r="AD170" t="s">
        <v>3499</v>
      </c>
      <c r="AE170" t="s">
        <v>3499</v>
      </c>
      <c r="AF170" t="s">
        <v>3499</v>
      </c>
      <c r="AG170" t="s">
        <v>3499</v>
      </c>
      <c r="AN170" t="s">
        <v>3500</v>
      </c>
      <c r="AO170" t="s">
        <v>3501</v>
      </c>
    </row>
    <row r="171" spans="2:41" x14ac:dyDescent="0.25">
      <c r="B171" s="95">
        <v>170</v>
      </c>
      <c r="C171" s="95" t="s">
        <v>883</v>
      </c>
      <c r="D171" t="s">
        <v>4434</v>
      </c>
      <c r="E171" t="s">
        <v>4435</v>
      </c>
      <c r="F171" t="s">
        <v>3109</v>
      </c>
      <c r="G171" t="s">
        <v>3695</v>
      </c>
      <c r="H171" t="s">
        <v>4</v>
      </c>
      <c r="I171" t="s">
        <v>4</v>
      </c>
      <c r="J171" t="s">
        <v>3533</v>
      </c>
      <c r="K171" t="s">
        <v>4436</v>
      </c>
      <c r="L171">
        <v>2</v>
      </c>
      <c r="M171" t="s">
        <v>3510</v>
      </c>
      <c r="N171" s="96" t="s">
        <v>3511</v>
      </c>
      <c r="O171" s="96"/>
      <c r="P171" s="96">
        <v>40513</v>
      </c>
      <c r="Q171" s="96"/>
      <c r="R171" t="s">
        <v>3512</v>
      </c>
      <c r="S171" t="s">
        <v>3632</v>
      </c>
      <c r="T171" t="s">
        <v>3854</v>
      </c>
      <c r="U171" t="s">
        <v>3855</v>
      </c>
      <c r="V171" t="s">
        <v>4113</v>
      </c>
      <c r="W171" t="s">
        <v>3777</v>
      </c>
      <c r="Y171" t="s">
        <v>3032</v>
      </c>
      <c r="Z171" t="s">
        <v>4437</v>
      </c>
      <c r="AA171" t="s">
        <v>4438</v>
      </c>
      <c r="AC171" t="s">
        <v>3520</v>
      </c>
      <c r="AD171" t="s">
        <v>4265</v>
      </c>
      <c r="AE171" t="s">
        <v>3640</v>
      </c>
      <c r="AF171" t="s">
        <v>3523</v>
      </c>
      <c r="AG171" t="s">
        <v>3501</v>
      </c>
      <c r="AI171" t="s">
        <v>3032</v>
      </c>
      <c r="AJ171" t="s">
        <v>152</v>
      </c>
      <c r="AK171" t="s">
        <v>3642</v>
      </c>
      <c r="AL171" t="s">
        <v>3544</v>
      </c>
      <c r="AN171" t="s">
        <v>3594</v>
      </c>
      <c r="AO171" t="s">
        <v>3501</v>
      </c>
    </row>
    <row r="172" spans="2:41" x14ac:dyDescent="0.25">
      <c r="B172" s="95">
        <v>171</v>
      </c>
      <c r="C172" s="95" t="s">
        <v>895</v>
      </c>
      <c r="D172" t="s">
        <v>4439</v>
      </c>
      <c r="E172" t="s">
        <v>4440</v>
      </c>
      <c r="F172" t="s">
        <v>5</v>
      </c>
      <c r="G172" t="s">
        <v>3672</v>
      </c>
      <c r="H172" t="s">
        <v>4212</v>
      </c>
      <c r="I172" t="s">
        <v>4</v>
      </c>
      <c r="J172" t="s">
        <v>3533</v>
      </c>
      <c r="K172" t="s">
        <v>4441</v>
      </c>
      <c r="L172">
        <v>3</v>
      </c>
      <c r="M172" t="s">
        <v>683</v>
      </c>
      <c r="N172" s="96" t="s">
        <v>683</v>
      </c>
      <c r="O172" s="96"/>
      <c r="P172" s="96">
        <v>40909</v>
      </c>
      <c r="Q172" s="96"/>
      <c r="R172" t="s">
        <v>3512</v>
      </c>
      <c r="S172" t="s">
        <v>3632</v>
      </c>
      <c r="T172" t="s">
        <v>3854</v>
      </c>
      <c r="U172" t="s">
        <v>4075</v>
      </c>
      <c r="W172" t="s">
        <v>4113</v>
      </c>
      <c r="X172" t="s">
        <v>3971</v>
      </c>
      <c r="Y172" t="s">
        <v>3032</v>
      </c>
      <c r="Z172" t="s">
        <v>4442</v>
      </c>
      <c r="AA172" t="s">
        <v>4443</v>
      </c>
      <c r="AC172" t="s">
        <v>3520</v>
      </c>
      <c r="AD172" t="s">
        <v>3521</v>
      </c>
      <c r="AE172" t="s">
        <v>3591</v>
      </c>
      <c r="AF172" t="s">
        <v>3641</v>
      </c>
      <c r="AG172" t="s">
        <v>3692</v>
      </c>
      <c r="AI172" t="s">
        <v>3714</v>
      </c>
      <c r="AJ172" t="s">
        <v>3712</v>
      </c>
      <c r="AK172" t="s">
        <v>3642</v>
      </c>
      <c r="AL172" t="s">
        <v>3544</v>
      </c>
      <c r="AN172" t="s">
        <v>3594</v>
      </c>
      <c r="AO172" t="s">
        <v>3501</v>
      </c>
    </row>
    <row r="173" spans="2:41" x14ac:dyDescent="0.25">
      <c r="B173" s="95">
        <v>172</v>
      </c>
      <c r="C173" s="95" t="s">
        <v>4444</v>
      </c>
      <c r="D173" t="s">
        <v>4445</v>
      </c>
      <c r="G173" t="s">
        <v>3566</v>
      </c>
      <c r="H173" t="s">
        <v>3494</v>
      </c>
      <c r="J173" t="s">
        <v>3560</v>
      </c>
      <c r="K173" t="s">
        <v>4446</v>
      </c>
      <c r="L173">
        <v>-99</v>
      </c>
      <c r="M173" t="s">
        <v>683</v>
      </c>
      <c r="N173" s="96" t="s">
        <v>683</v>
      </c>
      <c r="O173" s="96"/>
      <c r="P173" s="96">
        <v>39814</v>
      </c>
      <c r="Q173" s="96" t="s">
        <v>4132</v>
      </c>
      <c r="U173" t="s">
        <v>3563</v>
      </c>
      <c r="AD173" t="s">
        <v>3499</v>
      </c>
      <c r="AE173" t="s">
        <v>3499</v>
      </c>
      <c r="AF173" t="s">
        <v>3499</v>
      </c>
      <c r="AG173" t="s">
        <v>3499</v>
      </c>
      <c r="AN173" t="s">
        <v>3500</v>
      </c>
      <c r="AO173" t="s">
        <v>3501</v>
      </c>
    </row>
    <row r="174" spans="2:41" x14ac:dyDescent="0.25">
      <c r="B174" s="95">
        <v>173</v>
      </c>
      <c r="C174" s="95" t="s">
        <v>3371</v>
      </c>
      <c r="D174" t="s">
        <v>4447</v>
      </c>
      <c r="E174" t="s">
        <v>4448</v>
      </c>
      <c r="F174" t="s">
        <v>3117</v>
      </c>
      <c r="G174" t="s">
        <v>3548</v>
      </c>
      <c r="H174" t="s">
        <v>3053</v>
      </c>
      <c r="I174" t="s">
        <v>3053</v>
      </c>
      <c r="J174" t="s">
        <v>3618</v>
      </c>
      <c r="K174" t="s">
        <v>683</v>
      </c>
      <c r="L174">
        <v>2</v>
      </c>
      <c r="M174" t="s">
        <v>3499</v>
      </c>
      <c r="N174" s="96" t="s">
        <v>3499</v>
      </c>
      <c r="O174" s="96"/>
      <c r="P174" s="96">
        <v>41821</v>
      </c>
      <c r="Q174" s="96"/>
      <c r="R174" t="s">
        <v>3619</v>
      </c>
      <c r="S174" t="s">
        <v>3620</v>
      </c>
      <c r="T174" t="s">
        <v>3620</v>
      </c>
      <c r="U174" t="s">
        <v>3621</v>
      </c>
      <c r="V174" t="s">
        <v>3621</v>
      </c>
      <c r="W174" t="s">
        <v>3621</v>
      </c>
      <c r="X174" t="s">
        <v>3622</v>
      </c>
      <c r="Y174" t="s">
        <v>1985</v>
      </c>
      <c r="Z174" t="s">
        <v>3623</v>
      </c>
      <c r="AA174" t="s">
        <v>3624</v>
      </c>
      <c r="AB174" t="s">
        <v>3499</v>
      </c>
      <c r="AC174" t="s">
        <v>3520</v>
      </c>
      <c r="AD174" t="s">
        <v>3625</v>
      </c>
      <c r="AE174" t="s">
        <v>3626</v>
      </c>
      <c r="AF174" t="s">
        <v>3627</v>
      </c>
      <c r="AG174" t="s">
        <v>3524</v>
      </c>
      <c r="AI174" t="s">
        <v>1985</v>
      </c>
      <c r="AJ174" t="s">
        <v>152</v>
      </c>
      <c r="AL174" t="s">
        <v>3527</v>
      </c>
      <c r="AN174" t="s">
        <v>3594</v>
      </c>
      <c r="AO174" t="s">
        <v>3501</v>
      </c>
    </row>
    <row r="175" spans="2:41" x14ac:dyDescent="0.25">
      <c r="B175" s="95">
        <v>174</v>
      </c>
      <c r="C175" t="s">
        <v>4449</v>
      </c>
      <c r="D175" t="s">
        <v>4450</v>
      </c>
      <c r="E175" t="s">
        <v>4451</v>
      </c>
      <c r="G175" t="s">
        <v>3597</v>
      </c>
      <c r="H175" t="s">
        <v>3598</v>
      </c>
      <c r="I175" t="s">
        <v>4</v>
      </c>
      <c r="J175" t="s">
        <v>3852</v>
      </c>
      <c r="K175" t="s">
        <v>4452</v>
      </c>
      <c r="L175">
        <v>3</v>
      </c>
      <c r="M175" t="s">
        <v>683</v>
      </c>
      <c r="N175" s="96" t="s">
        <v>683</v>
      </c>
      <c r="O175" s="96"/>
      <c r="P175" s="96">
        <v>39814</v>
      </c>
      <c r="Q175" s="96" t="s">
        <v>4453</v>
      </c>
      <c r="S175" t="s">
        <v>4041</v>
      </c>
      <c r="T175" t="s">
        <v>3551</v>
      </c>
      <c r="U175" t="s">
        <v>734</v>
      </c>
      <c r="V175" t="s">
        <v>4042</v>
      </c>
      <c r="W175" t="s">
        <v>4042</v>
      </c>
      <c r="X175" t="s">
        <v>3551</v>
      </c>
      <c r="Y175" t="s">
        <v>3032</v>
      </c>
      <c r="Z175" t="s">
        <v>820</v>
      </c>
      <c r="AA175" t="s">
        <v>822</v>
      </c>
      <c r="AC175" t="s">
        <v>3520</v>
      </c>
      <c r="AD175" t="s">
        <v>3605</v>
      </c>
      <c r="AE175" t="s">
        <v>3522</v>
      </c>
      <c r="AF175" t="s">
        <v>3523</v>
      </c>
      <c r="AG175" t="s">
        <v>3501</v>
      </c>
      <c r="AI175" t="s">
        <v>3032</v>
      </c>
      <c r="AJ175" t="s">
        <v>3557</v>
      </c>
      <c r="AL175" t="s">
        <v>3544</v>
      </c>
      <c r="AN175" t="s">
        <v>3500</v>
      </c>
      <c r="AO175" t="s">
        <v>3501</v>
      </c>
    </row>
    <row r="176" spans="2:41" x14ac:dyDescent="0.25">
      <c r="B176" s="95">
        <v>175</v>
      </c>
      <c r="C176" s="95" t="s">
        <v>4454</v>
      </c>
      <c r="D176" t="s">
        <v>4455</v>
      </c>
      <c r="G176" t="s">
        <v>3566</v>
      </c>
      <c r="H176" t="s">
        <v>4</v>
      </c>
      <c r="J176" t="s">
        <v>3560</v>
      </c>
      <c r="K176" t="s">
        <v>4456</v>
      </c>
      <c r="L176">
        <v>-99</v>
      </c>
      <c r="M176" t="s">
        <v>683</v>
      </c>
      <c r="N176" s="96" t="s">
        <v>683</v>
      </c>
      <c r="O176" s="96"/>
      <c r="P176" s="96">
        <v>39814</v>
      </c>
      <c r="Q176" s="96" t="s">
        <v>4132</v>
      </c>
      <c r="U176" t="s">
        <v>3563</v>
      </c>
      <c r="AD176" t="s">
        <v>3499</v>
      </c>
      <c r="AE176" t="s">
        <v>3499</v>
      </c>
      <c r="AF176" t="s">
        <v>3499</v>
      </c>
      <c r="AG176" t="s">
        <v>3499</v>
      </c>
      <c r="AN176" t="s">
        <v>3500</v>
      </c>
      <c r="AO176" t="s">
        <v>3501</v>
      </c>
    </row>
    <row r="177" spans="2:41" x14ac:dyDescent="0.25">
      <c r="B177" s="95">
        <v>176</v>
      </c>
      <c r="C177" s="95" t="s">
        <v>4457</v>
      </c>
      <c r="D177" t="s">
        <v>4458</v>
      </c>
      <c r="E177" t="s">
        <v>4459</v>
      </c>
      <c r="F177" t="s">
        <v>3109</v>
      </c>
      <c r="G177" t="s">
        <v>3506</v>
      </c>
      <c r="H177" t="s">
        <v>3696</v>
      </c>
      <c r="I177" t="s">
        <v>4</v>
      </c>
      <c r="J177" t="s">
        <v>3533</v>
      </c>
      <c r="K177" t="s">
        <v>4460</v>
      </c>
      <c r="L177">
        <v>2</v>
      </c>
      <c r="M177" t="s">
        <v>3510</v>
      </c>
      <c r="N177" s="96" t="s">
        <v>3511</v>
      </c>
      <c r="O177" s="96"/>
      <c r="P177" s="96">
        <v>39814</v>
      </c>
      <c r="Q177" s="96"/>
      <c r="R177" t="s">
        <v>3512</v>
      </c>
      <c r="S177" t="s">
        <v>3658</v>
      </c>
      <c r="T177" t="s">
        <v>3760</v>
      </c>
      <c r="U177" t="s">
        <v>3824</v>
      </c>
      <c r="V177" t="s">
        <v>3825</v>
      </c>
      <c r="W177" t="s">
        <v>3826</v>
      </c>
      <c r="Y177" t="s">
        <v>3032</v>
      </c>
      <c r="Z177" t="s">
        <v>4461</v>
      </c>
      <c r="AA177" t="s">
        <v>4462</v>
      </c>
      <c r="AC177" t="s">
        <v>3520</v>
      </c>
      <c r="AD177" t="s">
        <v>3521</v>
      </c>
      <c r="AE177" t="s">
        <v>3543</v>
      </c>
      <c r="AF177" t="s">
        <v>3641</v>
      </c>
      <c r="AG177" t="s">
        <v>3501</v>
      </c>
      <c r="AI177" t="s">
        <v>3032</v>
      </c>
      <c r="AJ177" t="s">
        <v>152</v>
      </c>
      <c r="AK177" t="s">
        <v>3662</v>
      </c>
      <c r="AL177" t="s">
        <v>3544</v>
      </c>
      <c r="AN177" t="s">
        <v>3500</v>
      </c>
      <c r="AO177" t="s">
        <v>3501</v>
      </c>
    </row>
    <row r="178" spans="2:41" x14ac:dyDescent="0.25">
      <c r="B178" s="95">
        <v>177</v>
      </c>
      <c r="C178" s="95" t="s">
        <v>2531</v>
      </c>
      <c r="D178" t="s">
        <v>2532</v>
      </c>
      <c r="E178" t="s">
        <v>4459</v>
      </c>
      <c r="F178" t="s">
        <v>3109</v>
      </c>
      <c r="G178" t="s">
        <v>3506</v>
      </c>
      <c r="H178" t="s">
        <v>3696</v>
      </c>
      <c r="I178" t="s">
        <v>4</v>
      </c>
      <c r="J178" t="s">
        <v>3533</v>
      </c>
      <c r="K178" t="s">
        <v>4460</v>
      </c>
      <c r="L178">
        <v>2</v>
      </c>
      <c r="M178" t="s">
        <v>3510</v>
      </c>
      <c r="N178" s="96" t="s">
        <v>3511</v>
      </c>
      <c r="O178" s="96"/>
      <c r="P178" s="96">
        <v>39814</v>
      </c>
      <c r="Q178" s="96"/>
      <c r="R178" t="s">
        <v>3512</v>
      </c>
      <c r="S178" t="s">
        <v>3658</v>
      </c>
      <c r="T178" t="s">
        <v>3760</v>
      </c>
      <c r="U178" t="s">
        <v>3824</v>
      </c>
      <c r="V178" t="s">
        <v>3825</v>
      </c>
      <c r="W178" t="s">
        <v>3826</v>
      </c>
      <c r="Y178" t="s">
        <v>3032</v>
      </c>
      <c r="Z178" t="s">
        <v>4461</v>
      </c>
      <c r="AA178" t="s">
        <v>4123</v>
      </c>
      <c r="AC178" t="s">
        <v>3520</v>
      </c>
      <c r="AD178" t="s">
        <v>3521</v>
      </c>
      <c r="AE178" t="s">
        <v>3543</v>
      </c>
      <c r="AF178" t="s">
        <v>3641</v>
      </c>
      <c r="AG178" t="s">
        <v>3501</v>
      </c>
      <c r="AI178" t="s">
        <v>3032</v>
      </c>
      <c r="AJ178" t="s">
        <v>152</v>
      </c>
      <c r="AK178" t="s">
        <v>3662</v>
      </c>
      <c r="AL178" t="s">
        <v>3544</v>
      </c>
      <c r="AN178" t="s">
        <v>3594</v>
      </c>
      <c r="AO178" t="s">
        <v>3501</v>
      </c>
    </row>
    <row r="179" spans="2:41" x14ac:dyDescent="0.25">
      <c r="B179" s="95">
        <v>178</v>
      </c>
      <c r="C179" s="95" t="s">
        <v>2541</v>
      </c>
      <c r="D179" t="s">
        <v>2542</v>
      </c>
      <c r="E179" t="s">
        <v>4463</v>
      </c>
      <c r="F179" t="s">
        <v>3109</v>
      </c>
      <c r="G179" t="s">
        <v>3724</v>
      </c>
      <c r="H179" t="s">
        <v>3696</v>
      </c>
      <c r="I179" t="s">
        <v>4</v>
      </c>
      <c r="J179" t="s">
        <v>4126</v>
      </c>
      <c r="K179" t="s">
        <v>4464</v>
      </c>
      <c r="L179">
        <v>2</v>
      </c>
      <c r="M179" t="s">
        <v>3510</v>
      </c>
      <c r="N179" s="96" t="s">
        <v>3511</v>
      </c>
      <c r="O179" s="96"/>
      <c r="P179" s="96">
        <v>39814</v>
      </c>
      <c r="Q179" s="96"/>
      <c r="R179" t="s">
        <v>3512</v>
      </c>
      <c r="S179" t="s">
        <v>3658</v>
      </c>
      <c r="T179" t="s">
        <v>3760</v>
      </c>
      <c r="U179" t="s">
        <v>3824</v>
      </c>
      <c r="V179" t="s">
        <v>3825</v>
      </c>
      <c r="W179" t="s">
        <v>3826</v>
      </c>
      <c r="Y179" t="s">
        <v>3032</v>
      </c>
      <c r="Z179" t="s">
        <v>4461</v>
      </c>
      <c r="AA179" t="s">
        <v>4462</v>
      </c>
      <c r="AC179" t="s">
        <v>3520</v>
      </c>
      <c r="AD179" t="s">
        <v>3521</v>
      </c>
      <c r="AE179" t="s">
        <v>3543</v>
      </c>
      <c r="AF179" t="s">
        <v>3734</v>
      </c>
      <c r="AG179" t="s">
        <v>3501</v>
      </c>
      <c r="AI179" t="s">
        <v>3032</v>
      </c>
      <c r="AJ179" t="s">
        <v>152</v>
      </c>
      <c r="AK179" t="s">
        <v>3662</v>
      </c>
      <c r="AL179" t="s">
        <v>3544</v>
      </c>
      <c r="AN179" t="s">
        <v>3594</v>
      </c>
      <c r="AO179" t="s">
        <v>3501</v>
      </c>
    </row>
    <row r="180" spans="2:41" x14ac:dyDescent="0.25">
      <c r="B180" s="95">
        <v>179</v>
      </c>
      <c r="C180" s="95" t="s">
        <v>4465</v>
      </c>
      <c r="D180" t="s">
        <v>4466</v>
      </c>
      <c r="G180" t="s">
        <v>3548</v>
      </c>
      <c r="H180" t="s">
        <v>3053</v>
      </c>
      <c r="I180" t="s">
        <v>3053</v>
      </c>
      <c r="J180" t="s">
        <v>3618</v>
      </c>
      <c r="K180" t="s">
        <v>683</v>
      </c>
      <c r="L180">
        <v>1</v>
      </c>
      <c r="M180" t="s">
        <v>3499</v>
      </c>
      <c r="N180" s="96" t="s">
        <v>3499</v>
      </c>
      <c r="O180" s="96"/>
      <c r="P180" s="96">
        <v>41821</v>
      </c>
      <c r="Q180" s="96" t="s">
        <v>4467</v>
      </c>
      <c r="S180" t="s">
        <v>3727</v>
      </c>
      <c r="T180" t="s">
        <v>3728</v>
      </c>
      <c r="U180" t="s">
        <v>3727</v>
      </c>
      <c r="V180" t="s">
        <v>3754</v>
      </c>
      <c r="W180" t="s">
        <v>3754</v>
      </c>
      <c r="X180" t="s">
        <v>3728</v>
      </c>
      <c r="Y180" t="s">
        <v>1985</v>
      </c>
      <c r="Z180" t="s">
        <v>3625</v>
      </c>
      <c r="AA180" t="s">
        <v>3625</v>
      </c>
      <c r="AB180" t="s">
        <v>3499</v>
      </c>
      <c r="AC180" t="s">
        <v>3520</v>
      </c>
      <c r="AD180" t="s">
        <v>3625</v>
      </c>
      <c r="AE180" t="s">
        <v>3626</v>
      </c>
      <c r="AF180" t="s">
        <v>3627</v>
      </c>
      <c r="AG180" t="s">
        <v>3524</v>
      </c>
      <c r="AI180" t="s">
        <v>1985</v>
      </c>
      <c r="AL180" t="s">
        <v>3527</v>
      </c>
      <c r="AN180" t="s">
        <v>3500</v>
      </c>
      <c r="AO180" t="s">
        <v>3501</v>
      </c>
    </row>
    <row r="181" spans="2:41" x14ac:dyDescent="0.25">
      <c r="B181" s="95">
        <v>180</v>
      </c>
      <c r="C181" s="95" t="s">
        <v>4468</v>
      </c>
      <c r="D181" t="s">
        <v>4469</v>
      </c>
      <c r="E181" t="s">
        <v>4470</v>
      </c>
      <c r="G181" t="s">
        <v>3548</v>
      </c>
      <c r="H181" t="s">
        <v>3053</v>
      </c>
      <c r="I181" t="s">
        <v>3053</v>
      </c>
      <c r="J181" t="s">
        <v>3618</v>
      </c>
      <c r="K181" t="s">
        <v>683</v>
      </c>
      <c r="L181">
        <v>2</v>
      </c>
      <c r="M181" t="s">
        <v>3499</v>
      </c>
      <c r="N181" s="96" t="s">
        <v>3499</v>
      </c>
      <c r="O181" s="96"/>
      <c r="P181" s="96">
        <v>41821</v>
      </c>
      <c r="Q181" s="96" t="s">
        <v>4471</v>
      </c>
      <c r="S181" t="s">
        <v>3727</v>
      </c>
      <c r="T181" t="s">
        <v>3728</v>
      </c>
      <c r="U181" t="s">
        <v>3727</v>
      </c>
      <c r="V181" t="s">
        <v>3754</v>
      </c>
      <c r="W181" t="s">
        <v>3754</v>
      </c>
      <c r="X181" t="s">
        <v>3728</v>
      </c>
      <c r="Y181" t="s">
        <v>1985</v>
      </c>
      <c r="Z181" t="s">
        <v>3625</v>
      </c>
      <c r="AA181" t="s">
        <v>3625</v>
      </c>
      <c r="AB181" t="s">
        <v>3499</v>
      </c>
      <c r="AC181" t="s">
        <v>3520</v>
      </c>
      <c r="AD181" t="s">
        <v>3625</v>
      </c>
      <c r="AE181" t="s">
        <v>3626</v>
      </c>
      <c r="AF181" t="s">
        <v>3627</v>
      </c>
      <c r="AG181" t="s">
        <v>3524</v>
      </c>
      <c r="AI181" t="s">
        <v>1985</v>
      </c>
      <c r="AL181" t="s">
        <v>3527</v>
      </c>
      <c r="AN181" t="s">
        <v>3500</v>
      </c>
      <c r="AO181" t="s">
        <v>3501</v>
      </c>
    </row>
    <row r="182" spans="2:41" x14ac:dyDescent="0.25">
      <c r="B182" s="95">
        <v>181</v>
      </c>
      <c r="C182" s="95" t="s">
        <v>2943</v>
      </c>
      <c r="D182" t="s">
        <v>2944</v>
      </c>
      <c r="E182" t="s">
        <v>4472</v>
      </c>
      <c r="F182" t="s">
        <v>3117</v>
      </c>
      <c r="G182" t="s">
        <v>3548</v>
      </c>
      <c r="H182" t="s">
        <v>3041</v>
      </c>
      <c r="I182" t="s">
        <v>3041</v>
      </c>
      <c r="J182" t="s">
        <v>4473</v>
      </c>
      <c r="K182" t="s">
        <v>3631</v>
      </c>
      <c r="L182">
        <v>2</v>
      </c>
      <c r="N182" s="96"/>
      <c r="O182" s="96"/>
      <c r="P182" s="96">
        <v>42461</v>
      </c>
      <c r="Q182" s="96"/>
      <c r="R182" t="s">
        <v>3619</v>
      </c>
      <c r="S182" t="s">
        <v>3619</v>
      </c>
      <c r="T182" t="s">
        <v>3699</v>
      </c>
      <c r="U182" t="s">
        <v>3882</v>
      </c>
      <c r="V182" t="s">
        <v>3702</v>
      </c>
      <c r="W182" t="s">
        <v>3811</v>
      </c>
      <c r="Y182" t="s">
        <v>3267</v>
      </c>
      <c r="Z182" t="s">
        <v>4474</v>
      </c>
      <c r="AA182" t="s">
        <v>4475</v>
      </c>
      <c r="AC182" t="s">
        <v>853</v>
      </c>
      <c r="AD182" t="s">
        <v>4475</v>
      </c>
      <c r="AE182" t="s">
        <v>3522</v>
      </c>
      <c r="AH182" t="s">
        <v>3556</v>
      </c>
      <c r="AI182" t="s">
        <v>3267</v>
      </c>
      <c r="AJ182" t="s">
        <v>152</v>
      </c>
      <c r="AN182" t="s">
        <v>4065</v>
      </c>
      <c r="AO182" t="s">
        <v>3501</v>
      </c>
    </row>
    <row r="183" spans="2:41" x14ac:dyDescent="0.25">
      <c r="B183" s="95">
        <v>182</v>
      </c>
      <c r="C183" s="95" t="s">
        <v>908</v>
      </c>
      <c r="D183" t="s">
        <v>4476</v>
      </c>
      <c r="E183" t="s">
        <v>4477</v>
      </c>
      <c r="F183" t="s">
        <v>3109</v>
      </c>
      <c r="G183" t="s">
        <v>3724</v>
      </c>
      <c r="H183" t="s">
        <v>3598</v>
      </c>
      <c r="I183" t="s">
        <v>4</v>
      </c>
      <c r="J183" t="s">
        <v>3852</v>
      </c>
      <c r="K183" t="s">
        <v>4478</v>
      </c>
      <c r="L183">
        <v>3</v>
      </c>
      <c r="M183" t="s">
        <v>683</v>
      </c>
      <c r="N183" s="96" t="s">
        <v>683</v>
      </c>
      <c r="O183" s="96" t="s">
        <v>3524</v>
      </c>
      <c r="P183" s="96">
        <v>39814</v>
      </c>
      <c r="Q183" s="96"/>
      <c r="R183" t="s">
        <v>3512</v>
      </c>
      <c r="S183" t="s">
        <v>3632</v>
      </c>
      <c r="T183" t="s">
        <v>3854</v>
      </c>
      <c r="U183" t="s">
        <v>4076</v>
      </c>
      <c r="W183" t="s">
        <v>3972</v>
      </c>
      <c r="X183" t="s">
        <v>3856</v>
      </c>
      <c r="Y183" t="s">
        <v>3032</v>
      </c>
      <c r="Z183" t="s">
        <v>4043</v>
      </c>
      <c r="AA183" t="s">
        <v>4479</v>
      </c>
      <c r="AC183" t="s">
        <v>3520</v>
      </c>
      <c r="AD183" t="s">
        <v>3605</v>
      </c>
      <c r="AE183" t="s">
        <v>3522</v>
      </c>
      <c r="AF183" t="s">
        <v>3523</v>
      </c>
      <c r="AG183" t="s">
        <v>3501</v>
      </c>
      <c r="AI183" t="s">
        <v>3032</v>
      </c>
      <c r="AJ183" t="s">
        <v>152</v>
      </c>
      <c r="AK183" t="s">
        <v>3642</v>
      </c>
      <c r="AL183" t="s">
        <v>3544</v>
      </c>
      <c r="AN183" t="s">
        <v>3594</v>
      </c>
      <c r="AO183" t="s">
        <v>3501</v>
      </c>
    </row>
    <row r="184" spans="2:41" x14ac:dyDescent="0.25">
      <c r="B184" s="95">
        <v>183</v>
      </c>
      <c r="C184" s="95" t="s">
        <v>1347</v>
      </c>
      <c r="D184" t="s">
        <v>1348</v>
      </c>
      <c r="E184" t="s">
        <v>512</v>
      </c>
      <c r="F184" t="s">
        <v>3117</v>
      </c>
      <c r="G184" t="s">
        <v>3548</v>
      </c>
      <c r="H184" t="s">
        <v>3041</v>
      </c>
      <c r="I184" t="s">
        <v>3041</v>
      </c>
      <c r="K184" t="s">
        <v>3631</v>
      </c>
      <c r="L184">
        <v>3</v>
      </c>
      <c r="N184" s="96"/>
      <c r="O184" s="96"/>
      <c r="P184" s="96">
        <v>75393</v>
      </c>
      <c r="Q184" s="96"/>
      <c r="R184" t="s">
        <v>3586</v>
      </c>
      <c r="S184" t="s">
        <v>3587</v>
      </c>
      <c r="T184" t="s">
        <v>3768</v>
      </c>
      <c r="U184" t="s">
        <v>3954</v>
      </c>
      <c r="V184" t="s">
        <v>3768</v>
      </c>
      <c r="W184" t="s">
        <v>3845</v>
      </c>
      <c r="Y184" t="s">
        <v>3097</v>
      </c>
      <c r="Z184" t="s">
        <v>4480</v>
      </c>
      <c r="AA184" t="s">
        <v>1356</v>
      </c>
      <c r="AC184" t="s">
        <v>3520</v>
      </c>
      <c r="AD184" t="s">
        <v>4481</v>
      </c>
      <c r="AE184" t="s">
        <v>3591</v>
      </c>
      <c r="AF184" t="s">
        <v>3641</v>
      </c>
      <c r="AG184" t="s">
        <v>4017</v>
      </c>
      <c r="AI184" t="s">
        <v>3097</v>
      </c>
      <c r="AJ184" t="s">
        <v>152</v>
      </c>
      <c r="AK184" t="s">
        <v>3593</v>
      </c>
      <c r="AL184" t="s">
        <v>3527</v>
      </c>
      <c r="AN184" t="s">
        <v>4065</v>
      </c>
      <c r="AO184" t="s">
        <v>3501</v>
      </c>
    </row>
    <row r="185" spans="2:41" x14ac:dyDescent="0.25">
      <c r="B185" s="95">
        <v>184</v>
      </c>
      <c r="C185" s="95" t="s">
        <v>3337</v>
      </c>
      <c r="D185" t="s">
        <v>4482</v>
      </c>
      <c r="E185" t="s">
        <v>4483</v>
      </c>
      <c r="F185" t="s">
        <v>3117</v>
      </c>
      <c r="G185" t="s">
        <v>3548</v>
      </c>
      <c r="H185" t="s">
        <v>3708</v>
      </c>
      <c r="I185" t="s">
        <v>39</v>
      </c>
      <c r="J185" t="s">
        <v>3709</v>
      </c>
      <c r="K185" t="s">
        <v>4484</v>
      </c>
      <c r="L185">
        <v>3</v>
      </c>
      <c r="M185" t="s">
        <v>683</v>
      </c>
      <c r="N185" s="96" t="s">
        <v>683</v>
      </c>
      <c r="O185" s="96"/>
      <c r="P185" s="96">
        <v>39814</v>
      </c>
      <c r="Q185" s="96"/>
      <c r="R185" t="s">
        <v>3512</v>
      </c>
      <c r="S185" t="s">
        <v>3619</v>
      </c>
      <c r="T185" t="s">
        <v>3514</v>
      </c>
      <c r="U185" t="s">
        <v>3882</v>
      </c>
      <c r="V185" t="s">
        <v>3892</v>
      </c>
      <c r="W185" t="s">
        <v>3516</v>
      </c>
      <c r="X185" t="s">
        <v>3673</v>
      </c>
      <c r="Y185" t="s">
        <v>3032</v>
      </c>
      <c r="Z185" t="s">
        <v>1800</v>
      </c>
      <c r="AA185" t="s">
        <v>4054</v>
      </c>
      <c r="AC185" t="s">
        <v>3520</v>
      </c>
      <c r="AD185" t="s">
        <v>3723</v>
      </c>
      <c r="AE185" t="s">
        <v>3543</v>
      </c>
      <c r="AF185" t="s">
        <v>3523</v>
      </c>
      <c r="AG185" t="s">
        <v>3501</v>
      </c>
      <c r="AI185" t="s">
        <v>3032</v>
      </c>
      <c r="AJ185" t="s">
        <v>152</v>
      </c>
      <c r="AL185" t="s">
        <v>3544</v>
      </c>
      <c r="AN185" t="s">
        <v>4065</v>
      </c>
      <c r="AO185" t="s">
        <v>3501</v>
      </c>
    </row>
    <row r="186" spans="2:41" x14ac:dyDescent="0.25">
      <c r="B186" s="95">
        <v>185</v>
      </c>
      <c r="C186" s="95" t="s">
        <v>2229</v>
      </c>
      <c r="D186" t="s">
        <v>4485</v>
      </c>
      <c r="E186" t="s">
        <v>4486</v>
      </c>
      <c r="F186" t="s">
        <v>3109</v>
      </c>
      <c r="G186" t="s">
        <v>3506</v>
      </c>
      <c r="H186" t="s">
        <v>4</v>
      </c>
      <c r="I186" t="s">
        <v>4</v>
      </c>
      <c r="J186" t="s">
        <v>3508</v>
      </c>
      <c r="K186" t="s">
        <v>4487</v>
      </c>
      <c r="L186">
        <v>3</v>
      </c>
      <c r="M186" t="s">
        <v>683</v>
      </c>
      <c r="N186" s="96" t="s">
        <v>683</v>
      </c>
      <c r="O186" s="96"/>
      <c r="P186" s="96">
        <v>41640</v>
      </c>
      <c r="Q186" s="96"/>
      <c r="R186" t="s">
        <v>3512</v>
      </c>
      <c r="S186" t="s">
        <v>3600</v>
      </c>
      <c r="T186" t="s">
        <v>3601</v>
      </c>
      <c r="U186" t="s">
        <v>4021</v>
      </c>
      <c r="V186" t="s">
        <v>3934</v>
      </c>
      <c r="W186" t="s">
        <v>3603</v>
      </c>
      <c r="Y186" t="s">
        <v>3032</v>
      </c>
      <c r="Z186" t="s">
        <v>4128</v>
      </c>
      <c r="AA186" t="s">
        <v>3985</v>
      </c>
      <c r="AB186" t="s">
        <v>683</v>
      </c>
      <c r="AC186" t="s">
        <v>3520</v>
      </c>
      <c r="AD186" t="s">
        <v>3563</v>
      </c>
      <c r="AI186" t="s">
        <v>3032</v>
      </c>
      <c r="AJ186" t="s">
        <v>152</v>
      </c>
      <c r="AK186" t="s">
        <v>3606</v>
      </c>
      <c r="AL186" t="s">
        <v>3544</v>
      </c>
      <c r="AN186" t="s">
        <v>3594</v>
      </c>
      <c r="AO186" t="s">
        <v>3501</v>
      </c>
    </row>
    <row r="187" spans="2:41" x14ac:dyDescent="0.25">
      <c r="B187" s="95">
        <v>186</v>
      </c>
      <c r="C187" s="95" t="s">
        <v>4488</v>
      </c>
      <c r="D187" t="s">
        <v>4489</v>
      </c>
      <c r="G187" t="s">
        <v>3566</v>
      </c>
      <c r="H187" t="s">
        <v>3494</v>
      </c>
      <c r="J187" t="s">
        <v>3560</v>
      </c>
      <c r="K187" t="s">
        <v>4490</v>
      </c>
      <c r="L187">
        <v>-99</v>
      </c>
      <c r="M187" t="s">
        <v>683</v>
      </c>
      <c r="N187" s="96" t="s">
        <v>683</v>
      </c>
      <c r="O187" s="96"/>
      <c r="P187" s="96">
        <v>39814</v>
      </c>
      <c r="Q187" s="96" t="s">
        <v>4491</v>
      </c>
      <c r="U187" t="s">
        <v>3563</v>
      </c>
      <c r="AD187" t="s">
        <v>3499</v>
      </c>
      <c r="AE187" t="s">
        <v>3499</v>
      </c>
      <c r="AF187" t="s">
        <v>3499</v>
      </c>
      <c r="AG187" t="s">
        <v>3499</v>
      </c>
      <c r="AN187" t="s">
        <v>3500</v>
      </c>
      <c r="AO187" t="s">
        <v>3501</v>
      </c>
    </row>
    <row r="188" spans="2:41" x14ac:dyDescent="0.25">
      <c r="B188" s="95">
        <v>187</v>
      </c>
      <c r="C188" s="95" t="s">
        <v>3374</v>
      </c>
      <c r="D188" t="s">
        <v>4492</v>
      </c>
      <c r="E188" t="s">
        <v>4493</v>
      </c>
      <c r="F188" t="s">
        <v>3117</v>
      </c>
      <c r="G188" t="s">
        <v>3548</v>
      </c>
      <c r="H188" t="s">
        <v>3053</v>
      </c>
      <c r="I188" t="s">
        <v>3053</v>
      </c>
      <c r="J188" t="s">
        <v>3618</v>
      </c>
      <c r="K188" t="s">
        <v>683</v>
      </c>
      <c r="L188">
        <v>2</v>
      </c>
      <c r="M188" t="s">
        <v>3499</v>
      </c>
      <c r="N188" s="96" t="s">
        <v>3499</v>
      </c>
      <c r="O188" s="96"/>
      <c r="P188" s="96">
        <v>41821</v>
      </c>
      <c r="Q188" s="96"/>
      <c r="R188" t="s">
        <v>3619</v>
      </c>
      <c r="S188" t="s">
        <v>3620</v>
      </c>
      <c r="T188" t="s">
        <v>3620</v>
      </c>
      <c r="U188" t="s">
        <v>3621</v>
      </c>
      <c r="V188" t="s">
        <v>3621</v>
      </c>
      <c r="W188" t="s">
        <v>3621</v>
      </c>
      <c r="X188" t="s">
        <v>3622</v>
      </c>
      <c r="Y188" t="s">
        <v>1985</v>
      </c>
      <c r="Z188" t="s">
        <v>3623</v>
      </c>
      <c r="AA188" t="s">
        <v>3624</v>
      </c>
      <c r="AB188" t="s">
        <v>3499</v>
      </c>
      <c r="AC188" t="s">
        <v>3520</v>
      </c>
      <c r="AD188" t="s">
        <v>3625</v>
      </c>
      <c r="AE188" t="s">
        <v>3626</v>
      </c>
      <c r="AF188" t="s">
        <v>3627</v>
      </c>
      <c r="AG188" t="s">
        <v>3524</v>
      </c>
      <c r="AI188" t="s">
        <v>1985</v>
      </c>
      <c r="AJ188" t="s">
        <v>152</v>
      </c>
      <c r="AL188" t="s">
        <v>3527</v>
      </c>
      <c r="AN188" t="s">
        <v>3594</v>
      </c>
      <c r="AO188" t="s">
        <v>3501</v>
      </c>
    </row>
    <row r="189" spans="2:41" x14ac:dyDescent="0.25">
      <c r="B189" s="95">
        <v>188</v>
      </c>
      <c r="C189" s="95" t="s">
        <v>2547</v>
      </c>
      <c r="D189" t="s">
        <v>4494</v>
      </c>
      <c r="E189" t="s">
        <v>4495</v>
      </c>
      <c r="F189" t="s">
        <v>5</v>
      </c>
      <c r="G189" t="s">
        <v>3841</v>
      </c>
      <c r="H189" t="s">
        <v>4212</v>
      </c>
      <c r="I189" t="s">
        <v>4</v>
      </c>
      <c r="J189" t="s">
        <v>3533</v>
      </c>
      <c r="K189" t="s">
        <v>4496</v>
      </c>
      <c r="L189">
        <v>2</v>
      </c>
      <c r="M189" t="s">
        <v>683</v>
      </c>
      <c r="N189" s="96" t="s">
        <v>683</v>
      </c>
      <c r="O189" s="96"/>
      <c r="P189" s="96">
        <v>39814</v>
      </c>
      <c r="Q189" s="96"/>
      <c r="R189" t="s">
        <v>3512</v>
      </c>
      <c r="S189" t="s">
        <v>3658</v>
      </c>
      <c r="T189" t="s">
        <v>3760</v>
      </c>
      <c r="U189" t="s">
        <v>3659</v>
      </c>
      <c r="W189" t="s">
        <v>4497</v>
      </c>
      <c r="X189" t="s">
        <v>3701</v>
      </c>
      <c r="Y189" t="s">
        <v>3032</v>
      </c>
      <c r="Z189" t="s">
        <v>2901</v>
      </c>
      <c r="AA189" t="s">
        <v>4498</v>
      </c>
      <c r="AC189" t="s">
        <v>3520</v>
      </c>
      <c r="AD189" t="s">
        <v>4265</v>
      </c>
      <c r="AE189" t="s">
        <v>3522</v>
      </c>
      <c r="AF189" t="s">
        <v>3592</v>
      </c>
      <c r="AG189" t="s">
        <v>3524</v>
      </c>
      <c r="AI189" t="s">
        <v>3714</v>
      </c>
      <c r="AJ189" t="s">
        <v>3712</v>
      </c>
      <c r="AK189" t="s">
        <v>3662</v>
      </c>
      <c r="AL189" t="s">
        <v>3527</v>
      </c>
      <c r="AN189" t="s">
        <v>3594</v>
      </c>
      <c r="AO189" t="s">
        <v>3501</v>
      </c>
    </row>
    <row r="190" spans="2:41" x14ac:dyDescent="0.25">
      <c r="B190" s="95">
        <v>189</v>
      </c>
      <c r="C190" s="95" t="s">
        <v>1833</v>
      </c>
      <c r="D190" t="s">
        <v>4499</v>
      </c>
      <c r="E190" t="s">
        <v>4500</v>
      </c>
      <c r="F190" t="s">
        <v>5</v>
      </c>
      <c r="G190" t="s">
        <v>3680</v>
      </c>
      <c r="H190" t="s">
        <v>4</v>
      </c>
      <c r="I190" t="s">
        <v>4</v>
      </c>
      <c r="J190" t="s">
        <v>3533</v>
      </c>
      <c r="K190" t="s">
        <v>4501</v>
      </c>
      <c r="L190">
        <v>3</v>
      </c>
      <c r="M190" t="s">
        <v>683</v>
      </c>
      <c r="N190" s="96" t="s">
        <v>683</v>
      </c>
      <c r="O190" s="96" t="s">
        <v>683</v>
      </c>
      <c r="P190" s="96">
        <v>40999</v>
      </c>
      <c r="Q190" s="96"/>
      <c r="R190" t="s">
        <v>3512</v>
      </c>
      <c r="S190" t="s">
        <v>3513</v>
      </c>
      <c r="T190" t="s">
        <v>3514</v>
      </c>
      <c r="U190" t="s">
        <v>3514</v>
      </c>
      <c r="V190" t="s">
        <v>3517</v>
      </c>
      <c r="W190" t="s">
        <v>3515</v>
      </c>
      <c r="X190" t="s">
        <v>3892</v>
      </c>
      <c r="Y190" t="s">
        <v>3032</v>
      </c>
      <c r="Z190" t="s">
        <v>2791</v>
      </c>
      <c r="AA190" t="s">
        <v>1530</v>
      </c>
      <c r="AB190" t="s">
        <v>3541</v>
      </c>
      <c r="AC190" t="s">
        <v>3520</v>
      </c>
      <c r="AD190" t="s">
        <v>4265</v>
      </c>
      <c r="AE190" t="s">
        <v>3522</v>
      </c>
      <c r="AG190" t="s">
        <v>3692</v>
      </c>
      <c r="AI190" t="s">
        <v>3032</v>
      </c>
      <c r="AJ190" t="s">
        <v>152</v>
      </c>
      <c r="AK190" t="s">
        <v>3526</v>
      </c>
      <c r="AL190" t="s">
        <v>3544</v>
      </c>
      <c r="AN190" t="s">
        <v>3594</v>
      </c>
      <c r="AO190" t="s">
        <v>3501</v>
      </c>
    </row>
    <row r="191" spans="2:41" x14ac:dyDescent="0.25">
      <c r="B191" s="95">
        <v>190</v>
      </c>
      <c r="C191" s="95" t="s">
        <v>2462</v>
      </c>
      <c r="D191" t="s">
        <v>2463</v>
      </c>
      <c r="E191" t="s">
        <v>4502</v>
      </c>
      <c r="F191" t="s">
        <v>3117</v>
      </c>
      <c r="G191" t="s">
        <v>3548</v>
      </c>
      <c r="H191" t="s">
        <v>3696</v>
      </c>
      <c r="I191" t="s">
        <v>4</v>
      </c>
      <c r="J191" t="s">
        <v>3533</v>
      </c>
      <c r="K191" t="s">
        <v>4503</v>
      </c>
      <c r="L191">
        <v>1</v>
      </c>
      <c r="M191" t="s">
        <v>3510</v>
      </c>
      <c r="N191" s="96" t="s">
        <v>3511</v>
      </c>
      <c r="O191" s="96"/>
      <c r="P191" s="96">
        <v>35886</v>
      </c>
      <c r="Q191" s="96"/>
      <c r="R191" t="s">
        <v>3512</v>
      </c>
      <c r="S191" t="s">
        <v>3600</v>
      </c>
      <c r="T191" t="s">
        <v>3601</v>
      </c>
      <c r="U191" t="s">
        <v>4021</v>
      </c>
      <c r="V191" t="s">
        <v>4151</v>
      </c>
      <c r="W191" t="s">
        <v>3722</v>
      </c>
      <c r="Y191" t="s">
        <v>3032</v>
      </c>
      <c r="Z191" t="s">
        <v>4504</v>
      </c>
      <c r="AB191" t="s">
        <v>3519</v>
      </c>
      <c r="AC191" t="s">
        <v>3714</v>
      </c>
      <c r="AD191" t="s">
        <v>4505</v>
      </c>
      <c r="AE191" t="s">
        <v>4506</v>
      </c>
      <c r="AF191" t="s">
        <v>3713</v>
      </c>
      <c r="AG191" t="s">
        <v>4017</v>
      </c>
      <c r="AI191" t="s">
        <v>3032</v>
      </c>
      <c r="AJ191" t="s">
        <v>152</v>
      </c>
      <c r="AK191" t="s">
        <v>3606</v>
      </c>
      <c r="AL191" t="s">
        <v>3712</v>
      </c>
      <c r="AN191" t="s">
        <v>3594</v>
      </c>
      <c r="AO191" t="s">
        <v>3501</v>
      </c>
    </row>
    <row r="192" spans="2:41" x14ac:dyDescent="0.25">
      <c r="B192" s="95">
        <v>191</v>
      </c>
      <c r="C192" s="95" t="s">
        <v>1702</v>
      </c>
      <c r="D192" t="s">
        <v>1703</v>
      </c>
      <c r="E192" t="s">
        <v>4507</v>
      </c>
      <c r="F192" t="s">
        <v>3109</v>
      </c>
      <c r="G192" t="s">
        <v>3724</v>
      </c>
      <c r="H192" t="s">
        <v>4</v>
      </c>
      <c r="I192" t="s">
        <v>4</v>
      </c>
      <c r="J192" t="s">
        <v>3533</v>
      </c>
      <c r="K192" t="s">
        <v>4508</v>
      </c>
      <c r="L192">
        <v>1</v>
      </c>
      <c r="M192" t="s">
        <v>683</v>
      </c>
      <c r="N192" s="96" t="s">
        <v>683</v>
      </c>
      <c r="O192" s="96"/>
      <c r="P192" s="96">
        <v>40999</v>
      </c>
      <c r="Q192" s="96"/>
      <c r="R192" t="s">
        <v>3512</v>
      </c>
      <c r="S192" t="s">
        <v>3513</v>
      </c>
      <c r="T192" t="s">
        <v>3775</v>
      </c>
      <c r="U192" t="s">
        <v>3919</v>
      </c>
      <c r="W192" t="s">
        <v>3777</v>
      </c>
      <c r="X192" t="s">
        <v>3917</v>
      </c>
      <c r="Y192" t="s">
        <v>3032</v>
      </c>
      <c r="Z192" t="s">
        <v>4509</v>
      </c>
      <c r="AA192" t="s">
        <v>3847</v>
      </c>
      <c r="AB192" t="s">
        <v>3519</v>
      </c>
      <c r="AC192" t="s">
        <v>3714</v>
      </c>
      <c r="AD192" t="s">
        <v>4510</v>
      </c>
      <c r="AE192" t="s">
        <v>3591</v>
      </c>
      <c r="AF192" t="s">
        <v>3734</v>
      </c>
      <c r="AG192" t="s">
        <v>3524</v>
      </c>
      <c r="AI192" t="s">
        <v>3032</v>
      </c>
      <c r="AJ192" t="s">
        <v>152</v>
      </c>
      <c r="AK192" t="s">
        <v>3526</v>
      </c>
      <c r="AL192" t="s">
        <v>3712</v>
      </c>
      <c r="AN192" t="s">
        <v>3594</v>
      </c>
      <c r="AO192" t="s">
        <v>3501</v>
      </c>
    </row>
    <row r="193" spans="2:41" x14ac:dyDescent="0.25">
      <c r="B193" s="95">
        <v>192</v>
      </c>
      <c r="C193" s="95" t="s">
        <v>4511</v>
      </c>
      <c r="D193" t="s">
        <v>4512</v>
      </c>
      <c r="G193" t="s">
        <v>3724</v>
      </c>
      <c r="H193" t="s">
        <v>4</v>
      </c>
      <c r="J193" t="s">
        <v>3560</v>
      </c>
      <c r="K193" t="s">
        <v>4513</v>
      </c>
      <c r="L193">
        <v>-99</v>
      </c>
      <c r="M193" t="s">
        <v>683</v>
      </c>
      <c r="N193" s="96" t="s">
        <v>683</v>
      </c>
      <c r="O193" s="96" t="s">
        <v>683</v>
      </c>
      <c r="P193" s="96">
        <v>40999</v>
      </c>
      <c r="Q193" s="96" t="s">
        <v>4201</v>
      </c>
      <c r="S193" t="s">
        <v>4514</v>
      </c>
      <c r="U193" t="s">
        <v>3924</v>
      </c>
      <c r="X193" t="s">
        <v>3925</v>
      </c>
      <c r="Y193" t="s">
        <v>3032</v>
      </c>
      <c r="AD193" t="s">
        <v>3499</v>
      </c>
      <c r="AE193" t="s">
        <v>3499</v>
      </c>
      <c r="AF193" t="s">
        <v>3499</v>
      </c>
      <c r="AG193" t="s">
        <v>3499</v>
      </c>
      <c r="AI193" t="s">
        <v>3032</v>
      </c>
      <c r="AN193" t="s">
        <v>3500</v>
      </c>
      <c r="AO193" t="s">
        <v>3501</v>
      </c>
    </row>
    <row r="194" spans="2:41" x14ac:dyDescent="0.25">
      <c r="B194" s="95">
        <v>193</v>
      </c>
      <c r="C194" s="95" t="s">
        <v>1713</v>
      </c>
      <c r="D194" t="s">
        <v>1714</v>
      </c>
      <c r="E194" t="s">
        <v>4502</v>
      </c>
      <c r="F194" t="s">
        <v>3109</v>
      </c>
      <c r="G194" t="s">
        <v>3724</v>
      </c>
      <c r="H194" t="s">
        <v>3507</v>
      </c>
      <c r="I194" t="s">
        <v>4</v>
      </c>
      <c r="J194" t="s">
        <v>3533</v>
      </c>
      <c r="K194" t="s">
        <v>4513</v>
      </c>
      <c r="L194">
        <v>1</v>
      </c>
      <c r="M194" t="s">
        <v>3510</v>
      </c>
      <c r="N194" s="96" t="s">
        <v>3511</v>
      </c>
      <c r="O194" s="96"/>
      <c r="P194" s="96">
        <v>39814</v>
      </c>
      <c r="Q194" s="96"/>
      <c r="R194" t="s">
        <v>3512</v>
      </c>
      <c r="S194" t="s">
        <v>3513</v>
      </c>
      <c r="T194" t="s">
        <v>3775</v>
      </c>
      <c r="U194" t="s">
        <v>3919</v>
      </c>
      <c r="W194" t="s">
        <v>3777</v>
      </c>
      <c r="X194" t="s">
        <v>3917</v>
      </c>
      <c r="Y194" t="s">
        <v>3032</v>
      </c>
      <c r="Z194" t="s">
        <v>4509</v>
      </c>
      <c r="AA194" t="s">
        <v>3847</v>
      </c>
      <c r="AB194" t="s">
        <v>3519</v>
      </c>
      <c r="AC194" t="s">
        <v>3714</v>
      </c>
      <c r="AD194" t="s">
        <v>3771</v>
      </c>
      <c r="AE194" t="s">
        <v>3591</v>
      </c>
      <c r="AF194" t="s">
        <v>3734</v>
      </c>
      <c r="AG194" t="s">
        <v>3524</v>
      </c>
      <c r="AI194" t="s">
        <v>3032</v>
      </c>
      <c r="AJ194" t="s">
        <v>152</v>
      </c>
      <c r="AK194" t="s">
        <v>3526</v>
      </c>
      <c r="AL194" t="s">
        <v>3712</v>
      </c>
      <c r="AN194" t="s">
        <v>3594</v>
      </c>
      <c r="AO194" t="s">
        <v>3501</v>
      </c>
    </row>
    <row r="195" spans="2:41" x14ac:dyDescent="0.25">
      <c r="B195" s="95">
        <v>194</v>
      </c>
      <c r="C195" s="95" t="s">
        <v>2238</v>
      </c>
      <c r="D195" t="s">
        <v>2239</v>
      </c>
      <c r="E195" t="s">
        <v>54</v>
      </c>
      <c r="F195" t="s">
        <v>3109</v>
      </c>
      <c r="G195" t="s">
        <v>3889</v>
      </c>
      <c r="H195" t="s">
        <v>3932</v>
      </c>
      <c r="I195" t="s">
        <v>4</v>
      </c>
      <c r="J195" t="s">
        <v>3508</v>
      </c>
      <c r="K195" t="s">
        <v>4515</v>
      </c>
      <c r="L195">
        <v>3</v>
      </c>
      <c r="M195" t="s">
        <v>3510</v>
      </c>
      <c r="N195" s="96" t="s">
        <v>3511</v>
      </c>
      <c r="O195" s="96"/>
      <c r="P195" s="96">
        <v>39814</v>
      </c>
      <c r="Q195" s="96"/>
      <c r="R195" t="s">
        <v>3512</v>
      </c>
      <c r="S195" t="s">
        <v>3600</v>
      </c>
      <c r="T195" t="s">
        <v>3811</v>
      </c>
      <c r="U195" t="s">
        <v>3811</v>
      </c>
      <c r="V195" t="s">
        <v>3813</v>
      </c>
      <c r="W195" t="s">
        <v>3814</v>
      </c>
      <c r="Y195" t="s">
        <v>3032</v>
      </c>
      <c r="Z195" t="s">
        <v>4516</v>
      </c>
      <c r="AA195" t="s">
        <v>3839</v>
      </c>
      <c r="AB195" t="s">
        <v>3519</v>
      </c>
      <c r="AC195" t="s">
        <v>3520</v>
      </c>
      <c r="AD195" t="s">
        <v>3521</v>
      </c>
      <c r="AE195" t="s">
        <v>3522</v>
      </c>
      <c r="AF195" t="s">
        <v>3523</v>
      </c>
      <c r="AG195" t="s">
        <v>3524</v>
      </c>
      <c r="AH195" t="s">
        <v>3556</v>
      </c>
      <c r="AI195" t="s">
        <v>3032</v>
      </c>
      <c r="AJ195" t="s">
        <v>152</v>
      </c>
      <c r="AK195" t="s">
        <v>3606</v>
      </c>
      <c r="AL195" t="s">
        <v>3527</v>
      </c>
      <c r="AN195" t="s">
        <v>4517</v>
      </c>
      <c r="AO195" t="s">
        <v>3524</v>
      </c>
    </row>
    <row r="196" spans="2:41" x14ac:dyDescent="0.25">
      <c r="B196" s="95">
        <v>195</v>
      </c>
      <c r="C196" s="95" t="s">
        <v>1359</v>
      </c>
      <c r="D196" t="s">
        <v>4518</v>
      </c>
      <c r="E196" t="s">
        <v>4519</v>
      </c>
      <c r="F196" t="s">
        <v>3109</v>
      </c>
      <c r="G196" t="s">
        <v>3764</v>
      </c>
      <c r="H196" t="s">
        <v>3507</v>
      </c>
      <c r="I196" t="s">
        <v>4</v>
      </c>
      <c r="J196" t="s">
        <v>3533</v>
      </c>
      <c r="K196" t="s">
        <v>4520</v>
      </c>
      <c r="L196">
        <v>1</v>
      </c>
      <c r="M196" t="s">
        <v>3510</v>
      </c>
      <c r="N196" s="96" t="s">
        <v>3511</v>
      </c>
      <c r="O196" s="96"/>
      <c r="P196" s="96">
        <v>39814</v>
      </c>
      <c r="Q196" s="96"/>
      <c r="R196" t="s">
        <v>3586</v>
      </c>
      <c r="S196" t="s">
        <v>3587</v>
      </c>
      <c r="T196" t="s">
        <v>3766</v>
      </c>
      <c r="U196" t="s">
        <v>3845</v>
      </c>
      <c r="V196" t="s">
        <v>4521</v>
      </c>
      <c r="W196" t="s">
        <v>4521</v>
      </c>
      <c r="X196" t="s">
        <v>3766</v>
      </c>
      <c r="Y196" t="s">
        <v>3097</v>
      </c>
      <c r="Z196" t="s">
        <v>4522</v>
      </c>
      <c r="AA196" t="s">
        <v>4523</v>
      </c>
      <c r="AC196" t="s">
        <v>3578</v>
      </c>
      <c r="AD196" t="s">
        <v>4095</v>
      </c>
      <c r="AE196" t="s">
        <v>3522</v>
      </c>
      <c r="AF196" t="s">
        <v>3592</v>
      </c>
      <c r="AG196" t="s">
        <v>3524</v>
      </c>
      <c r="AH196" t="s">
        <v>3525</v>
      </c>
      <c r="AI196" t="s">
        <v>3097</v>
      </c>
      <c r="AJ196" t="s">
        <v>152</v>
      </c>
      <c r="AK196" t="s">
        <v>3593</v>
      </c>
      <c r="AL196" t="s">
        <v>3580</v>
      </c>
      <c r="AN196" t="s">
        <v>3594</v>
      </c>
      <c r="AO196" t="s">
        <v>3501</v>
      </c>
    </row>
    <row r="197" spans="2:41" x14ac:dyDescent="0.25">
      <c r="B197" s="95">
        <v>196</v>
      </c>
      <c r="C197" s="95" t="s">
        <v>3377</v>
      </c>
      <c r="D197" t="s">
        <v>4524</v>
      </c>
      <c r="E197" t="s">
        <v>4525</v>
      </c>
      <c r="F197" t="s">
        <v>3117</v>
      </c>
      <c r="G197" t="s">
        <v>3548</v>
      </c>
      <c r="H197" t="s">
        <v>3053</v>
      </c>
      <c r="I197" t="s">
        <v>3053</v>
      </c>
      <c r="J197" t="s">
        <v>3618</v>
      </c>
      <c r="K197" t="s">
        <v>3631</v>
      </c>
      <c r="L197">
        <v>2</v>
      </c>
      <c r="N197" s="96"/>
      <c r="O197" s="96"/>
      <c r="P197" s="96">
        <v>42156</v>
      </c>
      <c r="Q197" s="96"/>
      <c r="R197" t="s">
        <v>3619</v>
      </c>
      <c r="S197" t="s">
        <v>3620</v>
      </c>
      <c r="T197" t="s">
        <v>3620</v>
      </c>
      <c r="U197" t="s">
        <v>3621</v>
      </c>
      <c r="V197" t="s">
        <v>3621</v>
      </c>
      <c r="W197" t="s">
        <v>3621</v>
      </c>
      <c r="X197" t="s">
        <v>3622</v>
      </c>
      <c r="Y197" t="s">
        <v>3267</v>
      </c>
      <c r="Z197" t="s">
        <v>4526</v>
      </c>
      <c r="AA197" t="s">
        <v>4527</v>
      </c>
      <c r="AC197" t="s">
        <v>3520</v>
      </c>
      <c r="AD197" t="s">
        <v>4527</v>
      </c>
      <c r="AE197" t="s">
        <v>3626</v>
      </c>
      <c r="AF197" t="s">
        <v>4016</v>
      </c>
      <c r="AG197" t="s">
        <v>4017</v>
      </c>
      <c r="AI197" t="s">
        <v>3267</v>
      </c>
      <c r="AJ197" t="s">
        <v>152</v>
      </c>
      <c r="AL197" t="s">
        <v>3527</v>
      </c>
      <c r="AN197" t="s">
        <v>3594</v>
      </c>
      <c r="AO197" t="s">
        <v>3501</v>
      </c>
    </row>
    <row r="198" spans="2:41" x14ac:dyDescent="0.25">
      <c r="B198" s="95">
        <v>197</v>
      </c>
      <c r="C198" s="95" t="s">
        <v>2453</v>
      </c>
      <c r="D198" t="s">
        <v>4528</v>
      </c>
      <c r="E198" t="s">
        <v>4486</v>
      </c>
      <c r="F198" t="s">
        <v>3109</v>
      </c>
      <c r="G198" t="s">
        <v>3724</v>
      </c>
      <c r="H198" t="s">
        <v>3507</v>
      </c>
      <c r="I198" t="s">
        <v>4</v>
      </c>
      <c r="J198" t="s">
        <v>3508</v>
      </c>
      <c r="K198" t="s">
        <v>4529</v>
      </c>
      <c r="L198">
        <v>3</v>
      </c>
      <c r="M198" t="s">
        <v>683</v>
      </c>
      <c r="N198" s="96" t="s">
        <v>683</v>
      </c>
      <c r="O198" s="96"/>
      <c r="P198" s="96">
        <v>39814</v>
      </c>
      <c r="Q198" s="96"/>
      <c r="R198" t="s">
        <v>3512</v>
      </c>
      <c r="S198" t="s">
        <v>3600</v>
      </c>
      <c r="T198" t="s">
        <v>3601</v>
      </c>
      <c r="U198" t="s">
        <v>3603</v>
      </c>
      <c r="V198" t="s">
        <v>3934</v>
      </c>
      <c r="W198" t="s">
        <v>3722</v>
      </c>
      <c r="Y198" t="s">
        <v>3032</v>
      </c>
      <c r="Z198" t="s">
        <v>4128</v>
      </c>
      <c r="AA198" t="s">
        <v>3985</v>
      </c>
      <c r="AC198" t="s">
        <v>3520</v>
      </c>
      <c r="AD198" t="s">
        <v>3605</v>
      </c>
      <c r="AE198" t="s">
        <v>3640</v>
      </c>
      <c r="AF198" t="s">
        <v>3523</v>
      </c>
      <c r="AG198" t="s">
        <v>3501</v>
      </c>
      <c r="AI198" t="s">
        <v>3032</v>
      </c>
      <c r="AJ198" t="s">
        <v>152</v>
      </c>
      <c r="AK198" t="s">
        <v>3606</v>
      </c>
      <c r="AL198" t="s">
        <v>3544</v>
      </c>
      <c r="AN198" t="s">
        <v>3594</v>
      </c>
      <c r="AO198" t="s">
        <v>3501</v>
      </c>
    </row>
    <row r="199" spans="2:41" x14ac:dyDescent="0.25">
      <c r="B199" s="95">
        <v>198</v>
      </c>
      <c r="C199" s="95" t="s">
        <v>4530</v>
      </c>
      <c r="D199" t="s">
        <v>4531</v>
      </c>
      <c r="G199" t="s">
        <v>3548</v>
      </c>
      <c r="H199" t="s">
        <v>3053</v>
      </c>
      <c r="I199" t="s">
        <v>3053</v>
      </c>
      <c r="J199" t="s">
        <v>3618</v>
      </c>
      <c r="K199" t="s">
        <v>683</v>
      </c>
      <c r="L199">
        <v>1</v>
      </c>
      <c r="M199" t="s">
        <v>3499</v>
      </c>
      <c r="N199" s="96" t="s">
        <v>3499</v>
      </c>
      <c r="O199" s="96"/>
      <c r="P199" s="96">
        <v>41821</v>
      </c>
      <c r="Q199" s="96" t="s">
        <v>4467</v>
      </c>
      <c r="S199" t="s">
        <v>3727</v>
      </c>
      <c r="T199" t="s">
        <v>3728</v>
      </c>
      <c r="U199" t="s">
        <v>3727</v>
      </c>
      <c r="V199" t="s">
        <v>3754</v>
      </c>
      <c r="W199" t="s">
        <v>3754</v>
      </c>
      <c r="X199" t="s">
        <v>3728</v>
      </c>
      <c r="Y199" t="s">
        <v>1985</v>
      </c>
      <c r="Z199" t="s">
        <v>3625</v>
      </c>
      <c r="AA199" t="s">
        <v>3625</v>
      </c>
      <c r="AB199" t="s">
        <v>3499</v>
      </c>
      <c r="AC199" t="s">
        <v>3520</v>
      </c>
      <c r="AD199" t="s">
        <v>3625</v>
      </c>
      <c r="AE199" t="s">
        <v>3626</v>
      </c>
      <c r="AF199" t="s">
        <v>3627</v>
      </c>
      <c r="AG199" t="s">
        <v>3524</v>
      </c>
      <c r="AI199" t="s">
        <v>1985</v>
      </c>
      <c r="AL199" t="s">
        <v>3527</v>
      </c>
      <c r="AN199" t="s">
        <v>3500</v>
      </c>
      <c r="AO199" t="s">
        <v>3501</v>
      </c>
    </row>
    <row r="200" spans="2:41" x14ac:dyDescent="0.25">
      <c r="B200" s="95">
        <v>199</v>
      </c>
      <c r="C200" s="95" t="s">
        <v>2558</v>
      </c>
      <c r="D200" t="s">
        <v>2559</v>
      </c>
      <c r="E200" t="s">
        <v>4532</v>
      </c>
      <c r="F200" t="s">
        <v>3117</v>
      </c>
      <c r="G200" t="s">
        <v>4194</v>
      </c>
      <c r="H200" t="s">
        <v>3696</v>
      </c>
      <c r="I200" t="s">
        <v>3291</v>
      </c>
      <c r="J200" t="s">
        <v>4126</v>
      </c>
      <c r="K200" t="s">
        <v>4533</v>
      </c>
      <c r="L200">
        <v>3</v>
      </c>
      <c r="M200" t="s">
        <v>683</v>
      </c>
      <c r="N200" s="96" t="s">
        <v>683</v>
      </c>
      <c r="O200" s="96"/>
      <c r="P200" s="96">
        <v>39814</v>
      </c>
      <c r="Q200" s="96"/>
      <c r="R200" t="s">
        <v>3512</v>
      </c>
      <c r="S200" t="s">
        <v>3658</v>
      </c>
      <c r="T200" t="s">
        <v>3760</v>
      </c>
      <c r="U200" t="s">
        <v>3700</v>
      </c>
      <c r="V200" t="s">
        <v>3825</v>
      </c>
      <c r="W200" t="s">
        <v>3517</v>
      </c>
      <c r="Y200" t="s">
        <v>3032</v>
      </c>
      <c r="Z200" t="s">
        <v>1257</v>
      </c>
      <c r="AA200" t="s">
        <v>1257</v>
      </c>
      <c r="AC200" t="s">
        <v>3520</v>
      </c>
      <c r="AD200" t="s">
        <v>3542</v>
      </c>
      <c r="AE200" t="s">
        <v>3640</v>
      </c>
      <c r="AF200" t="s">
        <v>3734</v>
      </c>
      <c r="AG200" t="s">
        <v>3501</v>
      </c>
      <c r="AI200" t="s">
        <v>3032</v>
      </c>
      <c r="AJ200" t="s">
        <v>152</v>
      </c>
      <c r="AK200" t="s">
        <v>3662</v>
      </c>
      <c r="AL200" t="s">
        <v>3544</v>
      </c>
      <c r="AN200" t="s">
        <v>3594</v>
      </c>
      <c r="AO200" t="s">
        <v>3501</v>
      </c>
    </row>
    <row r="201" spans="2:41" x14ac:dyDescent="0.25">
      <c r="B201" s="95">
        <v>200</v>
      </c>
      <c r="C201" s="95" t="s">
        <v>2566</v>
      </c>
      <c r="D201" t="s">
        <v>2567</v>
      </c>
      <c r="E201" t="s">
        <v>4532</v>
      </c>
      <c r="F201" t="s">
        <v>3117</v>
      </c>
      <c r="G201" t="s">
        <v>3548</v>
      </c>
      <c r="H201" t="s">
        <v>3041</v>
      </c>
      <c r="I201" t="s">
        <v>3041</v>
      </c>
      <c r="J201" t="s">
        <v>4534</v>
      </c>
      <c r="K201" t="s">
        <v>4535</v>
      </c>
      <c r="L201">
        <v>2</v>
      </c>
      <c r="M201" t="s">
        <v>683</v>
      </c>
      <c r="N201" s="96" t="s">
        <v>683</v>
      </c>
      <c r="O201" s="96"/>
      <c r="P201" s="96">
        <v>41365</v>
      </c>
      <c r="Q201" s="96"/>
      <c r="R201" t="s">
        <v>3512</v>
      </c>
      <c r="S201" t="s">
        <v>3658</v>
      </c>
      <c r="T201" t="s">
        <v>3760</v>
      </c>
      <c r="U201" t="s">
        <v>3700</v>
      </c>
      <c r="V201" t="s">
        <v>3826</v>
      </c>
      <c r="W201" t="s">
        <v>3927</v>
      </c>
      <c r="X201" t="s">
        <v>3699</v>
      </c>
      <c r="Y201" t="s">
        <v>3032</v>
      </c>
      <c r="Z201" t="s">
        <v>576</v>
      </c>
      <c r="AA201" t="s">
        <v>2574</v>
      </c>
      <c r="AC201" t="s">
        <v>3714</v>
      </c>
      <c r="AD201" t="s">
        <v>2574</v>
      </c>
      <c r="AE201" t="s">
        <v>3522</v>
      </c>
      <c r="AF201" t="s">
        <v>3592</v>
      </c>
      <c r="AG201" t="s">
        <v>3524</v>
      </c>
      <c r="AI201" t="s">
        <v>3032</v>
      </c>
      <c r="AJ201" t="s">
        <v>152</v>
      </c>
      <c r="AK201" t="s">
        <v>3662</v>
      </c>
      <c r="AL201" t="s">
        <v>3712</v>
      </c>
      <c r="AM201" t="s">
        <v>4536</v>
      </c>
      <c r="AN201" t="s">
        <v>3594</v>
      </c>
      <c r="AO201" t="s">
        <v>3501</v>
      </c>
    </row>
    <row r="202" spans="2:41" x14ac:dyDescent="0.25">
      <c r="B202" s="95">
        <v>201</v>
      </c>
      <c r="C202" s="95" t="s">
        <v>2246</v>
      </c>
      <c r="D202" t="s">
        <v>4537</v>
      </c>
      <c r="E202" t="s">
        <v>4538</v>
      </c>
      <c r="F202" t="s">
        <v>3279</v>
      </c>
      <c r="G202" t="s">
        <v>3597</v>
      </c>
      <c r="H202" t="s">
        <v>3598</v>
      </c>
      <c r="I202" t="s">
        <v>4</v>
      </c>
      <c r="J202" t="s">
        <v>3508</v>
      </c>
      <c r="K202" t="s">
        <v>4539</v>
      </c>
      <c r="L202">
        <v>3</v>
      </c>
      <c r="M202" t="s">
        <v>683</v>
      </c>
      <c r="N202" s="96" t="s">
        <v>683</v>
      </c>
      <c r="O202" s="96"/>
      <c r="P202" s="96">
        <v>39814</v>
      </c>
      <c r="Q202" s="96"/>
      <c r="R202" t="s">
        <v>3512</v>
      </c>
      <c r="S202" t="s">
        <v>3600</v>
      </c>
      <c r="T202" t="s">
        <v>3601</v>
      </c>
      <c r="U202" t="s">
        <v>3603</v>
      </c>
      <c r="V202" t="s">
        <v>3934</v>
      </c>
      <c r="W202" t="s">
        <v>3722</v>
      </c>
      <c r="Y202" t="s">
        <v>3032</v>
      </c>
      <c r="Z202" t="s">
        <v>4540</v>
      </c>
      <c r="AA202" t="s">
        <v>4049</v>
      </c>
      <c r="AC202" t="s">
        <v>3578</v>
      </c>
      <c r="AD202" t="s">
        <v>3605</v>
      </c>
      <c r="AE202" t="s">
        <v>3522</v>
      </c>
      <c r="AF202" t="s">
        <v>3592</v>
      </c>
      <c r="AG202" t="s">
        <v>3501</v>
      </c>
      <c r="AI202" t="s">
        <v>3032</v>
      </c>
      <c r="AJ202" t="s">
        <v>152</v>
      </c>
      <c r="AK202" t="s">
        <v>3606</v>
      </c>
      <c r="AL202" t="s">
        <v>3580</v>
      </c>
      <c r="AN202" t="s">
        <v>3594</v>
      </c>
      <c r="AO202" t="s">
        <v>3501</v>
      </c>
    </row>
    <row r="203" spans="2:41" x14ac:dyDescent="0.25">
      <c r="B203" s="95">
        <v>202</v>
      </c>
      <c r="C203" s="95" t="s">
        <v>917</v>
      </c>
      <c r="D203" t="s">
        <v>4541</v>
      </c>
      <c r="E203" t="s">
        <v>4542</v>
      </c>
      <c r="F203" t="s">
        <v>3109</v>
      </c>
      <c r="G203" t="s">
        <v>3724</v>
      </c>
      <c r="H203" t="s">
        <v>4</v>
      </c>
      <c r="I203" t="s">
        <v>4</v>
      </c>
      <c r="J203" t="s">
        <v>3508</v>
      </c>
      <c r="K203" t="s">
        <v>4543</v>
      </c>
      <c r="L203">
        <v>3</v>
      </c>
      <c r="M203" t="s">
        <v>683</v>
      </c>
      <c r="N203" s="96" t="s">
        <v>683</v>
      </c>
      <c r="O203" s="96" t="s">
        <v>3524</v>
      </c>
      <c r="P203" s="96">
        <v>39814</v>
      </c>
      <c r="Q203" s="96"/>
      <c r="R203" t="s">
        <v>3512</v>
      </c>
      <c r="S203" t="s">
        <v>3632</v>
      </c>
      <c r="T203" t="s">
        <v>3633</v>
      </c>
      <c r="U203" t="s">
        <v>3634</v>
      </c>
      <c r="W203" t="s">
        <v>3634</v>
      </c>
      <c r="X203" t="s">
        <v>3635</v>
      </c>
      <c r="Y203" t="s">
        <v>3032</v>
      </c>
      <c r="Z203" t="s">
        <v>926</v>
      </c>
      <c r="AA203" t="s">
        <v>926</v>
      </c>
      <c r="AC203" t="s">
        <v>3520</v>
      </c>
      <c r="AD203" t="s">
        <v>3605</v>
      </c>
      <c r="AE203" t="s">
        <v>3522</v>
      </c>
      <c r="AF203" t="s">
        <v>3523</v>
      </c>
      <c r="AG203" t="s">
        <v>3501</v>
      </c>
      <c r="AI203" t="s">
        <v>3032</v>
      </c>
      <c r="AJ203" t="s">
        <v>152</v>
      </c>
      <c r="AK203" t="s">
        <v>3642</v>
      </c>
      <c r="AL203" t="s">
        <v>3544</v>
      </c>
      <c r="AN203" t="s">
        <v>3594</v>
      </c>
      <c r="AO203" t="s">
        <v>3501</v>
      </c>
    </row>
    <row r="204" spans="2:41" x14ac:dyDescent="0.25">
      <c r="B204" s="95">
        <v>203</v>
      </c>
      <c r="C204" s="95" t="s">
        <v>3230</v>
      </c>
      <c r="D204" t="s">
        <v>4544</v>
      </c>
      <c r="E204" t="s">
        <v>4545</v>
      </c>
      <c r="F204" t="s">
        <v>3109</v>
      </c>
      <c r="G204" t="s">
        <v>3724</v>
      </c>
      <c r="H204" t="s">
        <v>3507</v>
      </c>
      <c r="I204" t="s">
        <v>4</v>
      </c>
      <c r="J204" t="s">
        <v>3508</v>
      </c>
      <c r="K204" t="s">
        <v>4546</v>
      </c>
      <c r="L204">
        <v>3</v>
      </c>
      <c r="M204" t="s">
        <v>683</v>
      </c>
      <c r="N204" s="96" t="s">
        <v>683</v>
      </c>
      <c r="O204" s="96"/>
      <c r="P204" s="96">
        <v>39814</v>
      </c>
      <c r="Q204" s="96"/>
      <c r="R204" t="s">
        <v>3512</v>
      </c>
      <c r="S204" t="s">
        <v>3600</v>
      </c>
      <c r="T204" t="s">
        <v>3811</v>
      </c>
      <c r="U204" t="s">
        <v>4143</v>
      </c>
      <c r="V204" t="s">
        <v>3602</v>
      </c>
      <c r="W204" t="s">
        <v>3722</v>
      </c>
      <c r="Y204" t="s">
        <v>3032</v>
      </c>
      <c r="Z204" t="s">
        <v>4516</v>
      </c>
      <c r="AA204" t="s">
        <v>1572</v>
      </c>
      <c r="AC204" t="s">
        <v>3520</v>
      </c>
      <c r="AD204" t="s">
        <v>3521</v>
      </c>
      <c r="AE204" t="s">
        <v>3640</v>
      </c>
      <c r="AF204" t="s">
        <v>3641</v>
      </c>
      <c r="AG204" t="s">
        <v>3501</v>
      </c>
      <c r="AI204" t="s">
        <v>3032</v>
      </c>
      <c r="AJ204" t="s">
        <v>152</v>
      </c>
      <c r="AK204" t="s">
        <v>3606</v>
      </c>
      <c r="AL204" t="s">
        <v>3544</v>
      </c>
      <c r="AN204" t="s">
        <v>3966</v>
      </c>
      <c r="AO204" t="s">
        <v>3501</v>
      </c>
    </row>
    <row r="205" spans="2:41" x14ac:dyDescent="0.25">
      <c r="B205" s="95">
        <v>204</v>
      </c>
      <c r="C205" s="95" t="s">
        <v>3227</v>
      </c>
      <c r="D205" t="s">
        <v>3228</v>
      </c>
      <c r="E205" t="s">
        <v>4547</v>
      </c>
      <c r="F205" t="s">
        <v>3109</v>
      </c>
      <c r="G205" t="s">
        <v>3724</v>
      </c>
      <c r="H205" t="s">
        <v>3041</v>
      </c>
      <c r="I205" t="s">
        <v>3229</v>
      </c>
      <c r="J205" t="s">
        <v>3508</v>
      </c>
      <c r="K205" t="s">
        <v>4546</v>
      </c>
      <c r="L205">
        <v>2</v>
      </c>
      <c r="M205" t="s">
        <v>683</v>
      </c>
      <c r="N205" s="96" t="s">
        <v>683</v>
      </c>
      <c r="O205" s="96"/>
      <c r="P205" s="96">
        <v>39814</v>
      </c>
      <c r="Q205" s="96"/>
      <c r="R205" t="s">
        <v>3512</v>
      </c>
      <c r="S205" t="s">
        <v>3600</v>
      </c>
      <c r="T205" t="s">
        <v>3811</v>
      </c>
      <c r="U205" t="s">
        <v>4143</v>
      </c>
      <c r="V205" t="s">
        <v>3603</v>
      </c>
      <c r="W205" t="s">
        <v>4143</v>
      </c>
      <c r="Y205" t="s">
        <v>3032</v>
      </c>
      <c r="AC205" t="s">
        <v>3520</v>
      </c>
      <c r="AD205" t="s">
        <v>4548</v>
      </c>
      <c r="AE205" t="s">
        <v>3640</v>
      </c>
      <c r="AF205" t="s">
        <v>3641</v>
      </c>
      <c r="AG205" t="s">
        <v>3501</v>
      </c>
      <c r="AI205" t="s">
        <v>3032</v>
      </c>
      <c r="AJ205" t="s">
        <v>152</v>
      </c>
      <c r="AK205" t="s">
        <v>3606</v>
      </c>
      <c r="AL205" t="s">
        <v>3544</v>
      </c>
      <c r="AN205" t="s">
        <v>3594</v>
      </c>
      <c r="AO205" t="s">
        <v>3501</v>
      </c>
    </row>
    <row r="206" spans="2:41" x14ac:dyDescent="0.25">
      <c r="B206" s="95">
        <v>205</v>
      </c>
      <c r="C206" s="95" t="s">
        <v>2257</v>
      </c>
      <c r="D206" t="s">
        <v>4549</v>
      </c>
      <c r="E206" t="s">
        <v>4550</v>
      </c>
      <c r="F206" t="s">
        <v>3109</v>
      </c>
      <c r="G206" t="s">
        <v>3506</v>
      </c>
      <c r="H206" t="s">
        <v>4</v>
      </c>
      <c r="I206" t="s">
        <v>4</v>
      </c>
      <c r="J206" t="s">
        <v>3508</v>
      </c>
      <c r="K206" t="s">
        <v>4551</v>
      </c>
      <c r="L206">
        <v>3</v>
      </c>
      <c r="N206" s="96"/>
      <c r="O206" s="96"/>
      <c r="P206" s="96">
        <v>41852</v>
      </c>
      <c r="Q206" s="96"/>
      <c r="R206" t="s">
        <v>3512</v>
      </c>
      <c r="S206" t="s">
        <v>3600</v>
      </c>
      <c r="T206" t="s">
        <v>3601</v>
      </c>
      <c r="U206" t="s">
        <v>3603</v>
      </c>
      <c r="V206" t="s">
        <v>3603</v>
      </c>
      <c r="W206" t="s">
        <v>4021</v>
      </c>
      <c r="Y206" t="s">
        <v>853</v>
      </c>
      <c r="Z206" t="s">
        <v>4137</v>
      </c>
      <c r="AA206" t="s">
        <v>4137</v>
      </c>
      <c r="AC206" t="s">
        <v>3520</v>
      </c>
      <c r="AD206" t="s">
        <v>3499</v>
      </c>
      <c r="AE206" t="s">
        <v>3499</v>
      </c>
      <c r="AF206" t="s">
        <v>3499</v>
      </c>
      <c r="AG206" t="s">
        <v>3499</v>
      </c>
      <c r="AH206" t="s">
        <v>3525</v>
      </c>
      <c r="AI206" t="s">
        <v>853</v>
      </c>
      <c r="AJ206" t="s">
        <v>152</v>
      </c>
      <c r="AK206" t="s">
        <v>3606</v>
      </c>
      <c r="AL206" t="s">
        <v>3544</v>
      </c>
      <c r="AN206" t="s">
        <v>3594</v>
      </c>
      <c r="AO206" t="s">
        <v>3501</v>
      </c>
    </row>
    <row r="207" spans="2:41" x14ac:dyDescent="0.25">
      <c r="B207" s="95">
        <v>206</v>
      </c>
      <c r="C207" s="95" t="s">
        <v>928</v>
      </c>
      <c r="D207" t="s">
        <v>4552</v>
      </c>
      <c r="E207" t="s">
        <v>4553</v>
      </c>
      <c r="F207" t="s">
        <v>3279</v>
      </c>
      <c r="G207" t="s">
        <v>3688</v>
      </c>
      <c r="H207" t="s">
        <v>3598</v>
      </c>
      <c r="I207" t="s">
        <v>4</v>
      </c>
      <c r="J207" t="s">
        <v>3852</v>
      </c>
      <c r="K207" t="s">
        <v>4554</v>
      </c>
      <c r="L207">
        <v>3</v>
      </c>
      <c r="M207" t="s">
        <v>683</v>
      </c>
      <c r="N207" s="96" t="s">
        <v>683</v>
      </c>
      <c r="O207" s="96"/>
      <c r="P207" s="96">
        <v>39814</v>
      </c>
      <c r="Q207" s="96"/>
      <c r="R207" t="s">
        <v>3512</v>
      </c>
      <c r="S207" t="s">
        <v>3632</v>
      </c>
      <c r="T207" t="s">
        <v>3854</v>
      </c>
      <c r="U207" t="s">
        <v>4076</v>
      </c>
      <c r="V207" t="s">
        <v>4076</v>
      </c>
      <c r="W207" t="s">
        <v>4090</v>
      </c>
      <c r="X207" t="s">
        <v>3857</v>
      </c>
      <c r="Y207" t="s">
        <v>3032</v>
      </c>
      <c r="Z207" t="s">
        <v>4555</v>
      </c>
      <c r="AA207" t="s">
        <v>4555</v>
      </c>
      <c r="AC207" t="s">
        <v>3520</v>
      </c>
      <c r="AD207" t="s">
        <v>3605</v>
      </c>
      <c r="AE207" t="s">
        <v>3522</v>
      </c>
      <c r="AF207" t="s">
        <v>3523</v>
      </c>
      <c r="AG207" t="s">
        <v>3501</v>
      </c>
      <c r="AI207" t="s">
        <v>3032</v>
      </c>
      <c r="AJ207" t="s">
        <v>152</v>
      </c>
      <c r="AK207" t="s">
        <v>3642</v>
      </c>
      <c r="AL207" t="s">
        <v>3544</v>
      </c>
      <c r="AN207" t="s">
        <v>3594</v>
      </c>
      <c r="AO207" t="s">
        <v>3501</v>
      </c>
    </row>
    <row r="208" spans="2:41" x14ac:dyDescent="0.25">
      <c r="B208" s="95">
        <v>207</v>
      </c>
      <c r="C208" s="95" t="s">
        <v>2267</v>
      </c>
      <c r="D208" t="s">
        <v>4556</v>
      </c>
      <c r="E208" t="s">
        <v>4557</v>
      </c>
      <c r="F208" t="s">
        <v>3279</v>
      </c>
      <c r="G208" t="s">
        <v>3688</v>
      </c>
      <c r="H208" t="s">
        <v>3598</v>
      </c>
      <c r="I208" t="s">
        <v>4</v>
      </c>
      <c r="J208" t="s">
        <v>3508</v>
      </c>
      <c r="K208" t="s">
        <v>4558</v>
      </c>
      <c r="L208">
        <v>3</v>
      </c>
      <c r="M208" t="s">
        <v>683</v>
      </c>
      <c r="N208" s="96" t="s">
        <v>683</v>
      </c>
      <c r="O208" s="96" t="s">
        <v>3524</v>
      </c>
      <c r="P208" s="96">
        <v>39814</v>
      </c>
      <c r="Q208" s="96"/>
      <c r="R208" t="s">
        <v>3512</v>
      </c>
      <c r="S208" t="s">
        <v>3600</v>
      </c>
      <c r="T208" t="s">
        <v>3601</v>
      </c>
      <c r="U208" t="s">
        <v>3603</v>
      </c>
      <c r="W208" t="s">
        <v>3722</v>
      </c>
      <c r="X208" t="s">
        <v>3934</v>
      </c>
      <c r="Y208" t="s">
        <v>3032</v>
      </c>
      <c r="Z208" t="s">
        <v>4559</v>
      </c>
      <c r="AA208" t="s">
        <v>4560</v>
      </c>
      <c r="AC208" t="s">
        <v>3520</v>
      </c>
      <c r="AD208" t="s">
        <v>3605</v>
      </c>
      <c r="AE208" t="s">
        <v>3522</v>
      </c>
      <c r="AF208" t="s">
        <v>3523</v>
      </c>
      <c r="AG208" t="s">
        <v>3501</v>
      </c>
      <c r="AI208" t="s">
        <v>3032</v>
      </c>
      <c r="AJ208" t="s">
        <v>152</v>
      </c>
      <c r="AK208" t="s">
        <v>3606</v>
      </c>
      <c r="AL208" t="s">
        <v>3544</v>
      </c>
      <c r="AN208" t="s">
        <v>3594</v>
      </c>
      <c r="AO208" t="s">
        <v>3501</v>
      </c>
    </row>
    <row r="209" spans="2:41" x14ac:dyDescent="0.25">
      <c r="B209" s="95">
        <v>208</v>
      </c>
      <c r="C209" s="95" t="s">
        <v>1842</v>
      </c>
      <c r="D209" t="s">
        <v>4561</v>
      </c>
      <c r="E209" t="s">
        <v>4562</v>
      </c>
      <c r="F209" t="s">
        <v>3279</v>
      </c>
      <c r="G209" t="s">
        <v>3688</v>
      </c>
      <c r="H209" t="s">
        <v>3532</v>
      </c>
      <c r="I209" t="s">
        <v>4</v>
      </c>
      <c r="J209" t="s">
        <v>4563</v>
      </c>
      <c r="K209" t="s">
        <v>4564</v>
      </c>
      <c r="L209">
        <v>2</v>
      </c>
      <c r="M209" t="s">
        <v>683</v>
      </c>
      <c r="N209" s="96" t="s">
        <v>683</v>
      </c>
      <c r="O209" s="96" t="s">
        <v>683</v>
      </c>
      <c r="P209" s="96">
        <v>40909</v>
      </c>
      <c r="Q209" s="96"/>
      <c r="R209" t="s">
        <v>3512</v>
      </c>
      <c r="S209" t="s">
        <v>3513</v>
      </c>
      <c r="T209" t="s">
        <v>3775</v>
      </c>
      <c r="U209" t="s">
        <v>3917</v>
      </c>
      <c r="V209" t="s">
        <v>3918</v>
      </c>
      <c r="W209" t="s">
        <v>3917</v>
      </c>
      <c r="X209" t="s">
        <v>3919</v>
      </c>
      <c r="Y209" t="s">
        <v>3032</v>
      </c>
      <c r="Z209" t="s">
        <v>1169</v>
      </c>
      <c r="AA209" t="s">
        <v>4565</v>
      </c>
      <c r="AC209" t="s">
        <v>3520</v>
      </c>
      <c r="AD209" t="s">
        <v>3542</v>
      </c>
      <c r="AE209" t="s">
        <v>3591</v>
      </c>
      <c r="AG209" t="s">
        <v>3501</v>
      </c>
      <c r="AI209" t="s">
        <v>3032</v>
      </c>
      <c r="AJ209" t="s">
        <v>152</v>
      </c>
      <c r="AK209" t="s">
        <v>3526</v>
      </c>
      <c r="AL209" t="s">
        <v>3544</v>
      </c>
      <c r="AN209" t="s">
        <v>3594</v>
      </c>
      <c r="AO209" t="s">
        <v>3501</v>
      </c>
    </row>
    <row r="210" spans="2:41" x14ac:dyDescent="0.25">
      <c r="B210" s="95">
        <v>209</v>
      </c>
      <c r="C210" s="95" t="s">
        <v>940</v>
      </c>
      <c r="D210" t="s">
        <v>4566</v>
      </c>
      <c r="E210" t="s">
        <v>4567</v>
      </c>
      <c r="F210" t="s">
        <v>3279</v>
      </c>
      <c r="G210" t="s">
        <v>3531</v>
      </c>
      <c r="H210" t="s">
        <v>3041</v>
      </c>
      <c r="I210" t="s">
        <v>3041</v>
      </c>
      <c r="J210" t="s">
        <v>4568</v>
      </c>
      <c r="K210" t="s">
        <v>4569</v>
      </c>
      <c r="L210">
        <v>3</v>
      </c>
      <c r="M210" t="s">
        <v>683</v>
      </c>
      <c r="N210" s="96" t="s">
        <v>683</v>
      </c>
      <c r="O210" s="96"/>
      <c r="P210" s="96">
        <v>40179</v>
      </c>
      <c r="Q210" s="96"/>
      <c r="R210" t="s">
        <v>3512</v>
      </c>
      <c r="S210" t="s">
        <v>3632</v>
      </c>
      <c r="T210" t="s">
        <v>3854</v>
      </c>
      <c r="U210" t="s">
        <v>4113</v>
      </c>
      <c r="V210" t="s">
        <v>4113</v>
      </c>
      <c r="W210" t="s">
        <v>3855</v>
      </c>
      <c r="X210" t="s">
        <v>3857</v>
      </c>
      <c r="Y210" t="s">
        <v>3032</v>
      </c>
      <c r="Z210" t="s">
        <v>4570</v>
      </c>
      <c r="AA210" t="s">
        <v>4570</v>
      </c>
      <c r="AC210" t="s">
        <v>853</v>
      </c>
      <c r="AD210" t="s">
        <v>3499</v>
      </c>
      <c r="AE210" t="s">
        <v>3499</v>
      </c>
      <c r="AF210" t="s">
        <v>3499</v>
      </c>
      <c r="AG210" t="s">
        <v>3501</v>
      </c>
      <c r="AI210" t="s">
        <v>3032</v>
      </c>
      <c r="AJ210" t="s">
        <v>152</v>
      </c>
      <c r="AK210" t="s">
        <v>3642</v>
      </c>
      <c r="AN210" t="s">
        <v>3594</v>
      </c>
      <c r="AO210" t="s">
        <v>3501</v>
      </c>
    </row>
    <row r="211" spans="2:41" x14ac:dyDescent="0.25">
      <c r="B211" s="95">
        <v>210</v>
      </c>
      <c r="C211" t="s">
        <v>4571</v>
      </c>
      <c r="D211" t="s">
        <v>4572</v>
      </c>
      <c r="G211" t="s">
        <v>3566</v>
      </c>
      <c r="H211" t="s">
        <v>3494</v>
      </c>
      <c r="J211" t="s">
        <v>3560</v>
      </c>
      <c r="K211" t="s">
        <v>4573</v>
      </c>
      <c r="L211">
        <v>-99</v>
      </c>
      <c r="M211" t="s">
        <v>683</v>
      </c>
      <c r="N211" s="96" t="s">
        <v>683</v>
      </c>
      <c r="O211" s="96"/>
      <c r="P211" s="96">
        <v>39814</v>
      </c>
      <c r="Q211" s="96" t="s">
        <v>4574</v>
      </c>
      <c r="U211" t="s">
        <v>3563</v>
      </c>
      <c r="AD211" t="s">
        <v>3499</v>
      </c>
      <c r="AE211" t="s">
        <v>3499</v>
      </c>
      <c r="AF211" t="s">
        <v>3499</v>
      </c>
      <c r="AG211" t="s">
        <v>3499</v>
      </c>
      <c r="AN211" t="s">
        <v>3500</v>
      </c>
      <c r="AO211" t="s">
        <v>3501</v>
      </c>
    </row>
    <row r="212" spans="2:41" x14ac:dyDescent="0.25">
      <c r="B212" s="95">
        <v>211</v>
      </c>
      <c r="C212" s="95" t="s">
        <v>3198</v>
      </c>
      <c r="D212" t="s">
        <v>4575</v>
      </c>
      <c r="E212" t="s">
        <v>4576</v>
      </c>
      <c r="F212" t="s">
        <v>3109</v>
      </c>
      <c r="G212" t="s">
        <v>3724</v>
      </c>
      <c r="H212" t="s">
        <v>4212</v>
      </c>
      <c r="I212" t="s">
        <v>39</v>
      </c>
      <c r="J212" t="s">
        <v>3508</v>
      </c>
      <c r="K212" t="s">
        <v>4577</v>
      </c>
      <c r="L212">
        <v>3</v>
      </c>
      <c r="M212" t="s">
        <v>683</v>
      </c>
      <c r="N212" s="96" t="s">
        <v>683</v>
      </c>
      <c r="O212" s="96" t="s">
        <v>683</v>
      </c>
      <c r="P212" s="96">
        <v>41426</v>
      </c>
      <c r="Q212" s="96"/>
      <c r="R212" t="s">
        <v>3512</v>
      </c>
      <c r="S212" t="s">
        <v>3513</v>
      </c>
      <c r="T212" t="s">
        <v>3775</v>
      </c>
      <c r="U212" t="s">
        <v>3781</v>
      </c>
      <c r="V212" t="s">
        <v>3781</v>
      </c>
      <c r="W212" t="s">
        <v>3917</v>
      </c>
      <c r="X212" t="s">
        <v>3919</v>
      </c>
      <c r="Y212" t="s">
        <v>3032</v>
      </c>
      <c r="Z212" t="s">
        <v>4190</v>
      </c>
      <c r="AA212" t="s">
        <v>4578</v>
      </c>
      <c r="AB212" t="s">
        <v>683</v>
      </c>
      <c r="AC212" t="s">
        <v>3520</v>
      </c>
      <c r="AD212" t="s">
        <v>3563</v>
      </c>
      <c r="AG212" t="s">
        <v>3692</v>
      </c>
      <c r="AI212" t="s">
        <v>3032</v>
      </c>
      <c r="AJ212" t="s">
        <v>152</v>
      </c>
      <c r="AK212" t="s">
        <v>3526</v>
      </c>
      <c r="AL212" t="s">
        <v>3544</v>
      </c>
      <c r="AN212" t="s">
        <v>3594</v>
      </c>
      <c r="AO212" t="s">
        <v>3501</v>
      </c>
    </row>
    <row r="213" spans="2:41" x14ac:dyDescent="0.25">
      <c r="B213" s="95">
        <v>212</v>
      </c>
      <c r="C213" s="95" t="s">
        <v>2276</v>
      </c>
      <c r="D213" t="s">
        <v>2277</v>
      </c>
      <c r="F213" t="s">
        <v>3109</v>
      </c>
      <c r="G213" t="s">
        <v>3889</v>
      </c>
      <c r="H213" t="s">
        <v>4</v>
      </c>
      <c r="I213" t="s">
        <v>4</v>
      </c>
      <c r="J213" t="s">
        <v>3508</v>
      </c>
      <c r="K213" t="s">
        <v>4579</v>
      </c>
      <c r="L213">
        <v>2</v>
      </c>
      <c r="M213" t="s">
        <v>3510</v>
      </c>
      <c r="N213" s="96" t="s">
        <v>3511</v>
      </c>
      <c r="O213" s="96"/>
      <c r="P213" s="96">
        <v>40391</v>
      </c>
      <c r="Q213" s="96"/>
      <c r="R213" t="s">
        <v>3512</v>
      </c>
      <c r="S213" t="s">
        <v>3600</v>
      </c>
      <c r="T213" t="s">
        <v>3601</v>
      </c>
      <c r="U213" t="s">
        <v>3601</v>
      </c>
      <c r="W213" t="s">
        <v>4021</v>
      </c>
      <c r="X213" t="s">
        <v>4144</v>
      </c>
      <c r="Y213" t="s">
        <v>3032</v>
      </c>
      <c r="Z213" t="s">
        <v>3838</v>
      </c>
      <c r="AA213" t="s">
        <v>3839</v>
      </c>
      <c r="AC213" t="s">
        <v>3520</v>
      </c>
      <c r="AD213" t="s">
        <v>3521</v>
      </c>
      <c r="AE213" t="s">
        <v>3522</v>
      </c>
      <c r="AF213" t="s">
        <v>3523</v>
      </c>
      <c r="AG213" t="s">
        <v>3524</v>
      </c>
      <c r="AI213" t="s">
        <v>3714</v>
      </c>
      <c r="AJ213" t="s">
        <v>3712</v>
      </c>
      <c r="AK213" t="s">
        <v>3606</v>
      </c>
      <c r="AL213" t="s">
        <v>3527</v>
      </c>
      <c r="AN213" t="s">
        <v>12</v>
      </c>
      <c r="AO213" t="s">
        <v>3524</v>
      </c>
    </row>
    <row r="214" spans="2:41" x14ac:dyDescent="0.25">
      <c r="B214" s="95">
        <v>213</v>
      </c>
      <c r="C214" t="s">
        <v>3435</v>
      </c>
      <c r="D214" t="s">
        <v>3437</v>
      </c>
      <c r="E214" t="s">
        <v>4580</v>
      </c>
      <c r="F214" t="s">
        <v>3109</v>
      </c>
      <c r="G214" t="s">
        <v>3724</v>
      </c>
      <c r="H214" t="s">
        <v>3708</v>
      </c>
      <c r="I214" t="s">
        <v>39</v>
      </c>
      <c r="J214" t="s">
        <v>3508</v>
      </c>
      <c r="K214" t="s">
        <v>4581</v>
      </c>
      <c r="L214">
        <v>3</v>
      </c>
      <c r="M214" t="s">
        <v>683</v>
      </c>
      <c r="N214" s="96" t="s">
        <v>683</v>
      </c>
      <c r="O214" s="96" t="s">
        <v>683</v>
      </c>
      <c r="P214" s="96">
        <v>40909</v>
      </c>
      <c r="Q214" s="96" t="s">
        <v>3939</v>
      </c>
      <c r="S214" t="s">
        <v>3496</v>
      </c>
      <c r="T214" t="s">
        <v>2197</v>
      </c>
      <c r="U214" t="s">
        <v>1700</v>
      </c>
      <c r="V214" t="s">
        <v>4582</v>
      </c>
      <c r="W214" t="s">
        <v>776</v>
      </c>
      <c r="X214" t="s">
        <v>4002</v>
      </c>
      <c r="Y214" t="s">
        <v>3032</v>
      </c>
      <c r="Z214" t="s">
        <v>3893</v>
      </c>
      <c r="AA214" t="s">
        <v>4583</v>
      </c>
      <c r="AC214" t="s">
        <v>3520</v>
      </c>
      <c r="AD214" t="s">
        <v>3723</v>
      </c>
      <c r="AE214" t="s">
        <v>3543</v>
      </c>
      <c r="AG214" t="s">
        <v>3501</v>
      </c>
      <c r="AI214" t="s">
        <v>3032</v>
      </c>
      <c r="AJ214" t="s">
        <v>4003</v>
      </c>
      <c r="AL214" t="s">
        <v>3544</v>
      </c>
      <c r="AN214" t="s">
        <v>3594</v>
      </c>
      <c r="AO214" t="s">
        <v>3501</v>
      </c>
    </row>
    <row r="215" spans="2:41" x14ac:dyDescent="0.25">
      <c r="B215" s="95">
        <v>214</v>
      </c>
      <c r="C215" t="s">
        <v>4584</v>
      </c>
      <c r="D215" t="s">
        <v>4585</v>
      </c>
      <c r="E215" t="s">
        <v>4586</v>
      </c>
      <c r="F215" t="s">
        <v>3117</v>
      </c>
      <c r="G215" t="s">
        <v>3548</v>
      </c>
      <c r="H215" t="s">
        <v>3053</v>
      </c>
      <c r="I215" t="s">
        <v>3053</v>
      </c>
      <c r="J215" t="s">
        <v>3618</v>
      </c>
      <c r="K215" t="s">
        <v>3631</v>
      </c>
      <c r="L215">
        <v>2</v>
      </c>
      <c r="N215" s="96"/>
      <c r="O215" s="96"/>
      <c r="P215" s="96">
        <v>42522</v>
      </c>
      <c r="Q215" s="96" t="s">
        <v>4587</v>
      </c>
      <c r="S215" t="s">
        <v>3727</v>
      </c>
      <c r="T215" t="s">
        <v>3728</v>
      </c>
      <c r="U215" t="s">
        <v>3727</v>
      </c>
      <c r="V215" t="s">
        <v>3754</v>
      </c>
      <c r="W215" t="s">
        <v>3754</v>
      </c>
      <c r="X215" t="s">
        <v>3728</v>
      </c>
      <c r="Y215" t="s">
        <v>3267</v>
      </c>
      <c r="Z215" t="s">
        <v>4588</v>
      </c>
      <c r="AA215" t="s">
        <v>4589</v>
      </c>
      <c r="AC215" t="s">
        <v>3520</v>
      </c>
      <c r="AD215" t="s">
        <v>4589</v>
      </c>
      <c r="AE215" t="s">
        <v>3626</v>
      </c>
      <c r="AF215" t="s">
        <v>4016</v>
      </c>
      <c r="AG215" t="s">
        <v>4017</v>
      </c>
      <c r="AH215" t="s">
        <v>3556</v>
      </c>
      <c r="AI215" t="s">
        <v>3267</v>
      </c>
      <c r="AL215" t="s">
        <v>3527</v>
      </c>
      <c r="AN215" t="s">
        <v>3500</v>
      </c>
      <c r="AO215" t="s">
        <v>3501</v>
      </c>
    </row>
    <row r="216" spans="2:41" x14ac:dyDescent="0.25">
      <c r="B216" s="95">
        <v>215</v>
      </c>
      <c r="C216" s="95" t="s">
        <v>3180</v>
      </c>
      <c r="D216" t="s">
        <v>4590</v>
      </c>
      <c r="E216" t="s">
        <v>4591</v>
      </c>
      <c r="F216" t="s">
        <v>3117</v>
      </c>
      <c r="G216" t="s">
        <v>3548</v>
      </c>
      <c r="H216" t="s">
        <v>3041</v>
      </c>
      <c r="I216" t="s">
        <v>3041</v>
      </c>
      <c r="J216" t="s">
        <v>4592</v>
      </c>
      <c r="K216" t="s">
        <v>3631</v>
      </c>
      <c r="L216">
        <v>2</v>
      </c>
      <c r="N216" s="96"/>
      <c r="O216" s="96"/>
      <c r="P216" s="96">
        <v>42013</v>
      </c>
      <c r="Q216" s="96"/>
      <c r="R216" t="s">
        <v>3512</v>
      </c>
      <c r="S216" t="s">
        <v>3513</v>
      </c>
      <c r="T216" t="s">
        <v>3775</v>
      </c>
      <c r="U216" t="s">
        <v>3776</v>
      </c>
      <c r="V216" t="s">
        <v>3918</v>
      </c>
      <c r="W216" t="s">
        <v>3776</v>
      </c>
      <c r="X216" t="s">
        <v>3782</v>
      </c>
      <c r="Y216" t="s">
        <v>3032</v>
      </c>
      <c r="Z216" t="s">
        <v>4593</v>
      </c>
      <c r="AA216" t="s">
        <v>970</v>
      </c>
      <c r="AC216" t="s">
        <v>853</v>
      </c>
      <c r="AE216" t="s">
        <v>3640</v>
      </c>
      <c r="AF216" t="s">
        <v>3592</v>
      </c>
      <c r="AG216" t="s">
        <v>3524</v>
      </c>
      <c r="AH216" t="s">
        <v>3556</v>
      </c>
      <c r="AI216" t="s">
        <v>3032</v>
      </c>
      <c r="AJ216" t="s">
        <v>152</v>
      </c>
      <c r="AK216" t="s">
        <v>3526</v>
      </c>
      <c r="AN216" t="s">
        <v>3594</v>
      </c>
      <c r="AO216" t="s">
        <v>3501</v>
      </c>
    </row>
    <row r="217" spans="2:41" x14ac:dyDescent="0.25">
      <c r="B217" s="95">
        <v>216</v>
      </c>
      <c r="C217" s="95" t="s">
        <v>1370</v>
      </c>
      <c r="D217" t="s">
        <v>4594</v>
      </c>
      <c r="E217" t="s">
        <v>4595</v>
      </c>
      <c r="F217" t="s">
        <v>3279</v>
      </c>
      <c r="G217" t="s">
        <v>3597</v>
      </c>
      <c r="H217" t="s">
        <v>3532</v>
      </c>
      <c r="I217" t="s">
        <v>4</v>
      </c>
      <c r="J217" t="s">
        <v>4596</v>
      </c>
      <c r="K217" t="s">
        <v>4597</v>
      </c>
      <c r="L217">
        <v>2</v>
      </c>
      <c r="M217" t="s">
        <v>683</v>
      </c>
      <c r="N217" s="96" t="s">
        <v>683</v>
      </c>
      <c r="O217" s="96"/>
      <c r="P217" s="96">
        <v>39814</v>
      </c>
      <c r="Q217" s="96"/>
      <c r="R217" t="s">
        <v>3586</v>
      </c>
      <c r="S217" t="s">
        <v>3587</v>
      </c>
      <c r="T217" t="s">
        <v>3766</v>
      </c>
      <c r="U217" t="s">
        <v>3954</v>
      </c>
      <c r="V217" t="s">
        <v>3846</v>
      </c>
      <c r="W217" t="s">
        <v>3846</v>
      </c>
      <c r="X217" t="s">
        <v>3766</v>
      </c>
      <c r="Y217" t="s">
        <v>3097</v>
      </c>
      <c r="Z217" t="s">
        <v>4598</v>
      </c>
      <c r="AA217" t="s">
        <v>983</v>
      </c>
      <c r="AC217" t="s">
        <v>3578</v>
      </c>
      <c r="AD217" t="s">
        <v>3542</v>
      </c>
      <c r="AE217" t="s">
        <v>3640</v>
      </c>
      <c r="AF217" t="s">
        <v>3641</v>
      </c>
      <c r="AG217" t="s">
        <v>3501</v>
      </c>
      <c r="AI217" t="s">
        <v>3097</v>
      </c>
      <c r="AJ217" t="s">
        <v>152</v>
      </c>
      <c r="AK217" t="s">
        <v>3593</v>
      </c>
      <c r="AL217" t="s">
        <v>3580</v>
      </c>
      <c r="AN217" t="s">
        <v>3594</v>
      </c>
      <c r="AO217" t="s">
        <v>3501</v>
      </c>
    </row>
    <row r="218" spans="2:41" x14ac:dyDescent="0.25">
      <c r="B218" s="95">
        <v>217</v>
      </c>
      <c r="C218" t="s">
        <v>4599</v>
      </c>
      <c r="D218" t="s">
        <v>4600</v>
      </c>
      <c r="G218" t="s">
        <v>3688</v>
      </c>
      <c r="H218" t="s">
        <v>3598</v>
      </c>
      <c r="J218" t="s">
        <v>3560</v>
      </c>
      <c r="K218" t="s">
        <v>4601</v>
      </c>
      <c r="L218">
        <v>-99</v>
      </c>
      <c r="M218" t="s">
        <v>683</v>
      </c>
      <c r="N218" s="96" t="s">
        <v>683</v>
      </c>
      <c r="O218" s="96"/>
      <c r="P218" s="96">
        <v>39814</v>
      </c>
      <c r="Q218" s="96" t="s">
        <v>3906</v>
      </c>
      <c r="S218" t="s">
        <v>3802</v>
      </c>
      <c r="U218" t="s">
        <v>3563</v>
      </c>
      <c r="X218" t="s">
        <v>3874</v>
      </c>
      <c r="Y218" t="s">
        <v>3032</v>
      </c>
      <c r="AD218" t="s">
        <v>3499</v>
      </c>
      <c r="AE218" t="s">
        <v>3499</v>
      </c>
      <c r="AF218" t="s">
        <v>3499</v>
      </c>
      <c r="AG218" t="s">
        <v>3499</v>
      </c>
      <c r="AI218" t="s">
        <v>3032</v>
      </c>
      <c r="AN218" t="s">
        <v>3500</v>
      </c>
      <c r="AO218" t="s">
        <v>3501</v>
      </c>
    </row>
    <row r="219" spans="2:41" x14ac:dyDescent="0.25">
      <c r="B219" s="95">
        <v>218</v>
      </c>
      <c r="C219" s="95" t="s">
        <v>4602</v>
      </c>
      <c r="D219" t="s">
        <v>4603</v>
      </c>
      <c r="G219" t="s">
        <v>3506</v>
      </c>
      <c r="H219" t="s">
        <v>3507</v>
      </c>
      <c r="I219" t="s">
        <v>4</v>
      </c>
      <c r="J219" t="s">
        <v>3508</v>
      </c>
      <c r="K219" t="s">
        <v>4604</v>
      </c>
      <c r="L219">
        <v>3</v>
      </c>
      <c r="M219" t="s">
        <v>3510</v>
      </c>
      <c r="N219" s="96" t="s">
        <v>3511</v>
      </c>
      <c r="O219" s="96" t="s">
        <v>683</v>
      </c>
      <c r="P219" s="96">
        <v>41275</v>
      </c>
      <c r="Q219" s="96" t="s">
        <v>3809</v>
      </c>
      <c r="S219" t="s">
        <v>4418</v>
      </c>
      <c r="T219" t="s">
        <v>3574</v>
      </c>
      <c r="U219" t="s">
        <v>3683</v>
      </c>
      <c r="V219" t="s">
        <v>3560</v>
      </c>
      <c r="W219" t="s">
        <v>4042</v>
      </c>
      <c r="X219" t="s">
        <v>3560</v>
      </c>
      <c r="Y219" t="s">
        <v>3032</v>
      </c>
      <c r="Z219" t="s">
        <v>4605</v>
      </c>
      <c r="AA219" t="s">
        <v>1016</v>
      </c>
      <c r="AB219" t="s">
        <v>3733</v>
      </c>
      <c r="AC219" t="s">
        <v>3520</v>
      </c>
      <c r="AD219" t="s">
        <v>3521</v>
      </c>
      <c r="AG219" t="s">
        <v>3501</v>
      </c>
      <c r="AI219" t="s">
        <v>3032</v>
      </c>
      <c r="AL219" t="s">
        <v>3544</v>
      </c>
      <c r="AN219" t="s">
        <v>3500</v>
      </c>
      <c r="AO219" t="s">
        <v>3501</v>
      </c>
    </row>
    <row r="220" spans="2:41" x14ac:dyDescent="0.25">
      <c r="B220" s="95">
        <v>219</v>
      </c>
      <c r="C220" s="95" t="s">
        <v>951</v>
      </c>
      <c r="D220" t="s">
        <v>952</v>
      </c>
      <c r="E220" t="s">
        <v>4606</v>
      </c>
      <c r="F220" t="s">
        <v>3109</v>
      </c>
      <c r="G220" t="s">
        <v>3724</v>
      </c>
      <c r="H220" t="s">
        <v>3507</v>
      </c>
      <c r="I220" t="s">
        <v>4</v>
      </c>
      <c r="J220" t="s">
        <v>3852</v>
      </c>
      <c r="K220" t="s">
        <v>4607</v>
      </c>
      <c r="L220">
        <v>1</v>
      </c>
      <c r="M220" t="s">
        <v>3510</v>
      </c>
      <c r="N220" s="96" t="s">
        <v>3511</v>
      </c>
      <c r="O220" s="96"/>
      <c r="P220" s="96">
        <v>39814</v>
      </c>
      <c r="Q220" s="96"/>
      <c r="R220" t="s">
        <v>3512</v>
      </c>
      <c r="S220" t="s">
        <v>3632</v>
      </c>
      <c r="T220" t="s">
        <v>3854</v>
      </c>
      <c r="U220" t="s">
        <v>4244</v>
      </c>
      <c r="V220" t="s">
        <v>4090</v>
      </c>
      <c r="W220" t="s">
        <v>3856</v>
      </c>
      <c r="Y220" t="s">
        <v>3032</v>
      </c>
      <c r="Z220" t="s">
        <v>4608</v>
      </c>
      <c r="AA220" t="s">
        <v>4609</v>
      </c>
      <c r="AC220" t="s">
        <v>3520</v>
      </c>
      <c r="AD220" t="s">
        <v>3521</v>
      </c>
      <c r="AE220" t="s">
        <v>3522</v>
      </c>
      <c r="AF220" t="s">
        <v>3641</v>
      </c>
      <c r="AG220" t="s">
        <v>3692</v>
      </c>
      <c r="AH220" t="s">
        <v>3525</v>
      </c>
      <c r="AI220" t="s">
        <v>3032</v>
      </c>
      <c r="AJ220" t="s">
        <v>152</v>
      </c>
      <c r="AK220" t="s">
        <v>3642</v>
      </c>
      <c r="AL220" t="s">
        <v>3544</v>
      </c>
      <c r="AN220" t="s">
        <v>3594</v>
      </c>
      <c r="AO220" t="s">
        <v>3501</v>
      </c>
    </row>
    <row r="221" spans="2:41" x14ac:dyDescent="0.25">
      <c r="B221" s="95">
        <v>220</v>
      </c>
      <c r="C221" s="95" t="s">
        <v>1851</v>
      </c>
      <c r="D221" t="s">
        <v>1852</v>
      </c>
      <c r="E221" t="s">
        <v>4610</v>
      </c>
      <c r="F221" t="s">
        <v>3109</v>
      </c>
      <c r="G221" t="s">
        <v>3695</v>
      </c>
      <c r="H221" t="s">
        <v>3598</v>
      </c>
      <c r="I221" t="s">
        <v>4</v>
      </c>
      <c r="J221" t="s">
        <v>3508</v>
      </c>
      <c r="K221" t="s">
        <v>4611</v>
      </c>
      <c r="L221">
        <v>3</v>
      </c>
      <c r="M221" t="s">
        <v>3510</v>
      </c>
      <c r="N221" s="96" t="s">
        <v>3511</v>
      </c>
      <c r="O221" s="96"/>
      <c r="P221" s="96">
        <v>39814</v>
      </c>
      <c r="Q221" s="96"/>
      <c r="R221" t="s">
        <v>3512</v>
      </c>
      <c r="S221" t="s">
        <v>3513</v>
      </c>
      <c r="T221" t="s">
        <v>3514</v>
      </c>
      <c r="U221" t="s">
        <v>3514</v>
      </c>
      <c r="V221" t="s">
        <v>3516</v>
      </c>
      <c r="W221" t="s">
        <v>3517</v>
      </c>
      <c r="X221" t="s">
        <v>3892</v>
      </c>
      <c r="Y221" t="s">
        <v>3032</v>
      </c>
      <c r="Z221" t="s">
        <v>3893</v>
      </c>
      <c r="AA221" t="s">
        <v>4583</v>
      </c>
      <c r="AC221" t="s">
        <v>3520</v>
      </c>
      <c r="AD221" t="s">
        <v>3605</v>
      </c>
      <c r="AE221" t="s">
        <v>3640</v>
      </c>
      <c r="AF221" t="s">
        <v>3523</v>
      </c>
      <c r="AG221" t="s">
        <v>3501</v>
      </c>
      <c r="AI221" t="s">
        <v>3032</v>
      </c>
      <c r="AJ221" t="s">
        <v>152</v>
      </c>
      <c r="AK221" t="s">
        <v>3526</v>
      </c>
      <c r="AL221" t="s">
        <v>3544</v>
      </c>
      <c r="AN221" t="s">
        <v>3528</v>
      </c>
      <c r="AO221" t="s">
        <v>3501</v>
      </c>
    </row>
    <row r="222" spans="2:41" x14ac:dyDescent="0.25">
      <c r="B222" s="95">
        <v>221</v>
      </c>
      <c r="C222" s="95" t="s">
        <v>4612</v>
      </c>
      <c r="D222" t="s">
        <v>4613</v>
      </c>
      <c r="G222" t="s">
        <v>3724</v>
      </c>
      <c r="H222" t="s">
        <v>3598</v>
      </c>
      <c r="J222" t="s">
        <v>3560</v>
      </c>
      <c r="K222" t="s">
        <v>4614</v>
      </c>
      <c r="L222">
        <v>-99</v>
      </c>
      <c r="M222" t="s">
        <v>683</v>
      </c>
      <c r="N222" s="96" t="s">
        <v>683</v>
      </c>
      <c r="O222" s="96"/>
      <c r="P222" s="96">
        <v>39814</v>
      </c>
      <c r="Q222" s="96" t="s">
        <v>4433</v>
      </c>
      <c r="U222" t="s">
        <v>3563</v>
      </c>
      <c r="AD222" t="s">
        <v>3499</v>
      </c>
      <c r="AE222" t="s">
        <v>3499</v>
      </c>
      <c r="AF222" t="s">
        <v>3499</v>
      </c>
      <c r="AG222" t="s">
        <v>3499</v>
      </c>
      <c r="AN222" t="s">
        <v>3500</v>
      </c>
      <c r="AO222" t="s">
        <v>3501</v>
      </c>
    </row>
    <row r="223" spans="2:41" x14ac:dyDescent="0.25">
      <c r="B223" s="95">
        <v>222</v>
      </c>
      <c r="C223" t="s">
        <v>4615</v>
      </c>
      <c r="D223" t="s">
        <v>4616</v>
      </c>
      <c r="G223" t="s">
        <v>3566</v>
      </c>
      <c r="H223" t="s">
        <v>3494</v>
      </c>
      <c r="J223" t="s">
        <v>3560</v>
      </c>
      <c r="K223" t="s">
        <v>4617</v>
      </c>
      <c r="L223">
        <v>-99</v>
      </c>
      <c r="M223" t="s">
        <v>683</v>
      </c>
      <c r="N223" s="96" t="s">
        <v>683</v>
      </c>
      <c r="O223" s="96"/>
      <c r="P223" s="96">
        <v>39814</v>
      </c>
      <c r="Q223" s="96" t="s">
        <v>4618</v>
      </c>
      <c r="U223" t="s">
        <v>3563</v>
      </c>
      <c r="AD223" t="s">
        <v>3499</v>
      </c>
      <c r="AE223" t="s">
        <v>3499</v>
      </c>
      <c r="AF223" t="s">
        <v>3499</v>
      </c>
      <c r="AG223" t="s">
        <v>3499</v>
      </c>
      <c r="AN223" t="s">
        <v>3500</v>
      </c>
      <c r="AO223" t="s">
        <v>3501</v>
      </c>
    </row>
    <row r="224" spans="2:41" x14ac:dyDescent="0.25">
      <c r="B224" s="95">
        <v>223</v>
      </c>
      <c r="C224" t="s">
        <v>4619</v>
      </c>
      <c r="D224" t="s">
        <v>4620</v>
      </c>
      <c r="E224" t="s">
        <v>4621</v>
      </c>
      <c r="G224" t="s">
        <v>3506</v>
      </c>
      <c r="H224" t="s">
        <v>4</v>
      </c>
      <c r="I224" t="s">
        <v>4</v>
      </c>
      <c r="J224" t="s">
        <v>3533</v>
      </c>
      <c r="K224" t="s">
        <v>4622</v>
      </c>
      <c r="L224">
        <v>2</v>
      </c>
      <c r="M224" t="s">
        <v>683</v>
      </c>
      <c r="N224" s="96" t="s">
        <v>683</v>
      </c>
      <c r="O224" s="96"/>
      <c r="P224" s="96">
        <v>39814</v>
      </c>
      <c r="Q224" s="96" t="s">
        <v>3573</v>
      </c>
      <c r="S224" t="s">
        <v>3496</v>
      </c>
      <c r="T224" t="s">
        <v>3551</v>
      </c>
      <c r="U224" t="s">
        <v>1749</v>
      </c>
      <c r="W224" t="s">
        <v>4224</v>
      </c>
      <c r="X224" t="s">
        <v>4286</v>
      </c>
      <c r="Y224" t="s">
        <v>3032</v>
      </c>
      <c r="Z224" t="s">
        <v>4623</v>
      </c>
      <c r="AA224" t="s">
        <v>4623</v>
      </c>
      <c r="AC224" t="s">
        <v>3520</v>
      </c>
      <c r="AD224" t="s">
        <v>3521</v>
      </c>
      <c r="AE224" t="s">
        <v>3522</v>
      </c>
      <c r="AF224" t="s">
        <v>4624</v>
      </c>
      <c r="AG224" t="s">
        <v>4625</v>
      </c>
      <c r="AI224" t="s">
        <v>3714</v>
      </c>
      <c r="AJ224" t="s">
        <v>3712</v>
      </c>
      <c r="AL224" t="s">
        <v>3527</v>
      </c>
      <c r="AN224" t="s">
        <v>3500</v>
      </c>
      <c r="AO224" t="s">
        <v>3501</v>
      </c>
    </row>
    <row r="225" spans="2:41" x14ac:dyDescent="0.25">
      <c r="B225" s="95">
        <v>224</v>
      </c>
      <c r="C225" s="95" t="s">
        <v>2284</v>
      </c>
      <c r="D225" t="s">
        <v>4626</v>
      </c>
      <c r="E225" t="s">
        <v>4627</v>
      </c>
      <c r="F225" t="s">
        <v>3109</v>
      </c>
      <c r="G225" t="s">
        <v>3695</v>
      </c>
      <c r="H225" t="s">
        <v>3507</v>
      </c>
      <c r="I225" t="s">
        <v>4</v>
      </c>
      <c r="J225" t="s">
        <v>3508</v>
      </c>
      <c r="K225" t="s">
        <v>4628</v>
      </c>
      <c r="L225">
        <v>3</v>
      </c>
      <c r="M225" t="s">
        <v>683</v>
      </c>
      <c r="N225" s="96" t="s">
        <v>683</v>
      </c>
      <c r="O225" s="96"/>
      <c r="P225" s="96">
        <v>39814</v>
      </c>
      <c r="Q225" s="96"/>
      <c r="R225" t="s">
        <v>3512</v>
      </c>
      <c r="S225" t="s">
        <v>3600</v>
      </c>
      <c r="T225" t="s">
        <v>3811</v>
      </c>
      <c r="U225" t="s">
        <v>3811</v>
      </c>
      <c r="V225" t="s">
        <v>3795</v>
      </c>
      <c r="W225" t="s">
        <v>4021</v>
      </c>
      <c r="Y225" t="s">
        <v>3032</v>
      </c>
      <c r="Z225" t="s">
        <v>4629</v>
      </c>
      <c r="AA225" t="s">
        <v>4629</v>
      </c>
      <c r="AC225" t="s">
        <v>3520</v>
      </c>
      <c r="AD225" t="s">
        <v>3542</v>
      </c>
      <c r="AE225" t="s">
        <v>3640</v>
      </c>
      <c r="AF225" t="s">
        <v>3523</v>
      </c>
      <c r="AG225" t="s">
        <v>3501</v>
      </c>
      <c r="AI225" t="s">
        <v>3032</v>
      </c>
      <c r="AJ225" t="s">
        <v>152</v>
      </c>
      <c r="AK225" t="s">
        <v>3606</v>
      </c>
      <c r="AL225" t="s">
        <v>3544</v>
      </c>
      <c r="AN225" t="s">
        <v>3594</v>
      </c>
      <c r="AO225" t="s">
        <v>3501</v>
      </c>
    </row>
    <row r="226" spans="2:41" x14ac:dyDescent="0.25">
      <c r="B226" s="95">
        <v>225</v>
      </c>
      <c r="C226" t="s">
        <v>4630</v>
      </c>
      <c r="D226" t="s">
        <v>4631</v>
      </c>
      <c r="G226" t="s">
        <v>3566</v>
      </c>
      <c r="H226" t="s">
        <v>3494</v>
      </c>
      <c r="J226" t="s">
        <v>3560</v>
      </c>
      <c r="K226" t="s">
        <v>4632</v>
      </c>
      <c r="L226">
        <v>-99</v>
      </c>
      <c r="M226" t="s">
        <v>683</v>
      </c>
      <c r="N226" s="96" t="s">
        <v>683</v>
      </c>
      <c r="O226" s="96"/>
      <c r="P226" s="96">
        <v>39814</v>
      </c>
      <c r="Q226" s="96" t="s">
        <v>4433</v>
      </c>
      <c r="U226" t="s">
        <v>3563</v>
      </c>
      <c r="AD226" t="s">
        <v>3499</v>
      </c>
      <c r="AE226" t="s">
        <v>3499</v>
      </c>
      <c r="AF226" t="s">
        <v>3499</v>
      </c>
      <c r="AG226" t="s">
        <v>3499</v>
      </c>
      <c r="AN226" t="s">
        <v>3500</v>
      </c>
      <c r="AO226" t="s">
        <v>3501</v>
      </c>
    </row>
    <row r="227" spans="2:41" x14ac:dyDescent="0.25">
      <c r="B227" s="95">
        <v>226</v>
      </c>
      <c r="C227" t="s">
        <v>3292</v>
      </c>
      <c r="D227" t="s">
        <v>4633</v>
      </c>
      <c r="E227" t="s">
        <v>4634</v>
      </c>
      <c r="F227" t="s">
        <v>5</v>
      </c>
      <c r="G227" t="s">
        <v>4261</v>
      </c>
      <c r="H227" t="s">
        <v>3598</v>
      </c>
      <c r="I227" t="s">
        <v>4</v>
      </c>
      <c r="J227" t="s">
        <v>4126</v>
      </c>
      <c r="K227" t="s">
        <v>4635</v>
      </c>
      <c r="L227">
        <v>2</v>
      </c>
      <c r="M227" t="s">
        <v>683</v>
      </c>
      <c r="N227" s="96" t="s">
        <v>683</v>
      </c>
      <c r="O227" s="96"/>
      <c r="P227" s="96">
        <v>39814</v>
      </c>
      <c r="Q227" s="96" t="s">
        <v>4636</v>
      </c>
      <c r="R227" t="s">
        <v>4069</v>
      </c>
      <c r="S227" t="s">
        <v>4386</v>
      </c>
      <c r="T227" t="s">
        <v>4637</v>
      </c>
      <c r="U227" t="s">
        <v>2540</v>
      </c>
      <c r="V227" t="s">
        <v>4638</v>
      </c>
      <c r="W227" t="s">
        <v>4639</v>
      </c>
      <c r="Y227" t="s">
        <v>3032</v>
      </c>
      <c r="Z227" t="s">
        <v>4263</v>
      </c>
      <c r="AA227" t="s">
        <v>4264</v>
      </c>
      <c r="AB227" t="s">
        <v>3519</v>
      </c>
      <c r="AC227" t="s">
        <v>3520</v>
      </c>
      <c r="AD227" t="s">
        <v>4265</v>
      </c>
      <c r="AE227" t="s">
        <v>3543</v>
      </c>
      <c r="AF227" t="s">
        <v>3523</v>
      </c>
      <c r="AG227" t="s">
        <v>3501</v>
      </c>
      <c r="AI227" t="s">
        <v>3032</v>
      </c>
      <c r="AJ227" t="s">
        <v>3942</v>
      </c>
      <c r="AK227" t="s">
        <v>3662</v>
      </c>
      <c r="AL227" t="s">
        <v>3544</v>
      </c>
      <c r="AN227" t="s">
        <v>3966</v>
      </c>
      <c r="AO227" t="s">
        <v>3501</v>
      </c>
    </row>
    <row r="228" spans="2:41" x14ac:dyDescent="0.25">
      <c r="B228" s="95">
        <v>227</v>
      </c>
      <c r="C228" s="95" t="s">
        <v>2953</v>
      </c>
      <c r="D228" t="s">
        <v>4640</v>
      </c>
      <c r="E228" t="s">
        <v>4641</v>
      </c>
      <c r="F228" t="s">
        <v>3109</v>
      </c>
      <c r="G228" t="s">
        <v>3724</v>
      </c>
      <c r="H228" t="s">
        <v>3708</v>
      </c>
      <c r="I228" t="s">
        <v>39</v>
      </c>
      <c r="J228" t="s">
        <v>3709</v>
      </c>
      <c r="K228" t="s">
        <v>4642</v>
      </c>
      <c r="L228">
        <v>1</v>
      </c>
      <c r="M228" t="s">
        <v>683</v>
      </c>
      <c r="N228" s="96" t="s">
        <v>683</v>
      </c>
      <c r="O228" s="96"/>
      <c r="P228" s="96">
        <v>39814</v>
      </c>
      <c r="Q228" s="96"/>
      <c r="R228" t="s">
        <v>3619</v>
      </c>
      <c r="S228" t="s">
        <v>3619</v>
      </c>
      <c r="T228" t="s">
        <v>3993</v>
      </c>
      <c r="U228" t="s">
        <v>4521</v>
      </c>
      <c r="V228" t="s">
        <v>4521</v>
      </c>
      <c r="W228" t="s">
        <v>4643</v>
      </c>
      <c r="X228" t="s">
        <v>3883</v>
      </c>
      <c r="Y228" t="s">
        <v>3267</v>
      </c>
      <c r="Z228" t="s">
        <v>4644</v>
      </c>
      <c r="AA228" t="s">
        <v>4645</v>
      </c>
      <c r="AC228" t="s">
        <v>1985</v>
      </c>
      <c r="AD228" t="s">
        <v>3995</v>
      </c>
      <c r="AE228" t="s">
        <v>3543</v>
      </c>
      <c r="AF228" t="s">
        <v>3499</v>
      </c>
      <c r="AG228" t="s">
        <v>3499</v>
      </c>
      <c r="AI228" t="s">
        <v>3267</v>
      </c>
      <c r="AJ228" t="s">
        <v>152</v>
      </c>
      <c r="AN228" t="s">
        <v>4065</v>
      </c>
      <c r="AO228" t="s">
        <v>3501</v>
      </c>
    </row>
    <row r="229" spans="2:41" x14ac:dyDescent="0.25">
      <c r="B229" s="95">
        <v>228</v>
      </c>
      <c r="C229" s="95" t="s">
        <v>1239</v>
      </c>
      <c r="D229" t="s">
        <v>4646</v>
      </c>
      <c r="E229" t="s">
        <v>4647</v>
      </c>
      <c r="F229" t="s">
        <v>3109</v>
      </c>
      <c r="G229" t="s">
        <v>3506</v>
      </c>
      <c r="H229" t="s">
        <v>3507</v>
      </c>
      <c r="I229" t="s">
        <v>4</v>
      </c>
      <c r="J229" t="s">
        <v>3533</v>
      </c>
      <c r="K229" t="s">
        <v>4648</v>
      </c>
      <c r="L229">
        <v>1</v>
      </c>
      <c r="M229" t="s">
        <v>3510</v>
      </c>
      <c r="N229" s="96" t="s">
        <v>3511</v>
      </c>
      <c r="O229" s="96"/>
      <c r="P229" s="96">
        <v>39814</v>
      </c>
      <c r="Q229" s="96"/>
      <c r="R229" t="s">
        <v>3512</v>
      </c>
      <c r="S229" t="s">
        <v>3632</v>
      </c>
      <c r="T229" t="s">
        <v>3854</v>
      </c>
      <c r="U229" t="s">
        <v>3855</v>
      </c>
      <c r="V229" t="s">
        <v>4113</v>
      </c>
      <c r="W229" t="s">
        <v>3971</v>
      </c>
      <c r="Y229" t="s">
        <v>3032</v>
      </c>
      <c r="Z229" t="s">
        <v>3838</v>
      </c>
      <c r="AA229" t="s">
        <v>4649</v>
      </c>
      <c r="AC229" t="s">
        <v>3520</v>
      </c>
      <c r="AD229" t="s">
        <v>3521</v>
      </c>
      <c r="AE229" t="s">
        <v>3640</v>
      </c>
      <c r="AF229" t="s">
        <v>3734</v>
      </c>
      <c r="AG229" t="s">
        <v>3524</v>
      </c>
      <c r="AH229" t="s">
        <v>3525</v>
      </c>
      <c r="AI229" t="s">
        <v>3032</v>
      </c>
      <c r="AJ229" t="s">
        <v>152</v>
      </c>
      <c r="AK229" t="s">
        <v>3642</v>
      </c>
      <c r="AL229" t="s">
        <v>3527</v>
      </c>
      <c r="AN229" t="s">
        <v>3594</v>
      </c>
      <c r="AO229" t="s">
        <v>3501</v>
      </c>
    </row>
    <row r="230" spans="2:41" x14ac:dyDescent="0.25">
      <c r="B230" s="95">
        <v>229</v>
      </c>
      <c r="C230" s="95" t="s">
        <v>2882</v>
      </c>
      <c r="D230" t="s">
        <v>353</v>
      </c>
      <c r="E230" t="s">
        <v>4650</v>
      </c>
      <c r="F230" t="s">
        <v>5</v>
      </c>
      <c r="G230" t="s">
        <v>3707</v>
      </c>
      <c r="H230" t="s">
        <v>3708</v>
      </c>
      <c r="I230" t="s">
        <v>39</v>
      </c>
      <c r="J230" t="s">
        <v>3709</v>
      </c>
      <c r="K230" t="s">
        <v>4651</v>
      </c>
      <c r="L230">
        <v>3</v>
      </c>
      <c r="M230" t="s">
        <v>683</v>
      </c>
      <c r="N230" s="96" t="s">
        <v>683</v>
      </c>
      <c r="O230" s="96"/>
      <c r="P230" s="96">
        <v>39814</v>
      </c>
      <c r="Q230" s="96"/>
      <c r="R230" t="s">
        <v>3619</v>
      </c>
      <c r="S230" t="s">
        <v>3619</v>
      </c>
      <c r="T230" t="s">
        <v>3619</v>
      </c>
      <c r="U230" t="s">
        <v>3882</v>
      </c>
      <c r="V230" t="s">
        <v>3712</v>
      </c>
      <c r="W230" t="s">
        <v>3883</v>
      </c>
      <c r="X230" t="s">
        <v>3884</v>
      </c>
      <c r="Y230" t="s">
        <v>3267</v>
      </c>
      <c r="Z230" t="s">
        <v>4645</v>
      </c>
      <c r="AA230" t="s">
        <v>4652</v>
      </c>
      <c r="AC230" t="s">
        <v>3520</v>
      </c>
      <c r="AD230" t="s">
        <v>3723</v>
      </c>
      <c r="AE230" t="s">
        <v>3543</v>
      </c>
      <c r="AF230" t="s">
        <v>3734</v>
      </c>
      <c r="AG230" t="s">
        <v>3524</v>
      </c>
      <c r="AI230" t="s">
        <v>3714</v>
      </c>
      <c r="AJ230" t="s">
        <v>3712</v>
      </c>
      <c r="AL230" t="s">
        <v>3527</v>
      </c>
      <c r="AN230" t="s">
        <v>4517</v>
      </c>
      <c r="AO230" t="s">
        <v>3524</v>
      </c>
    </row>
    <row r="231" spans="2:41" x14ac:dyDescent="0.25">
      <c r="B231" s="95">
        <v>230</v>
      </c>
      <c r="C231" s="95" t="s">
        <v>4653</v>
      </c>
      <c r="D231" t="s">
        <v>4653</v>
      </c>
      <c r="G231" t="s">
        <v>3493</v>
      </c>
      <c r="H231" t="s">
        <v>4654</v>
      </c>
      <c r="J231" t="s">
        <v>3560</v>
      </c>
      <c r="K231" t="s">
        <v>4655</v>
      </c>
      <c r="L231">
        <v>-99</v>
      </c>
      <c r="M231" t="s">
        <v>683</v>
      </c>
      <c r="N231" s="96" t="s">
        <v>683</v>
      </c>
      <c r="O231" s="96" t="s">
        <v>683</v>
      </c>
      <c r="P231" s="96">
        <v>39814</v>
      </c>
      <c r="Q231" s="96" t="s">
        <v>4196</v>
      </c>
      <c r="S231" t="s">
        <v>3563</v>
      </c>
      <c r="U231" t="s">
        <v>3924</v>
      </c>
      <c r="X231" t="s">
        <v>3925</v>
      </c>
      <c r="Y231" t="s">
        <v>3032</v>
      </c>
      <c r="AD231" t="s">
        <v>3499</v>
      </c>
      <c r="AE231" t="s">
        <v>3499</v>
      </c>
      <c r="AF231" t="s">
        <v>3499</v>
      </c>
      <c r="AG231" t="s">
        <v>3499</v>
      </c>
      <c r="AI231" t="s">
        <v>3032</v>
      </c>
      <c r="AN231" t="s">
        <v>3500</v>
      </c>
      <c r="AO231" t="s">
        <v>3501</v>
      </c>
    </row>
    <row r="232" spans="2:41" x14ac:dyDescent="0.25">
      <c r="B232" s="95">
        <v>231</v>
      </c>
      <c r="C232" t="s">
        <v>4656</v>
      </c>
      <c r="D232" t="s">
        <v>4657</v>
      </c>
      <c r="G232" t="s">
        <v>3548</v>
      </c>
      <c r="H232" t="s">
        <v>3708</v>
      </c>
      <c r="I232" t="s">
        <v>39</v>
      </c>
      <c r="J232" t="s">
        <v>3709</v>
      </c>
      <c r="K232" t="s">
        <v>4658</v>
      </c>
      <c r="L232">
        <v>3</v>
      </c>
      <c r="M232" t="s">
        <v>3510</v>
      </c>
      <c r="N232" s="96" t="s">
        <v>3511</v>
      </c>
      <c r="O232" s="96"/>
      <c r="P232" s="96">
        <v>39814</v>
      </c>
      <c r="Q232" s="96" t="s">
        <v>4659</v>
      </c>
      <c r="S232" t="s">
        <v>3683</v>
      </c>
      <c r="T232" t="s">
        <v>3574</v>
      </c>
      <c r="U232" t="s">
        <v>3683</v>
      </c>
      <c r="V232" t="s">
        <v>4042</v>
      </c>
      <c r="W232" t="s">
        <v>4042</v>
      </c>
      <c r="X232" t="s">
        <v>3574</v>
      </c>
      <c r="Y232" t="s">
        <v>3032</v>
      </c>
      <c r="Z232" t="s">
        <v>4644</v>
      </c>
      <c r="AC232" t="s">
        <v>3520</v>
      </c>
      <c r="AD232" t="s">
        <v>3499</v>
      </c>
      <c r="AE232" t="s">
        <v>3499</v>
      </c>
      <c r="AF232" t="s">
        <v>3499</v>
      </c>
      <c r="AG232" t="s">
        <v>3499</v>
      </c>
      <c r="AI232" t="s">
        <v>3032</v>
      </c>
      <c r="AL232" t="s">
        <v>3544</v>
      </c>
      <c r="AN232" t="s">
        <v>3500</v>
      </c>
      <c r="AO232" t="s">
        <v>3501</v>
      </c>
    </row>
    <row r="233" spans="2:41" x14ac:dyDescent="0.25">
      <c r="B233" s="95">
        <v>232</v>
      </c>
      <c r="C233" s="95" t="s">
        <v>4660</v>
      </c>
      <c r="D233" t="s">
        <v>4661</v>
      </c>
      <c r="F233" t="s">
        <v>3109</v>
      </c>
      <c r="G233" t="s">
        <v>3695</v>
      </c>
      <c r="H233" t="s">
        <v>3598</v>
      </c>
      <c r="J233" t="s">
        <v>3508</v>
      </c>
      <c r="K233" t="s">
        <v>4662</v>
      </c>
      <c r="L233">
        <v>3</v>
      </c>
      <c r="M233" t="s">
        <v>683</v>
      </c>
      <c r="N233" s="96" t="s">
        <v>683</v>
      </c>
      <c r="O233" s="96"/>
      <c r="P233" s="96">
        <v>39814</v>
      </c>
      <c r="Q233" s="96" t="s">
        <v>3612</v>
      </c>
      <c r="S233" t="s">
        <v>4418</v>
      </c>
      <c r="U233" t="s">
        <v>3563</v>
      </c>
      <c r="X233" t="s">
        <v>3874</v>
      </c>
      <c r="Y233" t="s">
        <v>3032</v>
      </c>
      <c r="AD233" t="s">
        <v>3499</v>
      </c>
      <c r="AE233" t="s">
        <v>3499</v>
      </c>
      <c r="AF233" t="s">
        <v>3499</v>
      </c>
      <c r="AG233" t="s">
        <v>3499</v>
      </c>
      <c r="AI233" t="s">
        <v>3032</v>
      </c>
      <c r="AN233" t="s">
        <v>3500</v>
      </c>
      <c r="AO233" t="s">
        <v>3501</v>
      </c>
    </row>
    <row r="234" spans="2:41" x14ac:dyDescent="0.25">
      <c r="B234" s="95">
        <v>233</v>
      </c>
      <c r="C234" t="s">
        <v>4663</v>
      </c>
      <c r="D234" t="s">
        <v>4664</v>
      </c>
      <c r="G234" t="s">
        <v>3566</v>
      </c>
      <c r="H234" t="s">
        <v>3494</v>
      </c>
      <c r="J234" t="s">
        <v>3560</v>
      </c>
      <c r="K234" t="s">
        <v>4665</v>
      </c>
      <c r="L234">
        <v>-99</v>
      </c>
      <c r="M234" t="s">
        <v>683</v>
      </c>
      <c r="N234" s="96" t="s">
        <v>683</v>
      </c>
      <c r="O234" s="96"/>
      <c r="P234" s="96">
        <v>39814</v>
      </c>
      <c r="Q234" s="96" t="s">
        <v>4132</v>
      </c>
      <c r="U234" t="s">
        <v>3563</v>
      </c>
      <c r="AD234" t="s">
        <v>3499</v>
      </c>
      <c r="AE234" t="s">
        <v>3499</v>
      </c>
      <c r="AF234" t="s">
        <v>3499</v>
      </c>
      <c r="AG234" t="s">
        <v>3499</v>
      </c>
      <c r="AN234" t="s">
        <v>3500</v>
      </c>
      <c r="AO234" t="s">
        <v>3501</v>
      </c>
    </row>
    <row r="235" spans="2:41" x14ac:dyDescent="0.25">
      <c r="B235" s="95">
        <v>234</v>
      </c>
      <c r="C235" s="95" t="s">
        <v>4666</v>
      </c>
      <c r="D235" t="s">
        <v>4667</v>
      </c>
      <c r="G235" t="s">
        <v>3566</v>
      </c>
      <c r="H235" t="s">
        <v>3494</v>
      </c>
      <c r="J235" t="s">
        <v>3560</v>
      </c>
      <c r="K235" t="s">
        <v>4668</v>
      </c>
      <c r="L235">
        <v>-99</v>
      </c>
      <c r="M235" t="s">
        <v>683</v>
      </c>
      <c r="N235" s="96" t="s">
        <v>683</v>
      </c>
      <c r="O235" s="96"/>
      <c r="P235" s="96">
        <v>39814</v>
      </c>
      <c r="Q235" s="96" t="s">
        <v>4132</v>
      </c>
      <c r="U235" t="s">
        <v>3563</v>
      </c>
      <c r="AD235" t="s">
        <v>3499</v>
      </c>
      <c r="AE235" t="s">
        <v>3499</v>
      </c>
      <c r="AF235" t="s">
        <v>3499</v>
      </c>
      <c r="AG235" t="s">
        <v>3499</v>
      </c>
      <c r="AN235" t="s">
        <v>3500</v>
      </c>
      <c r="AO235" t="s">
        <v>3501</v>
      </c>
    </row>
    <row r="236" spans="2:41" x14ac:dyDescent="0.25">
      <c r="B236" s="95">
        <v>235</v>
      </c>
      <c r="C236" s="95" t="s">
        <v>2075</v>
      </c>
      <c r="D236" t="s">
        <v>4669</v>
      </c>
      <c r="E236" t="s">
        <v>4670</v>
      </c>
      <c r="F236" t="s">
        <v>5</v>
      </c>
      <c r="G236" t="s">
        <v>3583</v>
      </c>
      <c r="H236" t="s">
        <v>3598</v>
      </c>
      <c r="I236" t="s">
        <v>4</v>
      </c>
      <c r="J236" t="s">
        <v>3533</v>
      </c>
      <c r="K236" t="s">
        <v>4671</v>
      </c>
      <c r="L236">
        <v>2</v>
      </c>
      <c r="M236" t="s">
        <v>683</v>
      </c>
      <c r="N236" s="96" t="s">
        <v>683</v>
      </c>
      <c r="O236" s="96"/>
      <c r="P236" s="96">
        <v>39814</v>
      </c>
      <c r="Q236" s="96"/>
      <c r="R236" t="s">
        <v>3512</v>
      </c>
      <c r="S236" t="s">
        <v>3513</v>
      </c>
      <c r="T236" t="s">
        <v>3514</v>
      </c>
      <c r="U236" t="s">
        <v>3891</v>
      </c>
      <c r="V236" t="s">
        <v>3516</v>
      </c>
      <c r="W236" t="s">
        <v>3892</v>
      </c>
      <c r="X236" t="s">
        <v>3673</v>
      </c>
      <c r="Y236" t="s">
        <v>3032</v>
      </c>
      <c r="Z236" t="s">
        <v>4225</v>
      </c>
      <c r="AA236" t="s">
        <v>4225</v>
      </c>
      <c r="AC236" t="s">
        <v>3520</v>
      </c>
      <c r="AD236" t="s">
        <v>3605</v>
      </c>
      <c r="AE236" t="s">
        <v>3640</v>
      </c>
      <c r="AF236" t="s">
        <v>3592</v>
      </c>
      <c r="AG236" t="s">
        <v>3501</v>
      </c>
      <c r="AI236" t="s">
        <v>3032</v>
      </c>
      <c r="AJ236" t="s">
        <v>152</v>
      </c>
      <c r="AK236" t="s">
        <v>3526</v>
      </c>
      <c r="AL236" t="s">
        <v>3544</v>
      </c>
      <c r="AN236" t="s">
        <v>3594</v>
      </c>
      <c r="AO236" t="s">
        <v>3501</v>
      </c>
    </row>
    <row r="237" spans="2:41" x14ac:dyDescent="0.25">
      <c r="B237" s="95">
        <v>236</v>
      </c>
      <c r="C237" s="95" t="s">
        <v>2576</v>
      </c>
      <c r="D237" t="s">
        <v>4672</v>
      </c>
      <c r="E237" t="s">
        <v>4673</v>
      </c>
      <c r="F237" t="s">
        <v>3117</v>
      </c>
      <c r="G237" t="s">
        <v>3548</v>
      </c>
      <c r="H237" t="s">
        <v>3041</v>
      </c>
      <c r="I237" t="s">
        <v>3041</v>
      </c>
      <c r="J237" t="s">
        <v>3773</v>
      </c>
      <c r="K237" t="s">
        <v>4674</v>
      </c>
      <c r="L237">
        <v>2</v>
      </c>
      <c r="M237" t="s">
        <v>683</v>
      </c>
      <c r="N237" s="96" t="s">
        <v>683</v>
      </c>
      <c r="O237" s="96"/>
      <c r="P237" s="96">
        <v>40179</v>
      </c>
      <c r="Q237" s="96"/>
      <c r="R237" t="s">
        <v>3512</v>
      </c>
      <c r="S237" t="s">
        <v>3658</v>
      </c>
      <c r="T237" t="s">
        <v>3699</v>
      </c>
      <c r="U237" t="s">
        <v>3659</v>
      </c>
      <c r="V237" t="s">
        <v>3826</v>
      </c>
      <c r="W237" t="s">
        <v>3701</v>
      </c>
      <c r="Y237" t="s">
        <v>3032</v>
      </c>
      <c r="Z237" t="s">
        <v>4675</v>
      </c>
      <c r="AA237" t="s">
        <v>2587</v>
      </c>
      <c r="AC237" t="s">
        <v>3520</v>
      </c>
      <c r="AD237" t="s">
        <v>3563</v>
      </c>
      <c r="AE237" t="s">
        <v>3522</v>
      </c>
      <c r="AF237" t="s">
        <v>3592</v>
      </c>
      <c r="AG237" t="s">
        <v>3524</v>
      </c>
      <c r="AH237" t="s">
        <v>3461</v>
      </c>
      <c r="AI237" t="s">
        <v>3032</v>
      </c>
      <c r="AJ237" t="s">
        <v>152</v>
      </c>
      <c r="AK237" t="s">
        <v>3662</v>
      </c>
      <c r="AL237" t="s">
        <v>3527</v>
      </c>
      <c r="AN237" t="s">
        <v>3594</v>
      </c>
      <c r="AO237" t="s">
        <v>3501</v>
      </c>
    </row>
    <row r="238" spans="2:41" x14ac:dyDescent="0.25">
      <c r="B238" s="95">
        <v>237</v>
      </c>
      <c r="C238" s="95" t="s">
        <v>2083</v>
      </c>
      <c r="D238" t="s">
        <v>4676</v>
      </c>
      <c r="E238" t="s">
        <v>4677</v>
      </c>
      <c r="F238" t="s">
        <v>5</v>
      </c>
      <c r="G238" t="s">
        <v>3583</v>
      </c>
      <c r="H238" t="s">
        <v>3598</v>
      </c>
      <c r="I238" t="s">
        <v>4</v>
      </c>
      <c r="J238" t="s">
        <v>3533</v>
      </c>
      <c r="K238" t="s">
        <v>4678</v>
      </c>
      <c r="L238">
        <v>2</v>
      </c>
      <c r="M238" t="s">
        <v>683</v>
      </c>
      <c r="N238" s="96" t="s">
        <v>683</v>
      </c>
      <c r="O238" s="96"/>
      <c r="P238" s="96">
        <v>39814</v>
      </c>
      <c r="Q238" s="96"/>
      <c r="R238" t="s">
        <v>3512</v>
      </c>
      <c r="S238" t="s">
        <v>3513</v>
      </c>
      <c r="T238" t="s">
        <v>3514</v>
      </c>
      <c r="U238" t="s">
        <v>3891</v>
      </c>
      <c r="V238" t="s">
        <v>3892</v>
      </c>
      <c r="W238" t="s">
        <v>3516</v>
      </c>
      <c r="X238" t="s">
        <v>3673</v>
      </c>
      <c r="Y238" t="s">
        <v>3032</v>
      </c>
      <c r="Z238" t="s">
        <v>4679</v>
      </c>
      <c r="AA238" t="s">
        <v>4679</v>
      </c>
      <c r="AC238" t="s">
        <v>3520</v>
      </c>
      <c r="AD238" t="s">
        <v>3605</v>
      </c>
      <c r="AE238" t="s">
        <v>3640</v>
      </c>
      <c r="AF238" t="s">
        <v>3523</v>
      </c>
      <c r="AG238" t="s">
        <v>3501</v>
      </c>
      <c r="AI238" t="s">
        <v>3032</v>
      </c>
      <c r="AJ238" t="s">
        <v>152</v>
      </c>
      <c r="AK238" t="s">
        <v>3526</v>
      </c>
      <c r="AL238" t="s">
        <v>3544</v>
      </c>
      <c r="AN238" t="s">
        <v>3594</v>
      </c>
      <c r="AO238" t="s">
        <v>3501</v>
      </c>
    </row>
    <row r="239" spans="2:41" x14ac:dyDescent="0.25">
      <c r="B239" s="95">
        <v>238</v>
      </c>
      <c r="C239" s="95" t="s">
        <v>1861</v>
      </c>
      <c r="D239" t="s">
        <v>1862</v>
      </c>
      <c r="E239" t="s">
        <v>4680</v>
      </c>
      <c r="F239" t="s">
        <v>3117</v>
      </c>
      <c r="G239" t="s">
        <v>3493</v>
      </c>
      <c r="H239" t="s">
        <v>3041</v>
      </c>
      <c r="I239" t="s">
        <v>3041</v>
      </c>
      <c r="J239" t="s">
        <v>4681</v>
      </c>
      <c r="K239" t="s">
        <v>4682</v>
      </c>
      <c r="L239">
        <v>2</v>
      </c>
      <c r="M239" t="s">
        <v>683</v>
      </c>
      <c r="N239" s="96" t="s">
        <v>3511</v>
      </c>
      <c r="O239" s="96"/>
      <c r="P239" s="96">
        <v>39814</v>
      </c>
      <c r="Q239" s="96"/>
      <c r="R239" t="s">
        <v>3512</v>
      </c>
      <c r="S239" t="s">
        <v>3513</v>
      </c>
      <c r="T239" t="s">
        <v>3514</v>
      </c>
      <c r="U239" t="s">
        <v>3891</v>
      </c>
      <c r="W239" t="s">
        <v>3516</v>
      </c>
      <c r="X239" t="s">
        <v>3515</v>
      </c>
      <c r="Y239" t="s">
        <v>3032</v>
      </c>
      <c r="Z239" t="s">
        <v>4683</v>
      </c>
      <c r="AA239" t="s">
        <v>1818</v>
      </c>
      <c r="AC239" t="s">
        <v>3718</v>
      </c>
      <c r="AD239" t="s">
        <v>3605</v>
      </c>
      <c r="AE239" t="s">
        <v>3522</v>
      </c>
      <c r="AF239" t="s">
        <v>3523</v>
      </c>
      <c r="AG239" t="s">
        <v>3524</v>
      </c>
      <c r="AI239" t="s">
        <v>3714</v>
      </c>
      <c r="AJ239" t="s">
        <v>3712</v>
      </c>
      <c r="AK239" t="s">
        <v>3526</v>
      </c>
      <c r="AL239" t="s">
        <v>3527</v>
      </c>
      <c r="AN239" t="s">
        <v>3594</v>
      </c>
      <c r="AO239" t="s">
        <v>3501</v>
      </c>
    </row>
    <row r="240" spans="2:41" x14ac:dyDescent="0.25">
      <c r="B240" s="95">
        <v>239</v>
      </c>
      <c r="C240" t="s">
        <v>4684</v>
      </c>
      <c r="D240" t="s">
        <v>4685</v>
      </c>
      <c r="G240" t="s">
        <v>3548</v>
      </c>
      <c r="H240" t="s">
        <v>3041</v>
      </c>
      <c r="J240" t="s">
        <v>3560</v>
      </c>
      <c r="K240" t="s">
        <v>4686</v>
      </c>
      <c r="L240">
        <v>-99</v>
      </c>
      <c r="M240" t="s">
        <v>683</v>
      </c>
      <c r="N240" s="96" t="s">
        <v>683</v>
      </c>
      <c r="O240" s="96"/>
      <c r="P240" s="96">
        <v>39814</v>
      </c>
      <c r="Q240" s="96" t="s">
        <v>4687</v>
      </c>
      <c r="S240" t="s">
        <v>3496</v>
      </c>
      <c r="U240" t="s">
        <v>3563</v>
      </c>
      <c r="X240" t="s">
        <v>3925</v>
      </c>
      <c r="Y240" t="s">
        <v>3032</v>
      </c>
      <c r="AD240" t="s">
        <v>3499</v>
      </c>
      <c r="AE240" t="s">
        <v>3499</v>
      </c>
      <c r="AF240" t="s">
        <v>3499</v>
      </c>
      <c r="AG240" t="s">
        <v>3499</v>
      </c>
      <c r="AI240" t="s">
        <v>3032</v>
      </c>
      <c r="AN240" t="s">
        <v>3500</v>
      </c>
      <c r="AO240" t="s">
        <v>3501</v>
      </c>
    </row>
    <row r="241" spans="2:41" x14ac:dyDescent="0.25">
      <c r="B241" s="95">
        <v>240</v>
      </c>
      <c r="C241" s="95" t="s">
        <v>3418</v>
      </c>
      <c r="D241" t="s">
        <v>3420</v>
      </c>
      <c r="F241" t="s">
        <v>3117</v>
      </c>
      <c r="G241" t="s">
        <v>3548</v>
      </c>
      <c r="H241" t="s">
        <v>3053</v>
      </c>
      <c r="I241" t="s">
        <v>3053</v>
      </c>
      <c r="J241" t="s">
        <v>3618</v>
      </c>
      <c r="K241" t="s">
        <v>3631</v>
      </c>
      <c r="L241">
        <v>2</v>
      </c>
      <c r="N241" s="96"/>
      <c r="O241" s="96"/>
      <c r="P241" s="96">
        <v>42736</v>
      </c>
      <c r="Q241" s="96"/>
      <c r="R241" t="s">
        <v>3619</v>
      </c>
      <c r="S241" t="s">
        <v>3620</v>
      </c>
      <c r="T241" t="s">
        <v>3620</v>
      </c>
      <c r="U241" t="s">
        <v>3621</v>
      </c>
      <c r="V241" t="s">
        <v>3621</v>
      </c>
      <c r="W241" t="s">
        <v>3621</v>
      </c>
      <c r="X241" t="s">
        <v>3622</v>
      </c>
      <c r="Y241" t="s">
        <v>1985</v>
      </c>
      <c r="Z241" t="s">
        <v>3623</v>
      </c>
      <c r="AA241" t="s">
        <v>3624</v>
      </c>
      <c r="AC241" t="s">
        <v>3520</v>
      </c>
      <c r="AD241" t="s">
        <v>3625</v>
      </c>
      <c r="AE241" t="s">
        <v>3626</v>
      </c>
      <c r="AF241" t="s">
        <v>3627</v>
      </c>
      <c r="AG241" t="s">
        <v>3524</v>
      </c>
      <c r="AI241" t="s">
        <v>1985</v>
      </c>
      <c r="AJ241" t="s">
        <v>152</v>
      </c>
      <c r="AL241" t="s">
        <v>3527</v>
      </c>
      <c r="AN241" t="s">
        <v>3594</v>
      </c>
      <c r="AO241" t="s">
        <v>3501</v>
      </c>
    </row>
    <row r="242" spans="2:41" x14ac:dyDescent="0.25">
      <c r="B242" s="95">
        <v>241</v>
      </c>
      <c r="C242" s="95" t="s">
        <v>2086</v>
      </c>
      <c r="D242" t="s">
        <v>4688</v>
      </c>
      <c r="E242" t="s">
        <v>4689</v>
      </c>
      <c r="F242" t="s">
        <v>5</v>
      </c>
      <c r="G242" t="s">
        <v>3583</v>
      </c>
      <c r="H242" t="s">
        <v>3598</v>
      </c>
      <c r="I242" t="s">
        <v>4</v>
      </c>
      <c r="J242" t="s">
        <v>3533</v>
      </c>
      <c r="K242" t="s">
        <v>4690</v>
      </c>
      <c r="L242">
        <v>2</v>
      </c>
      <c r="M242" t="s">
        <v>683</v>
      </c>
      <c r="N242" s="96" t="s">
        <v>683</v>
      </c>
      <c r="O242" s="96"/>
      <c r="P242" s="96">
        <v>39814</v>
      </c>
      <c r="Q242" s="96"/>
      <c r="R242" t="s">
        <v>3512</v>
      </c>
      <c r="S242" t="s">
        <v>3513</v>
      </c>
      <c r="T242" t="s">
        <v>3514</v>
      </c>
      <c r="U242" t="s">
        <v>3891</v>
      </c>
      <c r="V242" t="s">
        <v>3515</v>
      </c>
      <c r="W242" t="s">
        <v>3516</v>
      </c>
      <c r="X242" t="s">
        <v>3673</v>
      </c>
      <c r="Y242" t="s">
        <v>3032</v>
      </c>
      <c r="Z242" t="s">
        <v>4679</v>
      </c>
      <c r="AA242" t="s">
        <v>4679</v>
      </c>
      <c r="AC242" t="s">
        <v>3520</v>
      </c>
      <c r="AD242" t="s">
        <v>3605</v>
      </c>
      <c r="AE242" t="s">
        <v>3543</v>
      </c>
      <c r="AF242" t="s">
        <v>3592</v>
      </c>
      <c r="AG242" t="s">
        <v>3501</v>
      </c>
      <c r="AI242" t="s">
        <v>3032</v>
      </c>
      <c r="AJ242" t="s">
        <v>152</v>
      </c>
      <c r="AK242" t="s">
        <v>3526</v>
      </c>
      <c r="AL242" t="s">
        <v>3544</v>
      </c>
      <c r="AN242" t="s">
        <v>3594</v>
      </c>
      <c r="AO242" t="s">
        <v>3501</v>
      </c>
    </row>
    <row r="243" spans="2:41" x14ac:dyDescent="0.25">
      <c r="B243" s="95">
        <v>242</v>
      </c>
      <c r="C243" s="95" t="s">
        <v>4691</v>
      </c>
      <c r="D243" t="s">
        <v>4692</v>
      </c>
      <c r="G243" t="s">
        <v>3688</v>
      </c>
      <c r="H243" t="s">
        <v>3532</v>
      </c>
      <c r="J243" t="s">
        <v>3560</v>
      </c>
      <c r="K243" t="s">
        <v>4693</v>
      </c>
      <c r="L243">
        <v>-99</v>
      </c>
      <c r="M243" t="s">
        <v>683</v>
      </c>
      <c r="N243" s="96" t="s">
        <v>683</v>
      </c>
      <c r="O243" s="96"/>
      <c r="P243" s="96">
        <v>39814</v>
      </c>
      <c r="Q243" s="96" t="s">
        <v>4574</v>
      </c>
      <c r="U243" t="s">
        <v>3563</v>
      </c>
      <c r="AD243" t="s">
        <v>3499</v>
      </c>
      <c r="AE243" t="s">
        <v>3499</v>
      </c>
      <c r="AF243" t="s">
        <v>3499</v>
      </c>
      <c r="AG243" t="s">
        <v>3499</v>
      </c>
      <c r="AN243" t="s">
        <v>3500</v>
      </c>
      <c r="AO243" t="s">
        <v>3501</v>
      </c>
    </row>
    <row r="244" spans="2:41" x14ac:dyDescent="0.25">
      <c r="B244" s="95">
        <v>243</v>
      </c>
      <c r="C244" s="95" t="s">
        <v>2893</v>
      </c>
      <c r="D244" t="s">
        <v>314</v>
      </c>
      <c r="E244" t="s">
        <v>4694</v>
      </c>
      <c r="F244" t="s">
        <v>5</v>
      </c>
      <c r="G244" t="s">
        <v>3841</v>
      </c>
      <c r="H244" t="s">
        <v>4212</v>
      </c>
      <c r="I244" t="s">
        <v>4</v>
      </c>
      <c r="J244" t="s">
        <v>3533</v>
      </c>
      <c r="K244" t="s">
        <v>4695</v>
      </c>
      <c r="L244">
        <v>1</v>
      </c>
      <c r="M244" t="s">
        <v>3510</v>
      </c>
      <c r="N244" s="96" t="s">
        <v>3511</v>
      </c>
      <c r="O244" s="96"/>
      <c r="P244" s="96">
        <v>39814</v>
      </c>
      <c r="Q244" s="96"/>
      <c r="R244" t="s">
        <v>3619</v>
      </c>
      <c r="S244" t="s">
        <v>3620</v>
      </c>
      <c r="T244" t="s">
        <v>3620</v>
      </c>
      <c r="U244" t="s">
        <v>3620</v>
      </c>
      <c r="V244" t="s">
        <v>3846</v>
      </c>
      <c r="W244" t="s">
        <v>4696</v>
      </c>
      <c r="X244" t="s">
        <v>4696</v>
      </c>
      <c r="Y244" t="s">
        <v>3267</v>
      </c>
      <c r="Z244" t="s">
        <v>4697</v>
      </c>
      <c r="AA244" t="s">
        <v>4698</v>
      </c>
      <c r="AC244" t="s">
        <v>3520</v>
      </c>
      <c r="AD244" t="s">
        <v>4699</v>
      </c>
      <c r="AE244" t="s">
        <v>3579</v>
      </c>
      <c r="AF244" t="s">
        <v>3641</v>
      </c>
      <c r="AG244" t="s">
        <v>3524</v>
      </c>
      <c r="AI244" t="s">
        <v>3267</v>
      </c>
      <c r="AJ244" t="s">
        <v>152</v>
      </c>
      <c r="AL244" t="s">
        <v>3527</v>
      </c>
      <c r="AN244" t="s">
        <v>4065</v>
      </c>
      <c r="AO244" t="s">
        <v>3501</v>
      </c>
    </row>
    <row r="245" spans="2:41" x14ac:dyDescent="0.25">
      <c r="B245" s="95">
        <v>244</v>
      </c>
      <c r="C245" s="95" t="s">
        <v>3068</v>
      </c>
      <c r="D245" t="s">
        <v>4700</v>
      </c>
      <c r="E245" t="s">
        <v>4701</v>
      </c>
      <c r="F245" t="s">
        <v>5</v>
      </c>
      <c r="G245" t="s">
        <v>4261</v>
      </c>
      <c r="H245" t="s">
        <v>3598</v>
      </c>
      <c r="I245" t="s">
        <v>4</v>
      </c>
      <c r="J245" t="s">
        <v>3533</v>
      </c>
      <c r="K245" t="s">
        <v>4702</v>
      </c>
      <c r="L245">
        <v>3</v>
      </c>
      <c r="M245" t="s">
        <v>683</v>
      </c>
      <c r="N245" s="96" t="s">
        <v>683</v>
      </c>
      <c r="O245" s="96"/>
      <c r="P245" s="96">
        <v>39814</v>
      </c>
      <c r="Q245" s="96"/>
      <c r="R245" t="s">
        <v>3512</v>
      </c>
      <c r="S245" t="s">
        <v>3632</v>
      </c>
      <c r="T245" t="s">
        <v>3854</v>
      </c>
      <c r="U245" t="s">
        <v>4075</v>
      </c>
      <c r="V245" t="s">
        <v>4075</v>
      </c>
      <c r="W245" t="s">
        <v>4090</v>
      </c>
      <c r="X245" t="s">
        <v>4076</v>
      </c>
      <c r="Y245" t="s">
        <v>3032</v>
      </c>
      <c r="Z245" t="s">
        <v>4703</v>
      </c>
      <c r="AA245" t="s">
        <v>4703</v>
      </c>
      <c r="AC245" t="s">
        <v>3520</v>
      </c>
      <c r="AD245" t="s">
        <v>4265</v>
      </c>
      <c r="AE245" t="s">
        <v>3640</v>
      </c>
      <c r="AF245" t="s">
        <v>3592</v>
      </c>
      <c r="AG245" t="s">
        <v>3501</v>
      </c>
      <c r="AI245" t="s">
        <v>3032</v>
      </c>
      <c r="AJ245" t="s">
        <v>152</v>
      </c>
      <c r="AK245" t="s">
        <v>3642</v>
      </c>
      <c r="AL245" t="s">
        <v>3544</v>
      </c>
      <c r="AN245" t="s">
        <v>3594</v>
      </c>
      <c r="AO245" t="s">
        <v>3501</v>
      </c>
    </row>
    <row r="246" spans="2:41" x14ac:dyDescent="0.25">
      <c r="B246" s="95">
        <v>245</v>
      </c>
      <c r="C246" s="95" t="s">
        <v>2445</v>
      </c>
      <c r="D246" t="s">
        <v>2446</v>
      </c>
      <c r="E246" t="s">
        <v>4704</v>
      </c>
      <c r="F246" t="s">
        <v>5</v>
      </c>
      <c r="G246" t="s">
        <v>4109</v>
      </c>
      <c r="H246" t="s">
        <v>4212</v>
      </c>
      <c r="I246" t="s">
        <v>4</v>
      </c>
      <c r="J246" t="s">
        <v>3533</v>
      </c>
      <c r="K246" t="s">
        <v>4705</v>
      </c>
      <c r="L246">
        <v>1</v>
      </c>
      <c r="M246" t="s">
        <v>3510</v>
      </c>
      <c r="N246" s="96" t="s">
        <v>3511</v>
      </c>
      <c r="O246" s="96"/>
      <c r="P246" s="96">
        <v>39814</v>
      </c>
      <c r="Q246" s="96"/>
      <c r="R246" t="s">
        <v>3512</v>
      </c>
      <c r="S246" t="s">
        <v>3600</v>
      </c>
      <c r="T246" t="s">
        <v>3811</v>
      </c>
      <c r="U246" t="s">
        <v>4143</v>
      </c>
      <c r="V246" t="s">
        <v>3813</v>
      </c>
      <c r="W246" t="s">
        <v>3814</v>
      </c>
      <c r="Y246" t="s">
        <v>3032</v>
      </c>
      <c r="Z246" t="s">
        <v>4706</v>
      </c>
      <c r="AA246" t="s">
        <v>4707</v>
      </c>
      <c r="AC246" t="s">
        <v>3520</v>
      </c>
      <c r="AD246" t="s">
        <v>3542</v>
      </c>
      <c r="AE246" t="s">
        <v>3591</v>
      </c>
      <c r="AF246" t="s">
        <v>3641</v>
      </c>
      <c r="AG246" t="s">
        <v>3501</v>
      </c>
      <c r="AI246" t="s">
        <v>3032</v>
      </c>
      <c r="AJ246" t="s">
        <v>152</v>
      </c>
      <c r="AK246" t="s">
        <v>3606</v>
      </c>
      <c r="AL246" t="s">
        <v>3544</v>
      </c>
      <c r="AN246" t="s">
        <v>3594</v>
      </c>
      <c r="AO246" t="s">
        <v>3501</v>
      </c>
    </row>
    <row r="247" spans="2:41" x14ac:dyDescent="0.25">
      <c r="B247" s="95">
        <v>246</v>
      </c>
      <c r="C247" t="s">
        <v>4708</v>
      </c>
      <c r="D247" t="s">
        <v>4709</v>
      </c>
      <c r="G247" t="s">
        <v>3548</v>
      </c>
      <c r="H247" t="s">
        <v>3053</v>
      </c>
      <c r="I247" t="s">
        <v>3053</v>
      </c>
      <c r="J247" t="s">
        <v>3975</v>
      </c>
      <c r="K247" t="s">
        <v>683</v>
      </c>
      <c r="L247">
        <v>1</v>
      </c>
      <c r="M247" t="s">
        <v>3499</v>
      </c>
      <c r="N247" s="96" t="s">
        <v>3499</v>
      </c>
      <c r="O247" s="96"/>
      <c r="P247" s="96">
        <v>41821</v>
      </c>
      <c r="Q247" s="96" t="s">
        <v>3867</v>
      </c>
      <c r="S247" t="s">
        <v>3560</v>
      </c>
      <c r="T247" t="s">
        <v>3560</v>
      </c>
      <c r="U247" t="s">
        <v>3727</v>
      </c>
      <c r="V247" t="s">
        <v>3560</v>
      </c>
      <c r="W247" t="s">
        <v>3560</v>
      </c>
      <c r="X247" t="s">
        <v>3560</v>
      </c>
      <c r="Y247" t="s">
        <v>1985</v>
      </c>
      <c r="Z247" t="s">
        <v>3625</v>
      </c>
      <c r="AB247" t="s">
        <v>3499</v>
      </c>
      <c r="AD247" t="s">
        <v>3625</v>
      </c>
      <c r="AE247" t="s">
        <v>3626</v>
      </c>
      <c r="AF247" t="s">
        <v>3627</v>
      </c>
      <c r="AG247" t="s">
        <v>3524</v>
      </c>
      <c r="AI247" t="s">
        <v>1985</v>
      </c>
      <c r="AN247" t="s">
        <v>3500</v>
      </c>
      <c r="AO247" t="s">
        <v>3501</v>
      </c>
    </row>
    <row r="248" spans="2:41" x14ac:dyDescent="0.25">
      <c r="B248" s="95">
        <v>247</v>
      </c>
      <c r="C248" s="95" t="s">
        <v>2589</v>
      </c>
      <c r="D248" t="s">
        <v>3321</v>
      </c>
      <c r="E248" t="s">
        <v>4710</v>
      </c>
      <c r="F248" t="s">
        <v>3117</v>
      </c>
      <c r="G248" t="s">
        <v>3548</v>
      </c>
      <c r="H248" t="s">
        <v>3708</v>
      </c>
      <c r="I248" t="s">
        <v>39</v>
      </c>
      <c r="J248" t="s">
        <v>3709</v>
      </c>
      <c r="K248" t="s">
        <v>4711</v>
      </c>
      <c r="L248">
        <v>3</v>
      </c>
      <c r="M248" t="s">
        <v>3510</v>
      </c>
      <c r="N248" s="96" t="s">
        <v>3511</v>
      </c>
      <c r="O248" s="96"/>
      <c r="P248" s="96">
        <v>39814</v>
      </c>
      <c r="Q248" s="96"/>
      <c r="R248" t="s">
        <v>3512</v>
      </c>
      <c r="S248" t="s">
        <v>3658</v>
      </c>
      <c r="T248" t="s">
        <v>3699</v>
      </c>
      <c r="U248" t="s">
        <v>3699</v>
      </c>
      <c r="V248" t="s">
        <v>3900</v>
      </c>
      <c r="W248" t="s">
        <v>3701</v>
      </c>
      <c r="Y248" t="s">
        <v>853</v>
      </c>
      <c r="Z248" t="s">
        <v>2595</v>
      </c>
      <c r="AA248" t="s">
        <v>2597</v>
      </c>
      <c r="AC248" t="s">
        <v>3520</v>
      </c>
      <c r="AD248" t="s">
        <v>3723</v>
      </c>
      <c r="AE248" t="s">
        <v>3543</v>
      </c>
      <c r="AF248" t="s">
        <v>3713</v>
      </c>
      <c r="AG248" t="s">
        <v>3501</v>
      </c>
      <c r="AH248" t="s">
        <v>3461</v>
      </c>
      <c r="AI248" t="s">
        <v>853</v>
      </c>
      <c r="AJ248" t="s">
        <v>152</v>
      </c>
      <c r="AK248" t="s">
        <v>3662</v>
      </c>
      <c r="AL248" t="s">
        <v>3544</v>
      </c>
      <c r="AN248" t="s">
        <v>3594</v>
      </c>
      <c r="AO248" t="s">
        <v>3501</v>
      </c>
    </row>
    <row r="249" spans="2:41" x14ac:dyDescent="0.25">
      <c r="B249" s="95">
        <v>248</v>
      </c>
      <c r="C249" s="95" t="s">
        <v>4712</v>
      </c>
      <c r="D249" t="s">
        <v>4713</v>
      </c>
      <c r="G249" t="s">
        <v>3548</v>
      </c>
      <c r="H249" t="s">
        <v>3507</v>
      </c>
      <c r="J249" t="s">
        <v>4714</v>
      </c>
      <c r="K249" t="s">
        <v>4715</v>
      </c>
      <c r="L249">
        <v>-99</v>
      </c>
      <c r="M249" t="s">
        <v>683</v>
      </c>
      <c r="N249" s="96" t="s">
        <v>683</v>
      </c>
      <c r="O249" s="96"/>
      <c r="P249" s="96">
        <v>39814</v>
      </c>
      <c r="Q249" s="96" t="s">
        <v>3612</v>
      </c>
      <c r="U249" t="s">
        <v>4207</v>
      </c>
      <c r="X249" t="s">
        <v>3925</v>
      </c>
      <c r="Y249" t="s">
        <v>3032</v>
      </c>
      <c r="AD249" t="s">
        <v>3499</v>
      </c>
      <c r="AE249" t="s">
        <v>3499</v>
      </c>
      <c r="AF249" t="s">
        <v>3499</v>
      </c>
      <c r="AG249" t="s">
        <v>3499</v>
      </c>
      <c r="AI249" t="s">
        <v>3032</v>
      </c>
      <c r="AN249" t="s">
        <v>3500</v>
      </c>
      <c r="AO249" t="s">
        <v>3501</v>
      </c>
    </row>
    <row r="250" spans="2:41" x14ac:dyDescent="0.25">
      <c r="B250" s="95">
        <v>249</v>
      </c>
      <c r="C250" s="95" t="s">
        <v>1565</v>
      </c>
      <c r="D250" t="s">
        <v>4716</v>
      </c>
      <c r="E250" t="s">
        <v>4717</v>
      </c>
      <c r="F250" t="s">
        <v>3109</v>
      </c>
      <c r="G250" t="s">
        <v>3724</v>
      </c>
      <c r="H250" t="s">
        <v>3598</v>
      </c>
      <c r="I250" t="s">
        <v>4</v>
      </c>
      <c r="J250" t="s">
        <v>3508</v>
      </c>
      <c r="K250" t="s">
        <v>4718</v>
      </c>
      <c r="L250">
        <v>1</v>
      </c>
      <c r="M250" t="s">
        <v>683</v>
      </c>
      <c r="N250" s="96" t="s">
        <v>683</v>
      </c>
      <c r="O250" s="96"/>
      <c r="P250" s="96">
        <v>40179</v>
      </c>
      <c r="Q250" s="96"/>
      <c r="R250" t="s">
        <v>3586</v>
      </c>
      <c r="S250" t="s">
        <v>3844</v>
      </c>
      <c r="T250" t="s">
        <v>3766</v>
      </c>
      <c r="U250" t="s">
        <v>4341</v>
      </c>
      <c r="V250" t="s">
        <v>4719</v>
      </c>
      <c r="W250" t="s">
        <v>4719</v>
      </c>
      <c r="X250" t="s">
        <v>3766</v>
      </c>
      <c r="Y250" t="s">
        <v>3097</v>
      </c>
      <c r="Z250" t="s">
        <v>1572</v>
      </c>
      <c r="AA250" t="s">
        <v>4720</v>
      </c>
      <c r="AC250" t="s">
        <v>3578</v>
      </c>
      <c r="AD250" t="s">
        <v>4721</v>
      </c>
      <c r="AE250" t="s">
        <v>3640</v>
      </c>
      <c r="AF250" t="s">
        <v>3641</v>
      </c>
      <c r="AG250" t="s">
        <v>3524</v>
      </c>
      <c r="AI250" t="s">
        <v>3097</v>
      </c>
      <c r="AJ250" t="s">
        <v>152</v>
      </c>
      <c r="AK250" t="s">
        <v>3849</v>
      </c>
      <c r="AL250" t="s">
        <v>3580</v>
      </c>
      <c r="AN250" t="s">
        <v>12</v>
      </c>
      <c r="AO250" t="s">
        <v>3524</v>
      </c>
    </row>
    <row r="251" spans="2:41" x14ac:dyDescent="0.25">
      <c r="B251" s="95">
        <v>250</v>
      </c>
      <c r="C251" s="95" t="s">
        <v>4722</v>
      </c>
      <c r="D251" t="s">
        <v>4722</v>
      </c>
      <c r="G251" t="s">
        <v>3506</v>
      </c>
      <c r="H251" t="s">
        <v>3507</v>
      </c>
      <c r="J251" t="s">
        <v>4534</v>
      </c>
      <c r="K251" t="s">
        <v>4723</v>
      </c>
      <c r="L251">
        <v>3</v>
      </c>
      <c r="M251" t="s">
        <v>683</v>
      </c>
      <c r="N251" s="96" t="s">
        <v>683</v>
      </c>
      <c r="O251" s="96" t="s">
        <v>683</v>
      </c>
      <c r="P251" s="96">
        <v>41183</v>
      </c>
      <c r="Q251" s="96" t="s">
        <v>3947</v>
      </c>
      <c r="S251" t="s">
        <v>3948</v>
      </c>
      <c r="U251" t="s">
        <v>3563</v>
      </c>
      <c r="X251" t="s">
        <v>3874</v>
      </c>
      <c r="Y251" t="s">
        <v>3032</v>
      </c>
      <c r="AD251" t="s">
        <v>3499</v>
      </c>
      <c r="AE251" t="s">
        <v>3499</v>
      </c>
      <c r="AF251" t="s">
        <v>3499</v>
      </c>
      <c r="AG251" t="s">
        <v>3499</v>
      </c>
      <c r="AI251" t="s">
        <v>3032</v>
      </c>
      <c r="AN251" t="s">
        <v>3500</v>
      </c>
      <c r="AO251" t="s">
        <v>3501</v>
      </c>
    </row>
    <row r="252" spans="2:41" x14ac:dyDescent="0.25">
      <c r="B252" s="95">
        <v>251</v>
      </c>
      <c r="C252" s="95" t="s">
        <v>963</v>
      </c>
      <c r="D252" t="s">
        <v>4724</v>
      </c>
      <c r="E252" t="s">
        <v>4725</v>
      </c>
      <c r="F252" t="s">
        <v>3117</v>
      </c>
      <c r="G252" t="s">
        <v>3548</v>
      </c>
      <c r="H252" t="s">
        <v>3696</v>
      </c>
      <c r="I252" t="s">
        <v>3041</v>
      </c>
      <c r="J252" t="s">
        <v>4726</v>
      </c>
      <c r="K252" t="s">
        <v>4727</v>
      </c>
      <c r="L252">
        <v>3</v>
      </c>
      <c r="M252" t="s">
        <v>683</v>
      </c>
      <c r="N252" s="96" t="s">
        <v>683</v>
      </c>
      <c r="O252" s="96"/>
      <c r="P252" s="96">
        <v>39814</v>
      </c>
      <c r="Q252" s="96"/>
      <c r="R252" t="s">
        <v>3512</v>
      </c>
      <c r="S252" t="s">
        <v>3632</v>
      </c>
      <c r="T252" t="s">
        <v>3854</v>
      </c>
      <c r="U252" t="s">
        <v>4244</v>
      </c>
      <c r="V252" t="s">
        <v>4244</v>
      </c>
      <c r="W252" t="s">
        <v>3971</v>
      </c>
      <c r="X252" t="s">
        <v>4075</v>
      </c>
      <c r="Y252" t="s">
        <v>3032</v>
      </c>
      <c r="Z252" t="s">
        <v>4728</v>
      </c>
      <c r="AA252" t="s">
        <v>972</v>
      </c>
      <c r="AC252" t="s">
        <v>3520</v>
      </c>
      <c r="AD252" t="s">
        <v>4729</v>
      </c>
      <c r="AE252" t="s">
        <v>3591</v>
      </c>
      <c r="AF252" t="s">
        <v>3523</v>
      </c>
      <c r="AG252" t="s">
        <v>3501</v>
      </c>
      <c r="AI252" t="s">
        <v>3032</v>
      </c>
      <c r="AJ252" t="s">
        <v>152</v>
      </c>
      <c r="AK252" t="s">
        <v>3642</v>
      </c>
      <c r="AL252" t="s">
        <v>3544</v>
      </c>
      <c r="AN252" t="s">
        <v>3594</v>
      </c>
      <c r="AO252" t="s">
        <v>3501</v>
      </c>
    </row>
    <row r="253" spans="2:41" x14ac:dyDescent="0.25">
      <c r="B253" s="95">
        <v>252</v>
      </c>
      <c r="C253" s="95" t="s">
        <v>1870</v>
      </c>
      <c r="D253" t="s">
        <v>4730</v>
      </c>
      <c r="E253" t="s">
        <v>4731</v>
      </c>
      <c r="F253" t="s">
        <v>3109</v>
      </c>
      <c r="G253" t="s">
        <v>3724</v>
      </c>
      <c r="H253" t="s">
        <v>3507</v>
      </c>
      <c r="I253" t="s">
        <v>4</v>
      </c>
      <c r="J253" t="s">
        <v>3533</v>
      </c>
      <c r="K253" t="s">
        <v>4732</v>
      </c>
      <c r="L253">
        <v>2</v>
      </c>
      <c r="M253" t="s">
        <v>3510</v>
      </c>
      <c r="N253" s="96" t="s">
        <v>3511</v>
      </c>
      <c r="O253" s="96"/>
      <c r="P253" s="96">
        <v>39814</v>
      </c>
      <c r="Q253" s="96"/>
      <c r="R253" t="s">
        <v>3512</v>
      </c>
      <c r="S253" t="s">
        <v>3513</v>
      </c>
      <c r="T253" t="s">
        <v>3514</v>
      </c>
      <c r="U253" t="s">
        <v>3514</v>
      </c>
      <c r="W253" t="s">
        <v>3515</v>
      </c>
      <c r="X253" t="s">
        <v>3516</v>
      </c>
      <c r="Y253" t="s">
        <v>3032</v>
      </c>
      <c r="Z253" t="s">
        <v>4733</v>
      </c>
      <c r="AA253" t="s">
        <v>4734</v>
      </c>
      <c r="AC253" t="s">
        <v>3520</v>
      </c>
      <c r="AD253" t="s">
        <v>3521</v>
      </c>
      <c r="AE253" t="s">
        <v>3543</v>
      </c>
      <c r="AF253" t="s">
        <v>3523</v>
      </c>
      <c r="AG253" t="s">
        <v>3501</v>
      </c>
      <c r="AI253" t="s">
        <v>3714</v>
      </c>
      <c r="AJ253" t="s">
        <v>3712</v>
      </c>
      <c r="AK253" t="s">
        <v>3526</v>
      </c>
      <c r="AL253" t="s">
        <v>3544</v>
      </c>
      <c r="AM253" t="s">
        <v>4735</v>
      </c>
      <c r="AN253" t="s">
        <v>3594</v>
      </c>
      <c r="AO253" t="s">
        <v>3501</v>
      </c>
    </row>
    <row r="254" spans="2:41" x14ac:dyDescent="0.25">
      <c r="B254" s="95">
        <v>253</v>
      </c>
      <c r="C254" s="95" t="s">
        <v>974</v>
      </c>
      <c r="D254" t="s">
        <v>975</v>
      </c>
      <c r="E254" t="s">
        <v>4736</v>
      </c>
      <c r="F254" t="s">
        <v>3279</v>
      </c>
      <c r="G254" t="s">
        <v>3597</v>
      </c>
      <c r="H254" t="s">
        <v>3532</v>
      </c>
      <c r="I254" t="s">
        <v>4</v>
      </c>
      <c r="J254" t="s">
        <v>4596</v>
      </c>
      <c r="K254" t="s">
        <v>4737</v>
      </c>
      <c r="L254">
        <v>3</v>
      </c>
      <c r="M254" t="s">
        <v>683</v>
      </c>
      <c r="N254" s="96" t="s">
        <v>683</v>
      </c>
      <c r="O254" s="96"/>
      <c r="P254" s="96">
        <v>39814</v>
      </c>
      <c r="Q254" s="96"/>
      <c r="R254" t="s">
        <v>3512</v>
      </c>
      <c r="S254" t="s">
        <v>3632</v>
      </c>
      <c r="T254" t="s">
        <v>3854</v>
      </c>
      <c r="U254" t="s">
        <v>4244</v>
      </c>
      <c r="V254" t="s">
        <v>4244</v>
      </c>
      <c r="W254" t="s">
        <v>4090</v>
      </c>
      <c r="X254" t="s">
        <v>3857</v>
      </c>
      <c r="Y254" t="s">
        <v>3032</v>
      </c>
      <c r="Z254" t="s">
        <v>4738</v>
      </c>
      <c r="AA254" t="s">
        <v>3783</v>
      </c>
      <c r="AC254" t="s">
        <v>3578</v>
      </c>
      <c r="AD254" t="s">
        <v>3542</v>
      </c>
      <c r="AE254" t="s">
        <v>3640</v>
      </c>
      <c r="AF254" t="s">
        <v>3523</v>
      </c>
      <c r="AG254" t="s">
        <v>3501</v>
      </c>
      <c r="AI254" t="s">
        <v>3032</v>
      </c>
      <c r="AJ254" t="s">
        <v>152</v>
      </c>
      <c r="AK254" t="s">
        <v>3642</v>
      </c>
      <c r="AL254" t="s">
        <v>3580</v>
      </c>
      <c r="AN254" t="s">
        <v>3528</v>
      </c>
      <c r="AO254" t="s">
        <v>3501</v>
      </c>
    </row>
    <row r="255" spans="2:41" x14ac:dyDescent="0.25">
      <c r="B255" s="95">
        <v>254</v>
      </c>
      <c r="C255" t="s">
        <v>4739</v>
      </c>
      <c r="D255" t="s">
        <v>4740</v>
      </c>
      <c r="E255" t="s">
        <v>4741</v>
      </c>
      <c r="F255" t="s">
        <v>5</v>
      </c>
      <c r="G255" t="s">
        <v>3841</v>
      </c>
      <c r="H255" t="s">
        <v>4212</v>
      </c>
      <c r="I255" t="s">
        <v>4</v>
      </c>
      <c r="J255" t="s">
        <v>3533</v>
      </c>
      <c r="K255" t="s">
        <v>4742</v>
      </c>
      <c r="L255">
        <v>2</v>
      </c>
      <c r="M255" t="s">
        <v>683</v>
      </c>
      <c r="N255" s="96" t="s">
        <v>683</v>
      </c>
      <c r="O255" s="96"/>
      <c r="P255" s="96">
        <v>39814</v>
      </c>
      <c r="Q255" s="96" t="s">
        <v>3573</v>
      </c>
      <c r="S255" t="s">
        <v>3727</v>
      </c>
      <c r="U255" t="s">
        <v>2853</v>
      </c>
      <c r="Y255" t="s">
        <v>3267</v>
      </c>
      <c r="Z255" t="s">
        <v>4743</v>
      </c>
      <c r="AA255" t="s">
        <v>4744</v>
      </c>
      <c r="AC255" t="s">
        <v>3520</v>
      </c>
      <c r="AD255" t="s">
        <v>3847</v>
      </c>
      <c r="AE255" t="s">
        <v>3522</v>
      </c>
      <c r="AF255" t="s">
        <v>3523</v>
      </c>
      <c r="AG255" t="s">
        <v>3501</v>
      </c>
      <c r="AH255" t="s">
        <v>3525</v>
      </c>
      <c r="AI255" t="s">
        <v>3267</v>
      </c>
      <c r="AJ255" t="s">
        <v>3942</v>
      </c>
      <c r="AL255" t="s">
        <v>3544</v>
      </c>
      <c r="AN255" t="s">
        <v>3500</v>
      </c>
      <c r="AO255" t="s">
        <v>3501</v>
      </c>
    </row>
    <row r="256" spans="2:41" x14ac:dyDescent="0.25">
      <c r="B256" s="95">
        <v>255</v>
      </c>
      <c r="C256" s="95" t="s">
        <v>4745</v>
      </c>
      <c r="D256" t="s">
        <v>4745</v>
      </c>
      <c r="G256" t="s">
        <v>3566</v>
      </c>
      <c r="H256" t="s">
        <v>3494</v>
      </c>
      <c r="J256" t="s">
        <v>3560</v>
      </c>
      <c r="K256" t="s">
        <v>3631</v>
      </c>
      <c r="L256">
        <v>-99</v>
      </c>
      <c r="M256" t="s">
        <v>683</v>
      </c>
      <c r="N256" s="96" t="s">
        <v>683</v>
      </c>
      <c r="O256" s="96" t="s">
        <v>683</v>
      </c>
      <c r="P256" s="96">
        <v>41275</v>
      </c>
      <c r="Q256" s="96" t="s">
        <v>4746</v>
      </c>
      <c r="S256" t="s">
        <v>4197</v>
      </c>
      <c r="U256" t="s">
        <v>3727</v>
      </c>
      <c r="X256" t="s">
        <v>3727</v>
      </c>
      <c r="AD256" t="s">
        <v>3499</v>
      </c>
      <c r="AE256" t="s">
        <v>3499</v>
      </c>
      <c r="AF256" t="s">
        <v>3499</v>
      </c>
      <c r="AG256" t="s">
        <v>3499</v>
      </c>
      <c r="AN256" t="s">
        <v>3500</v>
      </c>
      <c r="AO256" t="s">
        <v>3501</v>
      </c>
    </row>
    <row r="257" spans="2:41" x14ac:dyDescent="0.25">
      <c r="B257" s="95">
        <v>256</v>
      </c>
      <c r="C257" s="95" t="s">
        <v>4747</v>
      </c>
      <c r="D257" t="s">
        <v>4748</v>
      </c>
      <c r="E257" t="s">
        <v>4749</v>
      </c>
      <c r="G257" t="s">
        <v>4261</v>
      </c>
      <c r="H257" t="s">
        <v>3598</v>
      </c>
      <c r="I257" t="s">
        <v>4</v>
      </c>
      <c r="J257" t="s">
        <v>3533</v>
      </c>
      <c r="K257" t="s">
        <v>4750</v>
      </c>
      <c r="L257">
        <v>3</v>
      </c>
      <c r="M257" t="s">
        <v>683</v>
      </c>
      <c r="N257" s="96" t="s">
        <v>683</v>
      </c>
      <c r="O257" s="96"/>
      <c r="P257" s="96">
        <v>39814</v>
      </c>
      <c r="Q257" s="96" t="s">
        <v>4751</v>
      </c>
      <c r="S257" t="s">
        <v>4041</v>
      </c>
      <c r="T257" t="s">
        <v>3551</v>
      </c>
      <c r="U257" t="s">
        <v>824</v>
      </c>
      <c r="V257" t="s">
        <v>4752</v>
      </c>
      <c r="W257" t="s">
        <v>4042</v>
      </c>
      <c r="X257" t="s">
        <v>3538</v>
      </c>
      <c r="Y257" t="s">
        <v>3032</v>
      </c>
      <c r="Z257" t="s">
        <v>4753</v>
      </c>
      <c r="AA257" t="s">
        <v>4753</v>
      </c>
      <c r="AC257" t="s">
        <v>3520</v>
      </c>
      <c r="AD257" t="s">
        <v>4265</v>
      </c>
      <c r="AE257" t="s">
        <v>3640</v>
      </c>
      <c r="AF257" t="s">
        <v>3592</v>
      </c>
      <c r="AG257" t="s">
        <v>3501</v>
      </c>
      <c r="AI257" t="s">
        <v>3032</v>
      </c>
      <c r="AJ257" t="s">
        <v>4003</v>
      </c>
      <c r="AL257" t="s">
        <v>3544</v>
      </c>
      <c r="AN257" t="s">
        <v>3500</v>
      </c>
      <c r="AO257" t="s">
        <v>3501</v>
      </c>
    </row>
    <row r="258" spans="2:41" x14ac:dyDescent="0.25">
      <c r="B258" s="95">
        <v>257</v>
      </c>
      <c r="C258" s="95" t="s">
        <v>985</v>
      </c>
      <c r="D258" t="s">
        <v>4754</v>
      </c>
      <c r="E258" t="s">
        <v>4755</v>
      </c>
      <c r="F258" t="s">
        <v>5</v>
      </c>
      <c r="G258" t="s">
        <v>4261</v>
      </c>
      <c r="H258" t="s">
        <v>3598</v>
      </c>
      <c r="I258" t="s">
        <v>4</v>
      </c>
      <c r="J258" t="s">
        <v>3533</v>
      </c>
      <c r="K258" t="s">
        <v>4756</v>
      </c>
      <c r="L258">
        <v>3</v>
      </c>
      <c r="M258" t="s">
        <v>683</v>
      </c>
      <c r="N258" s="96" t="s">
        <v>683</v>
      </c>
      <c r="O258" s="96"/>
      <c r="P258" s="96">
        <v>39814</v>
      </c>
      <c r="Q258" s="96"/>
      <c r="R258" t="s">
        <v>3512</v>
      </c>
      <c r="S258" t="s">
        <v>3632</v>
      </c>
      <c r="T258" t="s">
        <v>3854</v>
      </c>
      <c r="U258" t="s">
        <v>4113</v>
      </c>
      <c r="V258" t="s">
        <v>4113</v>
      </c>
      <c r="W258" t="s">
        <v>4076</v>
      </c>
      <c r="X258" t="s">
        <v>4179</v>
      </c>
      <c r="Y258" t="s">
        <v>3032</v>
      </c>
      <c r="Z258" t="s">
        <v>4757</v>
      </c>
      <c r="AA258" t="s">
        <v>4758</v>
      </c>
      <c r="AC258" t="s">
        <v>3520</v>
      </c>
      <c r="AD258" t="s">
        <v>4759</v>
      </c>
      <c r="AE258" t="s">
        <v>3543</v>
      </c>
      <c r="AF258" t="s">
        <v>3592</v>
      </c>
      <c r="AG258" t="s">
        <v>3501</v>
      </c>
      <c r="AI258" t="s">
        <v>3032</v>
      </c>
      <c r="AJ258" t="s">
        <v>152</v>
      </c>
      <c r="AK258" t="s">
        <v>3642</v>
      </c>
      <c r="AL258" t="s">
        <v>3544</v>
      </c>
      <c r="AN258" t="s">
        <v>3594</v>
      </c>
      <c r="AO258" t="s">
        <v>3501</v>
      </c>
    </row>
    <row r="259" spans="2:41" x14ac:dyDescent="0.25">
      <c r="B259" s="95">
        <v>258</v>
      </c>
      <c r="C259" s="95" t="s">
        <v>4760</v>
      </c>
      <c r="D259" t="s">
        <v>4761</v>
      </c>
      <c r="G259" t="s">
        <v>3548</v>
      </c>
      <c r="H259" t="s">
        <v>3041</v>
      </c>
      <c r="J259" t="s">
        <v>3560</v>
      </c>
      <c r="K259" t="s">
        <v>3789</v>
      </c>
      <c r="L259">
        <v>-99</v>
      </c>
      <c r="M259" t="s">
        <v>683</v>
      </c>
      <c r="N259" s="96" t="s">
        <v>683</v>
      </c>
      <c r="O259" s="96"/>
      <c r="P259" s="96">
        <v>40678</v>
      </c>
      <c r="Q259" s="96" t="s">
        <v>4762</v>
      </c>
      <c r="S259" t="s">
        <v>4763</v>
      </c>
      <c r="U259" t="s">
        <v>3924</v>
      </c>
      <c r="X259" t="s">
        <v>3925</v>
      </c>
      <c r="Y259" t="s">
        <v>3032</v>
      </c>
      <c r="AD259" t="s">
        <v>3499</v>
      </c>
      <c r="AE259" t="s">
        <v>3499</v>
      </c>
      <c r="AF259" t="s">
        <v>3499</v>
      </c>
      <c r="AG259" t="s">
        <v>3499</v>
      </c>
      <c r="AI259" t="s">
        <v>3032</v>
      </c>
      <c r="AN259" t="s">
        <v>3500</v>
      </c>
      <c r="AO259" t="s">
        <v>3501</v>
      </c>
    </row>
    <row r="260" spans="2:41" x14ac:dyDescent="0.25">
      <c r="B260" s="95">
        <v>259</v>
      </c>
      <c r="C260" s="95" t="s">
        <v>1880</v>
      </c>
      <c r="D260" t="s">
        <v>4764</v>
      </c>
      <c r="E260" t="s">
        <v>4765</v>
      </c>
      <c r="F260" t="s">
        <v>3109</v>
      </c>
      <c r="G260" t="s">
        <v>3695</v>
      </c>
      <c r="H260" t="s">
        <v>3507</v>
      </c>
      <c r="I260" t="s">
        <v>4</v>
      </c>
      <c r="J260" t="s">
        <v>3533</v>
      </c>
      <c r="K260" t="s">
        <v>4766</v>
      </c>
      <c r="L260">
        <v>3</v>
      </c>
      <c r="M260" t="s">
        <v>3510</v>
      </c>
      <c r="N260" s="96" t="s">
        <v>3511</v>
      </c>
      <c r="O260" s="96"/>
      <c r="P260" s="96">
        <v>39814</v>
      </c>
      <c r="Q260" s="96"/>
      <c r="R260" t="s">
        <v>3512</v>
      </c>
      <c r="S260" t="s">
        <v>3513</v>
      </c>
      <c r="T260" t="s">
        <v>3514</v>
      </c>
      <c r="U260" t="s">
        <v>3514</v>
      </c>
      <c r="V260" t="s">
        <v>3892</v>
      </c>
      <c r="W260" t="s">
        <v>3517</v>
      </c>
      <c r="X260" t="s">
        <v>3515</v>
      </c>
      <c r="Y260" t="s">
        <v>3032</v>
      </c>
      <c r="Z260" t="s">
        <v>3815</v>
      </c>
      <c r="AA260" t="s">
        <v>4767</v>
      </c>
      <c r="AC260" t="s">
        <v>3520</v>
      </c>
      <c r="AD260" t="s">
        <v>3542</v>
      </c>
      <c r="AE260" t="s">
        <v>3543</v>
      </c>
      <c r="AF260" t="s">
        <v>3523</v>
      </c>
      <c r="AG260" t="s">
        <v>3501</v>
      </c>
      <c r="AI260" t="s">
        <v>3032</v>
      </c>
      <c r="AJ260" t="s">
        <v>152</v>
      </c>
      <c r="AK260" t="s">
        <v>3526</v>
      </c>
      <c r="AL260" t="s">
        <v>3544</v>
      </c>
      <c r="AN260" t="s">
        <v>3594</v>
      </c>
      <c r="AO260" t="s">
        <v>3501</v>
      </c>
    </row>
    <row r="261" spans="2:41" x14ac:dyDescent="0.25">
      <c r="B261" s="95">
        <v>260</v>
      </c>
      <c r="C261" t="s">
        <v>4768</v>
      </c>
      <c r="D261" t="s">
        <v>4769</v>
      </c>
      <c r="G261" t="s">
        <v>3788</v>
      </c>
      <c r="H261" t="s">
        <v>4</v>
      </c>
      <c r="I261" t="s">
        <v>4</v>
      </c>
      <c r="J261" t="s">
        <v>3533</v>
      </c>
      <c r="K261" t="s">
        <v>4770</v>
      </c>
      <c r="L261">
        <v>2</v>
      </c>
      <c r="N261" s="96"/>
      <c r="O261" s="96"/>
      <c r="P261" s="96">
        <v>41821</v>
      </c>
      <c r="Q261" s="96" t="s">
        <v>3535</v>
      </c>
      <c r="S261" t="s">
        <v>3496</v>
      </c>
      <c r="T261" t="s">
        <v>2197</v>
      </c>
      <c r="U261" t="s">
        <v>3536</v>
      </c>
      <c r="W261" t="s">
        <v>2058</v>
      </c>
      <c r="X261" t="s">
        <v>3730</v>
      </c>
      <c r="Y261" t="s">
        <v>3032</v>
      </c>
      <c r="Z261" t="s">
        <v>4771</v>
      </c>
      <c r="AA261" t="s">
        <v>1111</v>
      </c>
      <c r="AC261" t="s">
        <v>3520</v>
      </c>
      <c r="AD261" t="s">
        <v>3499</v>
      </c>
      <c r="AE261" t="s">
        <v>3499</v>
      </c>
      <c r="AF261" t="s">
        <v>3499</v>
      </c>
      <c r="AG261" t="s">
        <v>3499</v>
      </c>
      <c r="AI261" t="s">
        <v>3714</v>
      </c>
      <c r="AL261" t="s">
        <v>3544</v>
      </c>
      <c r="AN261" t="s">
        <v>3500</v>
      </c>
      <c r="AO261" t="s">
        <v>3501</v>
      </c>
    </row>
    <row r="262" spans="2:41" x14ac:dyDescent="0.25">
      <c r="B262" s="95">
        <v>261</v>
      </c>
      <c r="C262" s="95" t="s">
        <v>2601</v>
      </c>
      <c r="D262" t="s">
        <v>4772</v>
      </c>
      <c r="E262" t="s">
        <v>4773</v>
      </c>
      <c r="F262" t="s">
        <v>3109</v>
      </c>
      <c r="G262" t="s">
        <v>3724</v>
      </c>
      <c r="H262" t="s">
        <v>3507</v>
      </c>
      <c r="I262" t="s">
        <v>4</v>
      </c>
      <c r="J262" t="s">
        <v>3697</v>
      </c>
      <c r="K262" t="s">
        <v>4774</v>
      </c>
      <c r="L262">
        <v>2</v>
      </c>
      <c r="M262" t="s">
        <v>683</v>
      </c>
      <c r="N262" s="96" t="s">
        <v>683</v>
      </c>
      <c r="O262" s="96"/>
      <c r="P262" s="96">
        <v>39814</v>
      </c>
      <c r="Q262" s="96"/>
      <c r="R262" t="s">
        <v>3512</v>
      </c>
      <c r="S262" t="s">
        <v>3658</v>
      </c>
      <c r="T262" t="s">
        <v>3760</v>
      </c>
      <c r="U262" t="s">
        <v>3700</v>
      </c>
      <c r="V262" t="s">
        <v>3927</v>
      </c>
      <c r="W262" t="s">
        <v>3826</v>
      </c>
      <c r="Y262" t="s">
        <v>3032</v>
      </c>
      <c r="Z262" t="s">
        <v>1257</v>
      </c>
      <c r="AA262" t="s">
        <v>4775</v>
      </c>
      <c r="AC262" t="s">
        <v>3520</v>
      </c>
      <c r="AD262" t="s">
        <v>3542</v>
      </c>
      <c r="AE262" t="s">
        <v>3640</v>
      </c>
      <c r="AF262" t="s">
        <v>4776</v>
      </c>
      <c r="AG262" t="s">
        <v>3501</v>
      </c>
      <c r="AI262" t="s">
        <v>3032</v>
      </c>
      <c r="AJ262" t="s">
        <v>152</v>
      </c>
      <c r="AK262" t="s">
        <v>3662</v>
      </c>
      <c r="AL262" t="s">
        <v>3544</v>
      </c>
      <c r="AN262" t="s">
        <v>3528</v>
      </c>
      <c r="AO262" t="s">
        <v>3501</v>
      </c>
    </row>
    <row r="263" spans="2:41" x14ac:dyDescent="0.25">
      <c r="B263" s="95">
        <v>262</v>
      </c>
      <c r="C263" t="s">
        <v>4777</v>
      </c>
      <c r="D263" t="s">
        <v>4778</v>
      </c>
      <c r="G263" t="s">
        <v>3688</v>
      </c>
      <c r="H263" t="s">
        <v>3532</v>
      </c>
      <c r="I263" t="s">
        <v>4</v>
      </c>
      <c r="J263" t="s">
        <v>3508</v>
      </c>
      <c r="K263" t="s">
        <v>4779</v>
      </c>
      <c r="L263">
        <v>1</v>
      </c>
      <c r="M263" t="s">
        <v>683</v>
      </c>
      <c r="N263" s="96" t="s">
        <v>683</v>
      </c>
      <c r="O263" s="96"/>
      <c r="P263" s="96">
        <v>39814</v>
      </c>
      <c r="Q263" s="96" t="s">
        <v>4780</v>
      </c>
      <c r="S263" t="s">
        <v>3496</v>
      </c>
      <c r="T263" t="s">
        <v>4781</v>
      </c>
      <c r="U263" t="s">
        <v>4310</v>
      </c>
      <c r="V263" t="s">
        <v>3940</v>
      </c>
      <c r="W263" t="s">
        <v>4782</v>
      </c>
      <c r="X263" t="s">
        <v>4002</v>
      </c>
      <c r="Y263" t="s">
        <v>3032</v>
      </c>
      <c r="Z263" t="s">
        <v>3815</v>
      </c>
      <c r="AA263" t="s">
        <v>1832</v>
      </c>
      <c r="AB263" t="s">
        <v>3519</v>
      </c>
      <c r="AC263" t="s">
        <v>3520</v>
      </c>
      <c r="AD263" t="s">
        <v>3542</v>
      </c>
      <c r="AE263" t="s">
        <v>3522</v>
      </c>
      <c r="AF263" t="s">
        <v>3523</v>
      </c>
      <c r="AG263" t="s">
        <v>3501</v>
      </c>
      <c r="AI263" t="s">
        <v>3032</v>
      </c>
      <c r="AL263" t="s">
        <v>3544</v>
      </c>
      <c r="AN263" t="s">
        <v>3500</v>
      </c>
      <c r="AO263" t="s">
        <v>3501</v>
      </c>
    </row>
    <row r="264" spans="2:41" x14ac:dyDescent="0.25">
      <c r="B264" s="95">
        <v>263</v>
      </c>
      <c r="C264" s="95" t="s">
        <v>4783</v>
      </c>
      <c r="D264" t="s">
        <v>4784</v>
      </c>
      <c r="G264" t="s">
        <v>3548</v>
      </c>
      <c r="H264" t="s">
        <v>3041</v>
      </c>
      <c r="J264" t="s">
        <v>4785</v>
      </c>
      <c r="K264" t="s">
        <v>4786</v>
      </c>
      <c r="L264">
        <v>2</v>
      </c>
      <c r="M264" t="s">
        <v>683</v>
      </c>
      <c r="N264" s="96" t="s">
        <v>683</v>
      </c>
      <c r="O264" s="96"/>
      <c r="P264" s="96">
        <v>39814</v>
      </c>
      <c r="Q264" s="96" t="s">
        <v>3947</v>
      </c>
      <c r="S264" t="s">
        <v>4787</v>
      </c>
      <c r="T264" t="s">
        <v>4788</v>
      </c>
      <c r="U264" t="s">
        <v>3563</v>
      </c>
      <c r="V264" t="s">
        <v>4001</v>
      </c>
      <c r="W264" t="s">
        <v>4789</v>
      </c>
      <c r="X264" t="s">
        <v>2197</v>
      </c>
      <c r="Y264" t="s">
        <v>3032</v>
      </c>
      <c r="AB264" t="s">
        <v>3519</v>
      </c>
      <c r="AD264" t="s">
        <v>3499</v>
      </c>
      <c r="AE264" t="s">
        <v>3499</v>
      </c>
      <c r="AF264" t="s">
        <v>3499</v>
      </c>
      <c r="AG264" t="s">
        <v>3499</v>
      </c>
      <c r="AI264" t="s">
        <v>3032</v>
      </c>
      <c r="AN264" t="s">
        <v>3500</v>
      </c>
      <c r="AO264" t="s">
        <v>3501</v>
      </c>
    </row>
    <row r="265" spans="2:41" x14ac:dyDescent="0.25">
      <c r="B265" s="95">
        <v>264</v>
      </c>
      <c r="C265" s="95" t="s">
        <v>4790</v>
      </c>
      <c r="D265" t="s">
        <v>4791</v>
      </c>
      <c r="G265" t="s">
        <v>3799</v>
      </c>
      <c r="H265" t="s">
        <v>3532</v>
      </c>
      <c r="I265" t="s">
        <v>4</v>
      </c>
      <c r="J265" t="s">
        <v>3508</v>
      </c>
      <c r="K265" t="s">
        <v>4779</v>
      </c>
      <c r="L265">
        <v>1</v>
      </c>
      <c r="M265" t="s">
        <v>3510</v>
      </c>
      <c r="N265" s="96" t="s">
        <v>3511</v>
      </c>
      <c r="O265" s="96"/>
      <c r="P265" s="96">
        <v>39814</v>
      </c>
      <c r="Q265" s="96" t="s">
        <v>4780</v>
      </c>
      <c r="S265" t="s">
        <v>3496</v>
      </c>
      <c r="T265" t="s">
        <v>4781</v>
      </c>
      <c r="U265" t="s">
        <v>4310</v>
      </c>
      <c r="V265" t="s">
        <v>3940</v>
      </c>
      <c r="W265" t="s">
        <v>4792</v>
      </c>
      <c r="X265" t="s">
        <v>4002</v>
      </c>
      <c r="Y265" t="s">
        <v>3032</v>
      </c>
      <c r="Z265" t="s">
        <v>3815</v>
      </c>
      <c r="AA265" t="s">
        <v>1832</v>
      </c>
      <c r="AC265" t="s">
        <v>3520</v>
      </c>
      <c r="AD265" t="s">
        <v>3542</v>
      </c>
      <c r="AE265" t="s">
        <v>3522</v>
      </c>
      <c r="AF265" t="s">
        <v>3523</v>
      </c>
      <c r="AG265" t="s">
        <v>3501</v>
      </c>
      <c r="AI265" t="s">
        <v>3032</v>
      </c>
      <c r="AL265" t="s">
        <v>3544</v>
      </c>
      <c r="AN265" t="s">
        <v>3500</v>
      </c>
      <c r="AO265" t="s">
        <v>3501</v>
      </c>
    </row>
    <row r="266" spans="2:41" x14ac:dyDescent="0.25">
      <c r="B266" s="95">
        <v>265</v>
      </c>
      <c r="C266" s="95" t="s">
        <v>1573</v>
      </c>
      <c r="D266" t="s">
        <v>330</v>
      </c>
      <c r="E266" t="s">
        <v>4793</v>
      </c>
      <c r="F266" t="s">
        <v>3279</v>
      </c>
      <c r="G266" t="s">
        <v>3597</v>
      </c>
      <c r="H266" t="s">
        <v>3532</v>
      </c>
      <c r="I266" t="s">
        <v>4</v>
      </c>
      <c r="J266" t="s">
        <v>3508</v>
      </c>
      <c r="K266" t="s">
        <v>4794</v>
      </c>
      <c r="L266">
        <v>1</v>
      </c>
      <c r="M266" t="s">
        <v>683</v>
      </c>
      <c r="N266" s="96" t="s">
        <v>683</v>
      </c>
      <c r="O266" s="96"/>
      <c r="P266" s="96">
        <v>39814</v>
      </c>
      <c r="Q266" s="96"/>
      <c r="R266" t="s">
        <v>3586</v>
      </c>
      <c r="S266" t="s">
        <v>3844</v>
      </c>
      <c r="T266" t="s">
        <v>3588</v>
      </c>
      <c r="U266" t="s">
        <v>4795</v>
      </c>
      <c r="V266" t="s">
        <v>4796</v>
      </c>
      <c r="W266" t="s">
        <v>4796</v>
      </c>
      <c r="X266" t="s">
        <v>3588</v>
      </c>
      <c r="Y266" t="s">
        <v>3097</v>
      </c>
      <c r="Z266" t="s">
        <v>4797</v>
      </c>
      <c r="AA266" t="s">
        <v>4798</v>
      </c>
      <c r="AC266" t="s">
        <v>3578</v>
      </c>
      <c r="AD266" t="s">
        <v>3521</v>
      </c>
      <c r="AE266" t="s">
        <v>3640</v>
      </c>
      <c r="AF266" t="s">
        <v>3641</v>
      </c>
      <c r="AG266" t="s">
        <v>3501</v>
      </c>
      <c r="AI266" t="s">
        <v>3097</v>
      </c>
      <c r="AJ266" t="s">
        <v>152</v>
      </c>
      <c r="AK266" t="s">
        <v>3849</v>
      </c>
      <c r="AL266" t="s">
        <v>3580</v>
      </c>
      <c r="AN266" t="s">
        <v>12</v>
      </c>
      <c r="AO266" t="s">
        <v>3524</v>
      </c>
    </row>
    <row r="267" spans="2:41" x14ac:dyDescent="0.25">
      <c r="B267" s="95">
        <v>266</v>
      </c>
      <c r="C267" s="95" t="s">
        <v>996</v>
      </c>
      <c r="D267" t="s">
        <v>4799</v>
      </c>
      <c r="E267" t="s">
        <v>4800</v>
      </c>
      <c r="F267" t="s">
        <v>3117</v>
      </c>
      <c r="G267" t="s">
        <v>3548</v>
      </c>
      <c r="H267" t="s">
        <v>3708</v>
      </c>
      <c r="I267" t="s">
        <v>39</v>
      </c>
      <c r="J267" t="s">
        <v>3709</v>
      </c>
      <c r="K267" t="s">
        <v>4801</v>
      </c>
      <c r="L267">
        <v>3</v>
      </c>
      <c r="M267" t="s">
        <v>3510</v>
      </c>
      <c r="N267" s="96" t="s">
        <v>3511</v>
      </c>
      <c r="O267" s="96"/>
      <c r="P267" s="96">
        <v>39814</v>
      </c>
      <c r="Q267" s="96"/>
      <c r="R267" t="s">
        <v>3512</v>
      </c>
      <c r="S267" t="s">
        <v>3632</v>
      </c>
      <c r="T267" t="s">
        <v>3854</v>
      </c>
      <c r="U267" t="s">
        <v>3855</v>
      </c>
      <c r="V267" t="s">
        <v>3855</v>
      </c>
      <c r="W267" t="s">
        <v>4090</v>
      </c>
      <c r="X267" t="s">
        <v>3857</v>
      </c>
      <c r="Y267" t="s">
        <v>3032</v>
      </c>
      <c r="Z267" t="s">
        <v>33</v>
      </c>
      <c r="AA267" t="s">
        <v>1227</v>
      </c>
      <c r="AC267" t="s">
        <v>3520</v>
      </c>
      <c r="AD267" t="s">
        <v>3723</v>
      </c>
      <c r="AE267" t="s">
        <v>3543</v>
      </c>
      <c r="AF267" t="s">
        <v>4802</v>
      </c>
      <c r="AG267" t="s">
        <v>3524</v>
      </c>
      <c r="AI267" t="s">
        <v>3032</v>
      </c>
      <c r="AJ267" t="s">
        <v>152</v>
      </c>
      <c r="AK267" t="s">
        <v>3642</v>
      </c>
      <c r="AL267" t="s">
        <v>3527</v>
      </c>
      <c r="AN267" t="s">
        <v>3594</v>
      </c>
      <c r="AO267" t="s">
        <v>3501</v>
      </c>
    </row>
    <row r="268" spans="2:41" x14ac:dyDescent="0.25">
      <c r="B268" s="95">
        <v>267</v>
      </c>
      <c r="C268" s="95" t="s">
        <v>2793</v>
      </c>
      <c r="D268" t="s">
        <v>4803</v>
      </c>
      <c r="E268" t="s">
        <v>4804</v>
      </c>
      <c r="F268" t="s">
        <v>5</v>
      </c>
      <c r="G268" t="s">
        <v>3583</v>
      </c>
      <c r="H268" t="s">
        <v>4212</v>
      </c>
      <c r="I268" t="s">
        <v>4</v>
      </c>
      <c r="J268" t="s">
        <v>4787</v>
      </c>
      <c r="K268" t="s">
        <v>4805</v>
      </c>
      <c r="L268">
        <v>3</v>
      </c>
      <c r="M268" t="s">
        <v>683</v>
      </c>
      <c r="N268" s="96" t="s">
        <v>683</v>
      </c>
      <c r="O268" s="96"/>
      <c r="P268" s="96">
        <v>39814</v>
      </c>
      <c r="Q268" s="96"/>
      <c r="R268" t="s">
        <v>3512</v>
      </c>
      <c r="S268" t="s">
        <v>3658</v>
      </c>
      <c r="T268" t="s">
        <v>3699</v>
      </c>
      <c r="U268" t="s">
        <v>3700</v>
      </c>
      <c r="V268" t="s">
        <v>3900</v>
      </c>
      <c r="W268" t="s">
        <v>4497</v>
      </c>
      <c r="X268" t="s">
        <v>4497</v>
      </c>
      <c r="Y268" t="s">
        <v>3032</v>
      </c>
      <c r="Z268" t="s">
        <v>4806</v>
      </c>
      <c r="AA268" t="s">
        <v>4806</v>
      </c>
      <c r="AC268" t="s">
        <v>3520</v>
      </c>
      <c r="AD268" t="s">
        <v>3499</v>
      </c>
      <c r="AE268" t="s">
        <v>3499</v>
      </c>
      <c r="AF268" t="s">
        <v>3499</v>
      </c>
      <c r="AG268" t="s">
        <v>3499</v>
      </c>
      <c r="AI268" t="s">
        <v>3032</v>
      </c>
      <c r="AJ268" t="s">
        <v>152</v>
      </c>
      <c r="AK268" t="s">
        <v>3662</v>
      </c>
      <c r="AL268" t="s">
        <v>3544</v>
      </c>
      <c r="AN268" t="s">
        <v>3594</v>
      </c>
      <c r="AO268" t="s">
        <v>3501</v>
      </c>
    </row>
    <row r="269" spans="2:41" x14ac:dyDescent="0.25">
      <c r="B269" s="95">
        <v>268</v>
      </c>
      <c r="C269" s="95" t="s">
        <v>2609</v>
      </c>
      <c r="D269" t="s">
        <v>2610</v>
      </c>
      <c r="E269" t="s">
        <v>4807</v>
      </c>
      <c r="F269" t="s">
        <v>5</v>
      </c>
      <c r="G269" t="s">
        <v>3583</v>
      </c>
      <c r="H269" t="s">
        <v>4212</v>
      </c>
      <c r="I269" t="s">
        <v>4</v>
      </c>
      <c r="J269" t="s">
        <v>4787</v>
      </c>
      <c r="K269" t="s">
        <v>4808</v>
      </c>
      <c r="L269">
        <v>3</v>
      </c>
      <c r="M269" t="s">
        <v>683</v>
      </c>
      <c r="N269" s="96" t="s">
        <v>683</v>
      </c>
      <c r="O269" s="96"/>
      <c r="P269" s="96">
        <v>39814</v>
      </c>
      <c r="Q269" s="96"/>
      <c r="R269" t="s">
        <v>3512</v>
      </c>
      <c r="S269" t="s">
        <v>3658</v>
      </c>
      <c r="T269" t="s">
        <v>3699</v>
      </c>
      <c r="U269" t="s">
        <v>3700</v>
      </c>
      <c r="V269" t="s">
        <v>3900</v>
      </c>
      <c r="W269" t="s">
        <v>4497</v>
      </c>
      <c r="Y269" t="s">
        <v>3032</v>
      </c>
      <c r="Z269" t="s">
        <v>4806</v>
      </c>
      <c r="AA269" t="s">
        <v>4806</v>
      </c>
      <c r="AC269" t="s">
        <v>3520</v>
      </c>
      <c r="AD269" t="s">
        <v>4265</v>
      </c>
      <c r="AE269" t="s">
        <v>3543</v>
      </c>
      <c r="AF269" t="s">
        <v>3523</v>
      </c>
      <c r="AG269" t="s">
        <v>3501</v>
      </c>
      <c r="AI269" t="s">
        <v>3032</v>
      </c>
      <c r="AJ269" t="s">
        <v>152</v>
      </c>
      <c r="AK269" t="s">
        <v>3662</v>
      </c>
      <c r="AL269" t="s">
        <v>3544</v>
      </c>
      <c r="AN269" t="s">
        <v>3594</v>
      </c>
      <c r="AO269" t="s">
        <v>3501</v>
      </c>
    </row>
    <row r="270" spans="2:41" x14ac:dyDescent="0.25">
      <c r="B270" s="95">
        <v>269</v>
      </c>
      <c r="C270" s="95" t="s">
        <v>2798</v>
      </c>
      <c r="D270" t="s">
        <v>4809</v>
      </c>
      <c r="E270" t="s">
        <v>4810</v>
      </c>
      <c r="F270" t="s">
        <v>3279</v>
      </c>
      <c r="G270" t="s">
        <v>3597</v>
      </c>
      <c r="H270" t="s">
        <v>3532</v>
      </c>
      <c r="I270" t="s">
        <v>4</v>
      </c>
      <c r="J270" t="s">
        <v>3852</v>
      </c>
      <c r="K270" t="s">
        <v>4811</v>
      </c>
      <c r="L270">
        <v>3</v>
      </c>
      <c r="M270" t="s">
        <v>683</v>
      </c>
      <c r="N270" s="96" t="s">
        <v>683</v>
      </c>
      <c r="O270" s="96"/>
      <c r="P270" s="96">
        <v>39814</v>
      </c>
      <c r="Q270" s="96"/>
      <c r="R270" t="s">
        <v>3512</v>
      </c>
      <c r="S270" t="s">
        <v>3658</v>
      </c>
      <c r="T270" t="s">
        <v>3699</v>
      </c>
      <c r="U270" t="s">
        <v>3659</v>
      </c>
      <c r="W270" t="s">
        <v>3702</v>
      </c>
      <c r="X270" t="s">
        <v>3900</v>
      </c>
      <c r="Y270" t="s">
        <v>3032</v>
      </c>
      <c r="Z270" t="s">
        <v>1169</v>
      </c>
      <c r="AA270" t="s">
        <v>4812</v>
      </c>
      <c r="AC270" t="s">
        <v>3520</v>
      </c>
      <c r="AD270" t="s">
        <v>4265</v>
      </c>
      <c r="AE270" t="s">
        <v>3640</v>
      </c>
      <c r="AF270" t="s">
        <v>3523</v>
      </c>
      <c r="AG270" t="s">
        <v>3501</v>
      </c>
      <c r="AH270" t="s">
        <v>3525</v>
      </c>
      <c r="AI270" t="s">
        <v>3714</v>
      </c>
      <c r="AJ270" t="s">
        <v>3712</v>
      </c>
      <c r="AK270" t="s">
        <v>3662</v>
      </c>
      <c r="AL270" t="s">
        <v>3544</v>
      </c>
      <c r="AN270" t="s">
        <v>3594</v>
      </c>
      <c r="AO270" t="s">
        <v>3501</v>
      </c>
    </row>
    <row r="271" spans="2:41" x14ac:dyDescent="0.25">
      <c r="B271" s="95">
        <v>270</v>
      </c>
      <c r="C271" s="95" t="s">
        <v>4813</v>
      </c>
      <c r="D271" t="s">
        <v>4814</v>
      </c>
      <c r="G271" t="s">
        <v>3566</v>
      </c>
      <c r="H271" t="s">
        <v>3494</v>
      </c>
      <c r="J271" t="s">
        <v>3560</v>
      </c>
      <c r="K271" t="s">
        <v>4815</v>
      </c>
      <c r="L271">
        <v>-99</v>
      </c>
      <c r="M271" t="s">
        <v>683</v>
      </c>
      <c r="N271" s="96" t="s">
        <v>683</v>
      </c>
      <c r="O271" s="96"/>
      <c r="P271" s="96">
        <v>39814</v>
      </c>
      <c r="Q271" s="96" t="s">
        <v>3960</v>
      </c>
      <c r="U271" t="s">
        <v>3563</v>
      </c>
      <c r="AD271" t="s">
        <v>3499</v>
      </c>
      <c r="AE271" t="s">
        <v>3499</v>
      </c>
      <c r="AF271" t="s">
        <v>3499</v>
      </c>
      <c r="AG271" t="s">
        <v>3499</v>
      </c>
      <c r="AN271" t="s">
        <v>3500</v>
      </c>
      <c r="AO271" t="s">
        <v>3501</v>
      </c>
    </row>
    <row r="272" spans="2:41" x14ac:dyDescent="0.25">
      <c r="B272" s="95">
        <v>271</v>
      </c>
      <c r="C272" s="95" t="s">
        <v>1008</v>
      </c>
      <c r="D272" t="s">
        <v>4816</v>
      </c>
      <c r="E272" t="s">
        <v>4817</v>
      </c>
      <c r="F272" t="s">
        <v>3109</v>
      </c>
      <c r="G272" t="s">
        <v>3969</v>
      </c>
      <c r="H272" t="s">
        <v>3507</v>
      </c>
      <c r="I272" t="s">
        <v>4</v>
      </c>
      <c r="J272" t="s">
        <v>3533</v>
      </c>
      <c r="K272" t="s">
        <v>4546</v>
      </c>
      <c r="L272">
        <v>2</v>
      </c>
      <c r="M272" t="s">
        <v>683</v>
      </c>
      <c r="N272" s="96" t="s">
        <v>683</v>
      </c>
      <c r="O272" s="96"/>
      <c r="P272" s="96">
        <v>39814</v>
      </c>
      <c r="Q272" s="96"/>
      <c r="R272" t="s">
        <v>3512</v>
      </c>
      <c r="S272" t="s">
        <v>3632</v>
      </c>
      <c r="T272" t="s">
        <v>3854</v>
      </c>
      <c r="U272" t="s">
        <v>3855</v>
      </c>
      <c r="V272" t="s">
        <v>4090</v>
      </c>
      <c r="W272" t="s">
        <v>3857</v>
      </c>
      <c r="Y272" t="s">
        <v>3032</v>
      </c>
      <c r="Z272" t="s">
        <v>4818</v>
      </c>
      <c r="AA272" t="s">
        <v>4623</v>
      </c>
      <c r="AC272" t="s">
        <v>3520</v>
      </c>
      <c r="AD272" t="s">
        <v>3521</v>
      </c>
      <c r="AE272" t="s">
        <v>3640</v>
      </c>
      <c r="AF272" t="s">
        <v>3641</v>
      </c>
      <c r="AG272" t="s">
        <v>3501</v>
      </c>
      <c r="AH272" t="s">
        <v>3525</v>
      </c>
      <c r="AI272" t="s">
        <v>3032</v>
      </c>
      <c r="AJ272" t="s">
        <v>152</v>
      </c>
      <c r="AK272" t="s">
        <v>3642</v>
      </c>
      <c r="AL272" t="s">
        <v>3544</v>
      </c>
      <c r="AN272" t="s">
        <v>3594</v>
      </c>
      <c r="AO272" t="s">
        <v>3501</v>
      </c>
    </row>
    <row r="273" spans="2:41" x14ac:dyDescent="0.25">
      <c r="B273" s="95">
        <v>272</v>
      </c>
      <c r="C273" t="s">
        <v>4819</v>
      </c>
      <c r="D273" t="s">
        <v>4820</v>
      </c>
      <c r="G273" t="s">
        <v>3969</v>
      </c>
      <c r="H273" t="s">
        <v>3041</v>
      </c>
      <c r="K273" t="s">
        <v>4546</v>
      </c>
      <c r="L273">
        <v>2</v>
      </c>
      <c r="M273" t="s">
        <v>683</v>
      </c>
      <c r="N273" s="96" t="s">
        <v>683</v>
      </c>
      <c r="O273" s="96"/>
      <c r="P273" s="96">
        <v>39814</v>
      </c>
      <c r="Q273" s="96" t="s">
        <v>4821</v>
      </c>
      <c r="S273" t="s">
        <v>4822</v>
      </c>
      <c r="U273" t="s">
        <v>3563</v>
      </c>
      <c r="X273" t="s">
        <v>4823</v>
      </c>
      <c r="Y273" t="s">
        <v>2922</v>
      </c>
      <c r="AC273" t="s">
        <v>2922</v>
      </c>
      <c r="AD273" t="s">
        <v>3499</v>
      </c>
      <c r="AE273" t="s">
        <v>3499</v>
      </c>
      <c r="AF273" t="s">
        <v>3499</v>
      </c>
      <c r="AG273" t="s">
        <v>3499</v>
      </c>
      <c r="AI273" t="s">
        <v>2922</v>
      </c>
      <c r="AN273" t="s">
        <v>3500</v>
      </c>
      <c r="AO273" t="s">
        <v>3501</v>
      </c>
    </row>
    <row r="274" spans="2:41" x14ac:dyDescent="0.25">
      <c r="B274" s="95">
        <v>273</v>
      </c>
      <c r="C274" s="95" t="s">
        <v>1379</v>
      </c>
      <c r="D274" t="s">
        <v>1380</v>
      </c>
      <c r="E274" t="s">
        <v>4824</v>
      </c>
      <c r="F274" t="s">
        <v>3279</v>
      </c>
      <c r="G274" t="s">
        <v>3688</v>
      </c>
      <c r="H274" t="s">
        <v>3507</v>
      </c>
      <c r="I274" t="s">
        <v>4</v>
      </c>
      <c r="J274" t="s">
        <v>4596</v>
      </c>
      <c r="K274" t="s">
        <v>4825</v>
      </c>
      <c r="L274">
        <v>1</v>
      </c>
      <c r="M274" t="s">
        <v>3510</v>
      </c>
      <c r="N274" s="96" t="s">
        <v>3511</v>
      </c>
      <c r="O274" s="96"/>
      <c r="P274" s="96">
        <v>39814</v>
      </c>
      <c r="Q274" s="96"/>
      <c r="R274" t="s">
        <v>3586</v>
      </c>
      <c r="S274" t="s">
        <v>3587</v>
      </c>
      <c r="T274" t="s">
        <v>3588</v>
      </c>
      <c r="U274" t="s">
        <v>3954</v>
      </c>
      <c r="V274" t="s">
        <v>4521</v>
      </c>
      <c r="W274" t="s">
        <v>4521</v>
      </c>
      <c r="X274" t="s">
        <v>3588</v>
      </c>
      <c r="Y274" t="s">
        <v>3097</v>
      </c>
      <c r="Z274" t="s">
        <v>3838</v>
      </c>
      <c r="AA274" t="s">
        <v>4826</v>
      </c>
      <c r="AC274" t="s">
        <v>3578</v>
      </c>
      <c r="AD274" t="s">
        <v>3542</v>
      </c>
      <c r="AE274" t="s">
        <v>3522</v>
      </c>
      <c r="AF274" t="s">
        <v>3523</v>
      </c>
      <c r="AG274" t="s">
        <v>3692</v>
      </c>
      <c r="AH274" t="s">
        <v>3525</v>
      </c>
      <c r="AI274" t="s">
        <v>3097</v>
      </c>
      <c r="AJ274" t="s">
        <v>152</v>
      </c>
      <c r="AK274" t="s">
        <v>3593</v>
      </c>
      <c r="AL274" t="s">
        <v>3580</v>
      </c>
      <c r="AN274" t="s">
        <v>3594</v>
      </c>
      <c r="AO274" t="s">
        <v>3501</v>
      </c>
    </row>
    <row r="275" spans="2:41" x14ac:dyDescent="0.25">
      <c r="B275" s="95">
        <v>274</v>
      </c>
      <c r="C275" s="95" t="s">
        <v>1260</v>
      </c>
      <c r="D275" t="s">
        <v>385</v>
      </c>
      <c r="E275" t="s">
        <v>4827</v>
      </c>
      <c r="F275" t="s">
        <v>3117</v>
      </c>
      <c r="G275" t="s">
        <v>3548</v>
      </c>
      <c r="H275" t="s">
        <v>3041</v>
      </c>
      <c r="I275" t="s">
        <v>3041</v>
      </c>
      <c r="J275" t="s">
        <v>3738</v>
      </c>
      <c r="K275" t="s">
        <v>4828</v>
      </c>
      <c r="L275">
        <v>3</v>
      </c>
      <c r="M275" t="s">
        <v>683</v>
      </c>
      <c r="N275" s="96" t="s">
        <v>683</v>
      </c>
      <c r="O275" s="96"/>
      <c r="P275" s="96">
        <v>39814</v>
      </c>
      <c r="Q275" s="96"/>
      <c r="R275" t="s">
        <v>3512</v>
      </c>
      <c r="S275" t="s">
        <v>3632</v>
      </c>
      <c r="T275" t="s">
        <v>3854</v>
      </c>
      <c r="U275" t="s">
        <v>3855</v>
      </c>
      <c r="V275" t="s">
        <v>3855</v>
      </c>
      <c r="W275" t="s">
        <v>3856</v>
      </c>
      <c r="X275" t="s">
        <v>3857</v>
      </c>
      <c r="Y275" t="s">
        <v>3032</v>
      </c>
      <c r="Z275" t="s">
        <v>4829</v>
      </c>
      <c r="AA275" t="s">
        <v>4830</v>
      </c>
      <c r="AC275" t="s">
        <v>3520</v>
      </c>
      <c r="AD275" t="s">
        <v>3563</v>
      </c>
      <c r="AE275" t="s">
        <v>3543</v>
      </c>
      <c r="AF275" t="s">
        <v>3555</v>
      </c>
      <c r="AG275" t="s">
        <v>3501</v>
      </c>
      <c r="AI275" t="s">
        <v>3032</v>
      </c>
      <c r="AJ275" t="s">
        <v>152</v>
      </c>
      <c r="AK275" t="s">
        <v>3642</v>
      </c>
      <c r="AL275" t="s">
        <v>3544</v>
      </c>
      <c r="AN275" t="s">
        <v>3594</v>
      </c>
      <c r="AO275" t="s">
        <v>3501</v>
      </c>
    </row>
    <row r="276" spans="2:41" x14ac:dyDescent="0.25">
      <c r="B276" s="95">
        <v>275</v>
      </c>
      <c r="C276" s="95" t="s">
        <v>2975</v>
      </c>
      <c r="D276" t="s">
        <v>4831</v>
      </c>
      <c r="E276" t="s">
        <v>4832</v>
      </c>
      <c r="F276" t="s">
        <v>5</v>
      </c>
      <c r="G276" t="s">
        <v>3841</v>
      </c>
      <c r="H276" t="s">
        <v>3842</v>
      </c>
      <c r="I276" t="s">
        <v>4</v>
      </c>
      <c r="K276" t="s">
        <v>3631</v>
      </c>
      <c r="L276">
        <v>2</v>
      </c>
      <c r="N276" s="96"/>
      <c r="O276" s="96"/>
      <c r="P276" s="96">
        <v>42095</v>
      </c>
      <c r="Q276" s="96"/>
      <c r="R276" t="s">
        <v>3619</v>
      </c>
      <c r="S276" t="s">
        <v>3620</v>
      </c>
      <c r="T276" t="s">
        <v>3620</v>
      </c>
      <c r="U276" t="s">
        <v>3620</v>
      </c>
      <c r="V276" t="s">
        <v>3622</v>
      </c>
      <c r="W276" t="s">
        <v>3622</v>
      </c>
      <c r="X276" t="s">
        <v>3993</v>
      </c>
      <c r="Y276" t="s">
        <v>3267</v>
      </c>
      <c r="Z276" t="s">
        <v>2554</v>
      </c>
      <c r="AA276" t="s">
        <v>1277</v>
      </c>
      <c r="AC276" t="s">
        <v>3578</v>
      </c>
      <c r="AE276" t="s">
        <v>4833</v>
      </c>
      <c r="AG276" t="s">
        <v>3501</v>
      </c>
      <c r="AH276" t="s">
        <v>3525</v>
      </c>
      <c r="AI276" t="s">
        <v>3267</v>
      </c>
      <c r="AJ276" t="s">
        <v>152</v>
      </c>
      <c r="AL276" t="s">
        <v>3580</v>
      </c>
      <c r="AN276" t="s">
        <v>3594</v>
      </c>
      <c r="AO276" t="s">
        <v>3501</v>
      </c>
    </row>
    <row r="277" spans="2:41" x14ac:dyDescent="0.25">
      <c r="B277" s="95">
        <v>276</v>
      </c>
      <c r="C277" s="95" t="s">
        <v>4834</v>
      </c>
      <c r="D277" t="s">
        <v>4835</v>
      </c>
      <c r="E277" t="s">
        <v>4836</v>
      </c>
      <c r="G277" t="s">
        <v>3506</v>
      </c>
      <c r="H277" t="s">
        <v>3932</v>
      </c>
      <c r="I277" t="s">
        <v>4</v>
      </c>
      <c r="J277" t="s">
        <v>3508</v>
      </c>
      <c r="K277" t="s">
        <v>4837</v>
      </c>
      <c r="L277">
        <v>3</v>
      </c>
      <c r="M277" t="s">
        <v>683</v>
      </c>
      <c r="N277" s="96" t="s">
        <v>683</v>
      </c>
      <c r="O277" s="96" t="s">
        <v>683</v>
      </c>
      <c r="P277" s="96">
        <v>41214</v>
      </c>
      <c r="Q277" s="96" t="s">
        <v>4453</v>
      </c>
      <c r="S277" t="s">
        <v>3248</v>
      </c>
      <c r="T277" t="s">
        <v>3551</v>
      </c>
      <c r="U277" t="s">
        <v>2154</v>
      </c>
      <c r="V277" t="s">
        <v>4639</v>
      </c>
      <c r="W277" t="s">
        <v>3163</v>
      </c>
      <c r="X277" t="s">
        <v>4002</v>
      </c>
      <c r="Y277" t="s">
        <v>3032</v>
      </c>
      <c r="Z277" t="s">
        <v>4838</v>
      </c>
      <c r="AA277" t="s">
        <v>4839</v>
      </c>
      <c r="AC277" t="s">
        <v>3578</v>
      </c>
      <c r="AD277" t="s">
        <v>3521</v>
      </c>
      <c r="AE277" t="s">
        <v>3579</v>
      </c>
      <c r="AF277" t="s">
        <v>4115</v>
      </c>
      <c r="AH277" t="s">
        <v>3525</v>
      </c>
      <c r="AI277" t="s">
        <v>3032</v>
      </c>
      <c r="AJ277" t="s">
        <v>4003</v>
      </c>
      <c r="AL277" t="s">
        <v>3580</v>
      </c>
      <c r="AN277" t="s">
        <v>3500</v>
      </c>
      <c r="AO277" t="s">
        <v>3501</v>
      </c>
    </row>
    <row r="278" spans="2:41" x14ac:dyDescent="0.25">
      <c r="B278" s="95">
        <v>277</v>
      </c>
      <c r="C278" t="s">
        <v>4840</v>
      </c>
      <c r="D278" t="s">
        <v>4841</v>
      </c>
      <c r="G278" t="s">
        <v>3506</v>
      </c>
      <c r="H278" t="s">
        <v>3932</v>
      </c>
      <c r="I278" t="s">
        <v>4</v>
      </c>
      <c r="J278" t="s">
        <v>3508</v>
      </c>
      <c r="K278" t="s">
        <v>87</v>
      </c>
      <c r="L278">
        <v>3</v>
      </c>
      <c r="N278" s="96"/>
      <c r="O278" s="96"/>
      <c r="P278" s="96">
        <v>41214</v>
      </c>
      <c r="Q278" s="96" t="s">
        <v>3809</v>
      </c>
      <c r="S278" t="s">
        <v>3574</v>
      </c>
      <c r="T278" t="s">
        <v>3574</v>
      </c>
      <c r="U278" t="s">
        <v>2166</v>
      </c>
      <c r="V278" t="s">
        <v>3163</v>
      </c>
      <c r="W278" t="s">
        <v>3163</v>
      </c>
      <c r="X278" t="s">
        <v>3574</v>
      </c>
      <c r="Y278" t="s">
        <v>3032</v>
      </c>
      <c r="Z278" t="s">
        <v>4839</v>
      </c>
      <c r="AC278" t="s">
        <v>3578</v>
      </c>
      <c r="AD278" t="s">
        <v>3521</v>
      </c>
      <c r="AE278" t="s">
        <v>3579</v>
      </c>
      <c r="AF278" t="s">
        <v>4115</v>
      </c>
      <c r="AG278" t="s">
        <v>3501</v>
      </c>
      <c r="AI278" t="s">
        <v>3032</v>
      </c>
      <c r="AL278" t="s">
        <v>3580</v>
      </c>
      <c r="AN278" t="s">
        <v>3500</v>
      </c>
      <c r="AO278" t="s">
        <v>3501</v>
      </c>
    </row>
    <row r="279" spans="2:41" x14ac:dyDescent="0.25">
      <c r="B279" s="95">
        <v>278</v>
      </c>
      <c r="C279" s="95" t="s">
        <v>4842</v>
      </c>
      <c r="D279" t="s">
        <v>4843</v>
      </c>
      <c r="G279" t="s">
        <v>3799</v>
      </c>
      <c r="H279" t="s">
        <v>3532</v>
      </c>
      <c r="J279" t="s">
        <v>3560</v>
      </c>
      <c r="K279" t="s">
        <v>4844</v>
      </c>
      <c r="L279">
        <v>-99</v>
      </c>
      <c r="M279" t="s">
        <v>683</v>
      </c>
      <c r="N279" s="96" t="s">
        <v>683</v>
      </c>
      <c r="O279" s="96"/>
      <c r="P279" s="96">
        <v>39814</v>
      </c>
      <c r="Q279" s="96" t="s">
        <v>4845</v>
      </c>
      <c r="S279" t="s">
        <v>3575</v>
      </c>
      <c r="U279" t="s">
        <v>4419</v>
      </c>
      <c r="X279" t="s">
        <v>3874</v>
      </c>
      <c r="Y279" t="s">
        <v>3032</v>
      </c>
      <c r="AD279" t="s">
        <v>3499</v>
      </c>
      <c r="AE279" t="s">
        <v>3499</v>
      </c>
      <c r="AF279" t="s">
        <v>3499</v>
      </c>
      <c r="AG279" t="s">
        <v>3499</v>
      </c>
      <c r="AI279" t="s">
        <v>3032</v>
      </c>
      <c r="AN279" t="s">
        <v>3500</v>
      </c>
      <c r="AO279" t="s">
        <v>3501</v>
      </c>
    </row>
    <row r="280" spans="2:41" x14ac:dyDescent="0.25">
      <c r="B280" s="95">
        <v>279</v>
      </c>
      <c r="C280" s="95" t="s">
        <v>1584</v>
      </c>
      <c r="D280" t="s">
        <v>472</v>
      </c>
      <c r="E280" t="s">
        <v>4846</v>
      </c>
      <c r="F280" t="s">
        <v>5</v>
      </c>
      <c r="G280" t="s">
        <v>3583</v>
      </c>
      <c r="H280" t="s">
        <v>3609</v>
      </c>
      <c r="I280" t="s">
        <v>4</v>
      </c>
      <c r="J280" t="s">
        <v>3852</v>
      </c>
      <c r="K280" t="s">
        <v>4847</v>
      </c>
      <c r="L280">
        <v>1</v>
      </c>
      <c r="M280" t="s">
        <v>683</v>
      </c>
      <c r="N280" s="96" t="s">
        <v>683</v>
      </c>
      <c r="O280" s="96" t="s">
        <v>683</v>
      </c>
      <c r="P280" s="96">
        <v>41426</v>
      </c>
      <c r="Q280" s="96"/>
      <c r="R280" t="s">
        <v>3586</v>
      </c>
      <c r="S280" t="s">
        <v>3844</v>
      </c>
      <c r="T280" t="s">
        <v>3588</v>
      </c>
      <c r="U280" t="s">
        <v>4341</v>
      </c>
      <c r="V280" t="s">
        <v>3766</v>
      </c>
      <c r="W280" t="s">
        <v>3766</v>
      </c>
      <c r="X280" t="s">
        <v>3588</v>
      </c>
      <c r="Y280" t="s">
        <v>3097</v>
      </c>
      <c r="Z280" t="s">
        <v>4848</v>
      </c>
      <c r="AA280" t="s">
        <v>4849</v>
      </c>
      <c r="AC280" t="s">
        <v>3578</v>
      </c>
      <c r="AD280" t="s">
        <v>3563</v>
      </c>
      <c r="AE280" t="s">
        <v>3543</v>
      </c>
      <c r="AF280" t="s">
        <v>3641</v>
      </c>
      <c r="AG280" t="s">
        <v>3501</v>
      </c>
      <c r="AI280" t="s">
        <v>3097</v>
      </c>
      <c r="AJ280" t="s">
        <v>152</v>
      </c>
      <c r="AK280" t="s">
        <v>3849</v>
      </c>
      <c r="AL280" t="s">
        <v>3580</v>
      </c>
      <c r="AN280" t="s">
        <v>4065</v>
      </c>
      <c r="AO280" t="s">
        <v>3501</v>
      </c>
    </row>
    <row r="281" spans="2:41" x14ac:dyDescent="0.25">
      <c r="B281" s="95">
        <v>280</v>
      </c>
      <c r="C281" s="95" t="s">
        <v>1666</v>
      </c>
      <c r="D281" t="s">
        <v>1667</v>
      </c>
      <c r="F281" t="s">
        <v>5</v>
      </c>
      <c r="G281" t="s">
        <v>3583</v>
      </c>
      <c r="H281" t="s">
        <v>3609</v>
      </c>
      <c r="I281" t="s">
        <v>4</v>
      </c>
      <c r="J281" t="s">
        <v>3852</v>
      </c>
      <c r="K281" t="s">
        <v>3631</v>
      </c>
      <c r="N281" s="96"/>
      <c r="O281" s="96"/>
      <c r="P281" s="96">
        <v>42767</v>
      </c>
      <c r="Q281" s="96"/>
      <c r="R281" t="s">
        <v>3586</v>
      </c>
      <c r="S281" t="s">
        <v>3844</v>
      </c>
      <c r="T281" t="s">
        <v>3588</v>
      </c>
      <c r="U281" t="s">
        <v>4341</v>
      </c>
      <c r="X281" t="s">
        <v>3588</v>
      </c>
      <c r="Y281" t="s">
        <v>3097</v>
      </c>
      <c r="Z281" t="s">
        <v>4848</v>
      </c>
      <c r="AA281" t="s">
        <v>4523</v>
      </c>
      <c r="AD281" t="s">
        <v>4850</v>
      </c>
      <c r="AE281" t="s">
        <v>4851</v>
      </c>
      <c r="AI281" t="s">
        <v>3097</v>
      </c>
      <c r="AJ281" t="s">
        <v>152</v>
      </c>
      <c r="AK281" t="s">
        <v>3849</v>
      </c>
      <c r="AN281" t="s">
        <v>3500</v>
      </c>
      <c r="AO281" t="s">
        <v>3501</v>
      </c>
    </row>
    <row r="282" spans="2:41" x14ac:dyDescent="0.25">
      <c r="B282" s="95">
        <v>281</v>
      </c>
      <c r="C282" t="s">
        <v>4852</v>
      </c>
      <c r="D282" t="s">
        <v>4853</v>
      </c>
      <c r="G282" t="s">
        <v>3724</v>
      </c>
      <c r="H282" t="s">
        <v>4</v>
      </c>
      <c r="J282" t="s">
        <v>3560</v>
      </c>
      <c r="K282" t="s">
        <v>4854</v>
      </c>
      <c r="L282">
        <v>-99</v>
      </c>
      <c r="M282" t="s">
        <v>683</v>
      </c>
      <c r="N282" s="96" t="s">
        <v>683</v>
      </c>
      <c r="O282" s="96" t="s">
        <v>683</v>
      </c>
      <c r="P282" s="96">
        <v>40909</v>
      </c>
      <c r="Q282" s="96" t="s">
        <v>4855</v>
      </c>
      <c r="S282" t="s">
        <v>1345</v>
      </c>
      <c r="U282" t="s">
        <v>4202</v>
      </c>
      <c r="X282" t="s">
        <v>3615</v>
      </c>
      <c r="Y282" t="s">
        <v>3097</v>
      </c>
      <c r="Z282" t="s">
        <v>3893</v>
      </c>
      <c r="AD282" t="s">
        <v>3499</v>
      </c>
      <c r="AE282" t="s">
        <v>3499</v>
      </c>
      <c r="AF282" t="s">
        <v>3499</v>
      </c>
      <c r="AG282" t="s">
        <v>3499</v>
      </c>
      <c r="AI282" t="s">
        <v>3097</v>
      </c>
      <c r="AN282" t="s">
        <v>3500</v>
      </c>
      <c r="AO282" t="s">
        <v>3501</v>
      </c>
    </row>
    <row r="283" spans="2:41" x14ac:dyDescent="0.25">
      <c r="B283" s="95">
        <v>282</v>
      </c>
      <c r="C283" s="95" t="s">
        <v>2616</v>
      </c>
      <c r="D283" t="s">
        <v>4856</v>
      </c>
      <c r="E283" t="s">
        <v>4857</v>
      </c>
      <c r="F283" t="s">
        <v>3279</v>
      </c>
      <c r="G283" t="s">
        <v>3799</v>
      </c>
      <c r="H283" t="s">
        <v>3532</v>
      </c>
      <c r="I283" t="s">
        <v>4</v>
      </c>
      <c r="J283" t="s">
        <v>4126</v>
      </c>
      <c r="K283" t="s">
        <v>4858</v>
      </c>
      <c r="L283">
        <v>3</v>
      </c>
      <c r="M283" t="s">
        <v>683</v>
      </c>
      <c r="N283" s="96" t="s">
        <v>683</v>
      </c>
      <c r="O283" s="96" t="s">
        <v>3524</v>
      </c>
      <c r="P283" s="96">
        <v>39814</v>
      </c>
      <c r="Q283" s="96"/>
      <c r="R283" t="s">
        <v>3512</v>
      </c>
      <c r="S283" t="s">
        <v>3658</v>
      </c>
      <c r="T283" t="s">
        <v>3699</v>
      </c>
      <c r="U283" t="s">
        <v>3824</v>
      </c>
      <c r="W283" t="s">
        <v>3702</v>
      </c>
      <c r="X283" t="s">
        <v>3900</v>
      </c>
      <c r="Y283" t="s">
        <v>3032</v>
      </c>
      <c r="Z283" t="s">
        <v>3838</v>
      </c>
      <c r="AA283" t="s">
        <v>3928</v>
      </c>
      <c r="AC283" t="s">
        <v>3520</v>
      </c>
      <c r="AD283" t="s">
        <v>3521</v>
      </c>
      <c r="AE283" t="s">
        <v>3640</v>
      </c>
      <c r="AF283" t="s">
        <v>3523</v>
      </c>
      <c r="AG283" t="s">
        <v>3501</v>
      </c>
      <c r="AI283" t="s">
        <v>3032</v>
      </c>
      <c r="AJ283" t="s">
        <v>152</v>
      </c>
      <c r="AK283" t="s">
        <v>3662</v>
      </c>
      <c r="AL283" t="s">
        <v>3544</v>
      </c>
      <c r="AN283" t="s">
        <v>3594</v>
      </c>
      <c r="AO283" t="s">
        <v>3501</v>
      </c>
    </row>
    <row r="284" spans="2:41" x14ac:dyDescent="0.25">
      <c r="B284" s="95">
        <v>283</v>
      </c>
      <c r="C284" s="95" t="s">
        <v>2290</v>
      </c>
      <c r="D284" t="s">
        <v>4859</v>
      </c>
      <c r="E284" t="s">
        <v>4860</v>
      </c>
      <c r="F284" t="s">
        <v>5</v>
      </c>
      <c r="G284" t="s">
        <v>4261</v>
      </c>
      <c r="H284" t="s">
        <v>3598</v>
      </c>
      <c r="I284" t="s">
        <v>4</v>
      </c>
      <c r="J284" t="s">
        <v>3533</v>
      </c>
      <c r="K284" t="s">
        <v>4861</v>
      </c>
      <c r="L284">
        <v>3</v>
      </c>
      <c r="M284" t="s">
        <v>683</v>
      </c>
      <c r="N284" s="96" t="s">
        <v>683</v>
      </c>
      <c r="O284" s="96"/>
      <c r="P284" s="96">
        <v>39814</v>
      </c>
      <c r="Q284" s="96"/>
      <c r="R284" t="s">
        <v>3512</v>
      </c>
      <c r="S284" t="s">
        <v>3600</v>
      </c>
      <c r="T284" t="s">
        <v>3811</v>
      </c>
      <c r="U284" t="s">
        <v>4143</v>
      </c>
      <c r="V284" t="s">
        <v>3602</v>
      </c>
      <c r="W284" t="s">
        <v>4144</v>
      </c>
      <c r="Y284" t="s">
        <v>3032</v>
      </c>
      <c r="Z284" t="s">
        <v>4862</v>
      </c>
      <c r="AA284" t="s">
        <v>4264</v>
      </c>
      <c r="AC284" t="s">
        <v>3520</v>
      </c>
      <c r="AD284" t="s">
        <v>4265</v>
      </c>
      <c r="AE284" t="s">
        <v>3640</v>
      </c>
      <c r="AF284" t="s">
        <v>3592</v>
      </c>
      <c r="AG284" t="s">
        <v>3501</v>
      </c>
      <c r="AI284" t="s">
        <v>3032</v>
      </c>
      <c r="AJ284" t="s">
        <v>152</v>
      </c>
      <c r="AK284" t="s">
        <v>3606</v>
      </c>
      <c r="AL284" t="s">
        <v>3544</v>
      </c>
      <c r="AN284" t="s">
        <v>3594</v>
      </c>
      <c r="AO284" t="s">
        <v>3501</v>
      </c>
    </row>
    <row r="285" spans="2:41" x14ac:dyDescent="0.25">
      <c r="B285" s="95">
        <v>284</v>
      </c>
      <c r="C285" s="95" t="s">
        <v>1890</v>
      </c>
      <c r="D285" t="s">
        <v>1891</v>
      </c>
      <c r="E285" t="s">
        <v>31</v>
      </c>
      <c r="F285" t="s">
        <v>3279</v>
      </c>
      <c r="G285" t="s">
        <v>3799</v>
      </c>
      <c r="H285" t="s">
        <v>3532</v>
      </c>
      <c r="I285" t="s">
        <v>4</v>
      </c>
      <c r="J285" t="s">
        <v>3533</v>
      </c>
      <c r="K285" t="s">
        <v>4863</v>
      </c>
      <c r="L285">
        <v>2</v>
      </c>
      <c r="M285" t="s">
        <v>683</v>
      </c>
      <c r="N285" s="96" t="s">
        <v>683</v>
      </c>
      <c r="O285" s="96"/>
      <c r="P285" s="96">
        <v>39814</v>
      </c>
      <c r="Q285" s="96"/>
      <c r="R285" t="s">
        <v>3512</v>
      </c>
      <c r="S285" t="s">
        <v>3513</v>
      </c>
      <c r="T285" t="s">
        <v>3775</v>
      </c>
      <c r="U285" t="s">
        <v>3781</v>
      </c>
      <c r="V285" t="s">
        <v>3777</v>
      </c>
      <c r="W285" t="s">
        <v>3781</v>
      </c>
      <c r="X285" t="s">
        <v>3782</v>
      </c>
      <c r="Y285" t="s">
        <v>3032</v>
      </c>
      <c r="Z285" t="s">
        <v>3539</v>
      </c>
      <c r="AA285" t="s">
        <v>2809</v>
      </c>
      <c r="AC285" t="s">
        <v>3520</v>
      </c>
      <c r="AD285" t="s">
        <v>3542</v>
      </c>
      <c r="AE285" t="s">
        <v>3640</v>
      </c>
      <c r="AF285" t="s">
        <v>3523</v>
      </c>
      <c r="AG285" t="s">
        <v>3501</v>
      </c>
      <c r="AH285" t="s">
        <v>3525</v>
      </c>
      <c r="AI285" t="s">
        <v>3032</v>
      </c>
      <c r="AJ285" t="s">
        <v>152</v>
      </c>
      <c r="AK285" t="s">
        <v>3526</v>
      </c>
      <c r="AL285" t="s">
        <v>3544</v>
      </c>
      <c r="AN285" t="s">
        <v>12</v>
      </c>
      <c r="AO285" t="s">
        <v>3524</v>
      </c>
    </row>
    <row r="286" spans="2:41" x14ac:dyDescent="0.25">
      <c r="B286" s="95">
        <v>285</v>
      </c>
      <c r="C286" s="95" t="s">
        <v>4864</v>
      </c>
      <c r="D286" t="s">
        <v>4865</v>
      </c>
      <c r="G286" t="s">
        <v>3566</v>
      </c>
      <c r="H286" t="s">
        <v>3494</v>
      </c>
      <c r="J286" t="s">
        <v>3560</v>
      </c>
      <c r="K286" t="s">
        <v>4866</v>
      </c>
      <c r="L286">
        <v>-99</v>
      </c>
      <c r="M286" t="s">
        <v>683</v>
      </c>
      <c r="N286" s="96" t="s">
        <v>683</v>
      </c>
      <c r="O286" s="96"/>
      <c r="P286" s="96">
        <v>39814</v>
      </c>
      <c r="Q286" s="96" t="s">
        <v>3960</v>
      </c>
      <c r="U286" t="s">
        <v>3563</v>
      </c>
      <c r="AD286" t="s">
        <v>3499</v>
      </c>
      <c r="AE286" t="s">
        <v>3499</v>
      </c>
      <c r="AF286" t="s">
        <v>3499</v>
      </c>
      <c r="AG286" t="s">
        <v>3499</v>
      </c>
      <c r="AN286" t="s">
        <v>3500</v>
      </c>
      <c r="AO286" t="s">
        <v>3501</v>
      </c>
    </row>
    <row r="287" spans="2:41" x14ac:dyDescent="0.25">
      <c r="B287" s="95">
        <v>286</v>
      </c>
      <c r="C287" s="95" t="s">
        <v>1018</v>
      </c>
      <c r="D287" t="s">
        <v>4867</v>
      </c>
      <c r="E287" t="s">
        <v>4868</v>
      </c>
      <c r="F287" t="s">
        <v>5</v>
      </c>
      <c r="G287" t="s">
        <v>3583</v>
      </c>
      <c r="H287" t="s">
        <v>3598</v>
      </c>
      <c r="I287" t="s">
        <v>4</v>
      </c>
      <c r="J287" t="s">
        <v>3533</v>
      </c>
      <c r="K287" t="s">
        <v>4869</v>
      </c>
      <c r="L287">
        <v>3</v>
      </c>
      <c r="M287" t="s">
        <v>683</v>
      </c>
      <c r="N287" s="96" t="s">
        <v>683</v>
      </c>
      <c r="O287" s="96"/>
      <c r="P287" s="96">
        <v>39814</v>
      </c>
      <c r="Q287" s="96"/>
      <c r="R287" t="s">
        <v>3512</v>
      </c>
      <c r="S287" t="s">
        <v>3632</v>
      </c>
      <c r="T287" t="s">
        <v>3854</v>
      </c>
      <c r="U287" t="s">
        <v>3971</v>
      </c>
      <c r="V287" t="s">
        <v>3971</v>
      </c>
      <c r="W287" t="s">
        <v>3856</v>
      </c>
      <c r="X287" t="s">
        <v>3972</v>
      </c>
      <c r="Y287" t="s">
        <v>3032</v>
      </c>
      <c r="Z287" t="s">
        <v>4870</v>
      </c>
      <c r="AA287" t="s">
        <v>4870</v>
      </c>
      <c r="AC287" t="s">
        <v>3520</v>
      </c>
      <c r="AD287" t="s">
        <v>3605</v>
      </c>
      <c r="AE287" t="s">
        <v>3522</v>
      </c>
      <c r="AF287" t="s">
        <v>3523</v>
      </c>
      <c r="AG287" t="s">
        <v>3501</v>
      </c>
      <c r="AI287" t="s">
        <v>3032</v>
      </c>
      <c r="AJ287" t="s">
        <v>152</v>
      </c>
      <c r="AK287" t="s">
        <v>3642</v>
      </c>
      <c r="AL287" t="s">
        <v>3544</v>
      </c>
      <c r="AN287" t="s">
        <v>3594</v>
      </c>
      <c r="AO287" t="s">
        <v>3501</v>
      </c>
    </row>
    <row r="288" spans="2:41" x14ac:dyDescent="0.25">
      <c r="B288" s="95">
        <v>287</v>
      </c>
      <c r="C288" s="95" t="s">
        <v>3381</v>
      </c>
      <c r="D288" t="s">
        <v>3383</v>
      </c>
      <c r="E288" t="s">
        <v>4871</v>
      </c>
      <c r="F288" t="s">
        <v>3117</v>
      </c>
      <c r="G288" t="s">
        <v>3548</v>
      </c>
      <c r="H288" t="s">
        <v>3053</v>
      </c>
      <c r="I288" t="s">
        <v>3053</v>
      </c>
      <c r="J288" t="s">
        <v>3618</v>
      </c>
      <c r="K288" t="s">
        <v>683</v>
      </c>
      <c r="L288">
        <v>2</v>
      </c>
      <c r="M288" t="s">
        <v>3499</v>
      </c>
      <c r="N288" s="96" t="s">
        <v>3499</v>
      </c>
      <c r="O288" s="96"/>
      <c r="P288" s="96">
        <v>41821</v>
      </c>
      <c r="Q288" s="96"/>
      <c r="R288" t="s">
        <v>3619</v>
      </c>
      <c r="S288" t="s">
        <v>3620</v>
      </c>
      <c r="T288" t="s">
        <v>3620</v>
      </c>
      <c r="U288" t="s">
        <v>3621</v>
      </c>
      <c r="V288" t="s">
        <v>3621</v>
      </c>
      <c r="W288" t="s">
        <v>3621</v>
      </c>
      <c r="X288" t="s">
        <v>3622</v>
      </c>
      <c r="Y288" t="s">
        <v>1985</v>
      </c>
      <c r="Z288" t="s">
        <v>3623</v>
      </c>
      <c r="AA288" t="s">
        <v>3624</v>
      </c>
      <c r="AB288" t="s">
        <v>3499</v>
      </c>
      <c r="AC288" t="s">
        <v>3520</v>
      </c>
      <c r="AD288" t="s">
        <v>3625</v>
      </c>
      <c r="AE288" t="s">
        <v>3626</v>
      </c>
      <c r="AF288" t="s">
        <v>3627</v>
      </c>
      <c r="AG288" t="s">
        <v>3524</v>
      </c>
      <c r="AI288" t="s">
        <v>1985</v>
      </c>
      <c r="AJ288" t="s">
        <v>152</v>
      </c>
      <c r="AL288" t="s">
        <v>3527</v>
      </c>
      <c r="AN288" t="s">
        <v>3594</v>
      </c>
      <c r="AO288" t="s">
        <v>3501</v>
      </c>
    </row>
    <row r="289" spans="2:41" x14ac:dyDescent="0.25">
      <c r="B289" s="95">
        <v>288</v>
      </c>
      <c r="C289" s="95" t="s">
        <v>4872</v>
      </c>
      <c r="D289" t="s">
        <v>4873</v>
      </c>
      <c r="E289" t="s">
        <v>4874</v>
      </c>
      <c r="G289" t="s">
        <v>3548</v>
      </c>
      <c r="H289" t="s">
        <v>3053</v>
      </c>
      <c r="I289" t="s">
        <v>3053</v>
      </c>
      <c r="J289" t="s">
        <v>3618</v>
      </c>
      <c r="K289" t="s">
        <v>683</v>
      </c>
      <c r="L289">
        <v>2</v>
      </c>
      <c r="M289" t="s">
        <v>3499</v>
      </c>
      <c r="N289" s="96" t="s">
        <v>3499</v>
      </c>
      <c r="O289" s="96"/>
      <c r="P289" s="96">
        <v>41821</v>
      </c>
      <c r="Q289" s="96" t="s">
        <v>3535</v>
      </c>
      <c r="S289" t="s">
        <v>3727</v>
      </c>
      <c r="T289" t="s">
        <v>3728</v>
      </c>
      <c r="U289" t="s">
        <v>3727</v>
      </c>
      <c r="V289" t="s">
        <v>3754</v>
      </c>
      <c r="W289" t="s">
        <v>3754</v>
      </c>
      <c r="X289" t="s">
        <v>3728</v>
      </c>
      <c r="Y289" t="s">
        <v>1985</v>
      </c>
      <c r="Z289" t="s">
        <v>3625</v>
      </c>
      <c r="AA289" t="s">
        <v>3625</v>
      </c>
      <c r="AB289" t="s">
        <v>3499</v>
      </c>
      <c r="AC289" t="s">
        <v>3520</v>
      </c>
      <c r="AD289" t="s">
        <v>3625</v>
      </c>
      <c r="AE289" t="s">
        <v>3626</v>
      </c>
      <c r="AF289" t="s">
        <v>3627</v>
      </c>
      <c r="AG289" t="s">
        <v>3524</v>
      </c>
      <c r="AI289" t="s">
        <v>1985</v>
      </c>
      <c r="AL289" t="s">
        <v>3527</v>
      </c>
      <c r="AN289" t="s">
        <v>3500</v>
      </c>
      <c r="AO289" t="s">
        <v>3501</v>
      </c>
    </row>
    <row r="290" spans="2:41" x14ac:dyDescent="0.25">
      <c r="B290" s="95">
        <v>289</v>
      </c>
      <c r="C290" s="95" t="s">
        <v>2623</v>
      </c>
      <c r="D290" t="s">
        <v>2624</v>
      </c>
      <c r="F290" t="s">
        <v>3109</v>
      </c>
      <c r="G290" t="s">
        <v>3724</v>
      </c>
      <c r="H290" t="s">
        <v>3598</v>
      </c>
      <c r="I290" t="s">
        <v>4</v>
      </c>
      <c r="J290" t="s">
        <v>4787</v>
      </c>
      <c r="K290" t="s">
        <v>3748</v>
      </c>
      <c r="L290">
        <v>3</v>
      </c>
      <c r="M290" t="s">
        <v>683</v>
      </c>
      <c r="N290" s="96" t="s">
        <v>683</v>
      </c>
      <c r="O290" s="96"/>
      <c r="P290" s="96">
        <v>39814</v>
      </c>
      <c r="Q290" s="96"/>
      <c r="R290" t="s">
        <v>3512</v>
      </c>
      <c r="S290" t="s">
        <v>3658</v>
      </c>
      <c r="T290" t="s">
        <v>3699</v>
      </c>
      <c r="U290" t="s">
        <v>3659</v>
      </c>
      <c r="V290" t="s">
        <v>3702</v>
      </c>
      <c r="W290" t="s">
        <v>3900</v>
      </c>
      <c r="Y290" t="s">
        <v>3032</v>
      </c>
      <c r="Z290" t="s">
        <v>4875</v>
      </c>
      <c r="AA290" t="s">
        <v>4875</v>
      </c>
      <c r="AC290" t="s">
        <v>3520</v>
      </c>
      <c r="AD290" t="s">
        <v>3605</v>
      </c>
      <c r="AE290" t="s">
        <v>3522</v>
      </c>
      <c r="AF290" t="s">
        <v>3523</v>
      </c>
      <c r="AG290" t="s">
        <v>3501</v>
      </c>
      <c r="AI290" t="s">
        <v>3032</v>
      </c>
      <c r="AJ290" t="s">
        <v>152</v>
      </c>
      <c r="AK290" t="s">
        <v>3662</v>
      </c>
      <c r="AL290" t="s">
        <v>3544</v>
      </c>
      <c r="AN290" t="s">
        <v>3594</v>
      </c>
      <c r="AO290" t="s">
        <v>3501</v>
      </c>
    </row>
    <row r="291" spans="2:41" x14ac:dyDescent="0.25">
      <c r="B291" s="95">
        <v>290</v>
      </c>
      <c r="C291" s="95" t="s">
        <v>1594</v>
      </c>
      <c r="D291" t="s">
        <v>1595</v>
      </c>
      <c r="G291" t="s">
        <v>3548</v>
      </c>
      <c r="H291" t="s">
        <v>3041</v>
      </c>
      <c r="I291" t="s">
        <v>3041</v>
      </c>
      <c r="K291" t="s">
        <v>3631</v>
      </c>
      <c r="N291" s="96"/>
      <c r="O291" s="96"/>
      <c r="P291" s="96">
        <v>42736</v>
      </c>
      <c r="Q291" s="96"/>
      <c r="R291" t="s">
        <v>3586</v>
      </c>
      <c r="S291" t="s">
        <v>3844</v>
      </c>
      <c r="T291" t="s">
        <v>3588</v>
      </c>
      <c r="U291" t="s">
        <v>3845</v>
      </c>
      <c r="V291" t="s">
        <v>4876</v>
      </c>
      <c r="W291" t="s">
        <v>4876</v>
      </c>
      <c r="X291" t="s">
        <v>3588</v>
      </c>
      <c r="Y291" t="s">
        <v>1</v>
      </c>
      <c r="Z291" t="s">
        <v>466</v>
      </c>
      <c r="AG291" t="s">
        <v>3501</v>
      </c>
      <c r="AI291" t="s">
        <v>1</v>
      </c>
      <c r="AJ291" t="s">
        <v>152</v>
      </c>
      <c r="AK291" t="s">
        <v>3849</v>
      </c>
      <c r="AN291" t="s">
        <v>3500</v>
      </c>
      <c r="AO291" t="s">
        <v>3501</v>
      </c>
    </row>
    <row r="292" spans="2:41" x14ac:dyDescent="0.25">
      <c r="B292" s="95">
        <v>291</v>
      </c>
      <c r="C292" s="95" t="s">
        <v>4877</v>
      </c>
      <c r="D292" t="s">
        <v>4878</v>
      </c>
      <c r="E292" t="s">
        <v>4879</v>
      </c>
      <c r="G292" t="s">
        <v>3548</v>
      </c>
      <c r="H292" t="s">
        <v>3053</v>
      </c>
      <c r="I292" t="s">
        <v>3053</v>
      </c>
      <c r="J292" t="s">
        <v>3738</v>
      </c>
      <c r="K292" t="s">
        <v>683</v>
      </c>
      <c r="L292">
        <v>2</v>
      </c>
      <c r="M292" t="s">
        <v>3499</v>
      </c>
      <c r="N292" s="96" t="s">
        <v>3499</v>
      </c>
      <c r="O292" s="96"/>
      <c r="P292" s="96">
        <v>41821</v>
      </c>
      <c r="Q292" s="96" t="s">
        <v>3535</v>
      </c>
      <c r="S292" t="s">
        <v>3727</v>
      </c>
      <c r="T292" t="s">
        <v>3728</v>
      </c>
      <c r="U292" t="s">
        <v>3727</v>
      </c>
      <c r="V292" t="s">
        <v>3754</v>
      </c>
      <c r="W292" t="s">
        <v>3754</v>
      </c>
      <c r="X292" t="s">
        <v>3728</v>
      </c>
      <c r="Y292" t="s">
        <v>1985</v>
      </c>
      <c r="Z292" t="s">
        <v>3625</v>
      </c>
      <c r="AA292" t="s">
        <v>3625</v>
      </c>
      <c r="AB292" t="s">
        <v>3499</v>
      </c>
      <c r="AC292" t="s">
        <v>3520</v>
      </c>
      <c r="AD292" t="s">
        <v>3625</v>
      </c>
      <c r="AE292" t="s">
        <v>3626</v>
      </c>
      <c r="AF292" t="s">
        <v>3627</v>
      </c>
      <c r="AG292" t="s">
        <v>3524</v>
      </c>
      <c r="AI292" t="s">
        <v>1985</v>
      </c>
      <c r="AL292" t="s">
        <v>3527</v>
      </c>
      <c r="AN292" t="s">
        <v>3500</v>
      </c>
      <c r="AO292" t="s">
        <v>3501</v>
      </c>
    </row>
    <row r="293" spans="2:41" x14ac:dyDescent="0.25">
      <c r="B293" s="95">
        <v>292</v>
      </c>
      <c r="C293" s="95" t="s">
        <v>3003</v>
      </c>
      <c r="D293" t="s">
        <v>3004</v>
      </c>
      <c r="E293" t="s">
        <v>4880</v>
      </c>
      <c r="F293" t="s">
        <v>5</v>
      </c>
      <c r="G293" t="s">
        <v>3707</v>
      </c>
      <c r="H293" t="s">
        <v>3708</v>
      </c>
      <c r="I293" t="s">
        <v>39</v>
      </c>
      <c r="J293" t="s">
        <v>3709</v>
      </c>
      <c r="K293" t="s">
        <v>4881</v>
      </c>
      <c r="L293">
        <v>2</v>
      </c>
      <c r="M293" t="s">
        <v>3510</v>
      </c>
      <c r="N293" s="96" t="s">
        <v>3511</v>
      </c>
      <c r="O293" s="96"/>
      <c r="P293" s="96">
        <v>39814</v>
      </c>
      <c r="Q293" s="96"/>
      <c r="R293" t="s">
        <v>3619</v>
      </c>
      <c r="S293" t="s">
        <v>3620</v>
      </c>
      <c r="T293" t="s">
        <v>3620</v>
      </c>
      <c r="U293" t="s">
        <v>3620</v>
      </c>
      <c r="V293" t="s">
        <v>3712</v>
      </c>
      <c r="W293" t="s">
        <v>3994</v>
      </c>
      <c r="X293" t="s">
        <v>3622</v>
      </c>
      <c r="Y293" t="s">
        <v>3267</v>
      </c>
      <c r="Z293" t="s">
        <v>2913</v>
      </c>
      <c r="AA293" t="s">
        <v>4882</v>
      </c>
      <c r="AC293" t="s">
        <v>3520</v>
      </c>
      <c r="AD293" t="s">
        <v>3723</v>
      </c>
      <c r="AE293" t="s">
        <v>3543</v>
      </c>
      <c r="AF293" t="s">
        <v>3734</v>
      </c>
      <c r="AG293" t="s">
        <v>3501</v>
      </c>
      <c r="AI293" t="s">
        <v>3267</v>
      </c>
      <c r="AJ293" t="s">
        <v>152</v>
      </c>
      <c r="AL293" t="s">
        <v>3544</v>
      </c>
      <c r="AN293" t="s">
        <v>3594</v>
      </c>
      <c r="AO293" t="s">
        <v>3501</v>
      </c>
    </row>
    <row r="294" spans="2:41" x14ac:dyDescent="0.25">
      <c r="B294" s="95">
        <v>293</v>
      </c>
      <c r="C294" s="95" t="s">
        <v>3013</v>
      </c>
      <c r="D294" t="s">
        <v>4883</v>
      </c>
      <c r="E294" t="s">
        <v>4884</v>
      </c>
      <c r="F294" t="s">
        <v>3117</v>
      </c>
      <c r="G294" t="s">
        <v>3548</v>
      </c>
      <c r="H294" t="s">
        <v>3708</v>
      </c>
      <c r="I294" t="s">
        <v>39</v>
      </c>
      <c r="J294" t="s">
        <v>3709</v>
      </c>
      <c r="K294" t="s">
        <v>3970</v>
      </c>
      <c r="L294">
        <v>1</v>
      </c>
      <c r="M294" t="s">
        <v>3510</v>
      </c>
      <c r="N294" s="96" t="s">
        <v>3511</v>
      </c>
      <c r="O294" s="96"/>
      <c r="P294" s="96">
        <v>40575</v>
      </c>
      <c r="Q294" s="96"/>
      <c r="R294" t="s">
        <v>3619</v>
      </c>
      <c r="S294" t="s">
        <v>3620</v>
      </c>
      <c r="T294" t="s">
        <v>3620</v>
      </c>
      <c r="U294" t="s">
        <v>3882</v>
      </c>
      <c r="V294" t="s">
        <v>3971</v>
      </c>
      <c r="W294" t="s">
        <v>4885</v>
      </c>
      <c r="Y294" t="s">
        <v>3267</v>
      </c>
      <c r="Z294" t="s">
        <v>4886</v>
      </c>
      <c r="AA294" t="s">
        <v>4887</v>
      </c>
      <c r="AC294" t="s">
        <v>3520</v>
      </c>
      <c r="AD294" t="s">
        <v>4888</v>
      </c>
      <c r="AE294" t="s">
        <v>3543</v>
      </c>
      <c r="AF294" t="s">
        <v>3713</v>
      </c>
      <c r="AG294" t="s">
        <v>3524</v>
      </c>
      <c r="AH294" t="s">
        <v>3461</v>
      </c>
      <c r="AI294" t="s">
        <v>3267</v>
      </c>
      <c r="AJ294" t="s">
        <v>152</v>
      </c>
      <c r="AL294" t="s">
        <v>3527</v>
      </c>
      <c r="AN294" t="s">
        <v>3594</v>
      </c>
      <c r="AO294" t="s">
        <v>3501</v>
      </c>
    </row>
    <row r="295" spans="2:41" x14ac:dyDescent="0.25">
      <c r="B295" s="95">
        <v>294</v>
      </c>
      <c r="C295" s="95" t="s">
        <v>3345</v>
      </c>
      <c r="D295" t="s">
        <v>4889</v>
      </c>
      <c r="E295" t="s">
        <v>4884</v>
      </c>
      <c r="F295" t="s">
        <v>3117</v>
      </c>
      <c r="G295" t="s">
        <v>3548</v>
      </c>
      <c r="I295" t="s">
        <v>4</v>
      </c>
      <c r="J295" t="s">
        <v>3709</v>
      </c>
      <c r="K295" t="s">
        <v>3631</v>
      </c>
      <c r="L295">
        <v>3</v>
      </c>
      <c r="M295" t="s">
        <v>3510</v>
      </c>
      <c r="N295" s="96" t="s">
        <v>3511</v>
      </c>
      <c r="O295" s="96"/>
      <c r="P295" s="96">
        <v>40575</v>
      </c>
      <c r="Q295" s="96"/>
      <c r="R295" t="s">
        <v>3619</v>
      </c>
      <c r="S295" t="s">
        <v>3620</v>
      </c>
      <c r="T295" t="s">
        <v>3620</v>
      </c>
      <c r="U295" t="s">
        <v>3882</v>
      </c>
      <c r="V295" t="s">
        <v>3971</v>
      </c>
      <c r="W295" t="s">
        <v>4885</v>
      </c>
      <c r="Y295" t="s">
        <v>3267</v>
      </c>
      <c r="Z295" t="s">
        <v>4890</v>
      </c>
      <c r="AA295" t="s">
        <v>4891</v>
      </c>
      <c r="AC295" t="s">
        <v>3520</v>
      </c>
      <c r="AD295" t="s">
        <v>4892</v>
      </c>
      <c r="AE295" t="s">
        <v>3543</v>
      </c>
      <c r="AF295" t="s">
        <v>3713</v>
      </c>
      <c r="AG295" t="s">
        <v>3524</v>
      </c>
      <c r="AH295" t="s">
        <v>3461</v>
      </c>
      <c r="AI295" t="s">
        <v>3267</v>
      </c>
      <c r="AJ295" t="s">
        <v>152</v>
      </c>
      <c r="AL295" t="s">
        <v>3527</v>
      </c>
      <c r="AN295" t="s">
        <v>3500</v>
      </c>
      <c r="AO295" t="s">
        <v>3501</v>
      </c>
    </row>
    <row r="296" spans="2:41" x14ac:dyDescent="0.25">
      <c r="B296" s="95">
        <v>295</v>
      </c>
      <c r="C296" s="95" t="s">
        <v>4893</v>
      </c>
      <c r="D296" t="s">
        <v>4894</v>
      </c>
      <c r="G296" t="s">
        <v>3566</v>
      </c>
      <c r="H296" t="s">
        <v>3494</v>
      </c>
      <c r="J296" t="s">
        <v>3560</v>
      </c>
      <c r="K296" t="s">
        <v>4895</v>
      </c>
      <c r="L296">
        <v>-99</v>
      </c>
      <c r="M296" t="s">
        <v>683</v>
      </c>
      <c r="N296" s="96" t="s">
        <v>683</v>
      </c>
      <c r="O296" s="96"/>
      <c r="P296" s="96">
        <v>39814</v>
      </c>
      <c r="Q296" s="96" t="s">
        <v>3960</v>
      </c>
      <c r="U296" t="s">
        <v>3563</v>
      </c>
      <c r="AD296" t="s">
        <v>3499</v>
      </c>
      <c r="AE296" t="s">
        <v>3499</v>
      </c>
      <c r="AF296" t="s">
        <v>3499</v>
      </c>
      <c r="AG296" t="s">
        <v>3499</v>
      </c>
      <c r="AN296" t="s">
        <v>3500</v>
      </c>
      <c r="AO296" t="s">
        <v>3501</v>
      </c>
    </row>
    <row r="297" spans="2:41" x14ac:dyDescent="0.25">
      <c r="B297" s="95">
        <v>296</v>
      </c>
      <c r="C297" t="s">
        <v>4896</v>
      </c>
      <c r="D297" t="s">
        <v>4897</v>
      </c>
      <c r="E297" t="s">
        <v>4898</v>
      </c>
      <c r="G297" t="s">
        <v>3583</v>
      </c>
      <c r="H297" t="s">
        <v>3842</v>
      </c>
      <c r="I297" t="s">
        <v>4</v>
      </c>
      <c r="J297" t="s">
        <v>4899</v>
      </c>
      <c r="K297" t="s">
        <v>4900</v>
      </c>
      <c r="L297">
        <v>3</v>
      </c>
      <c r="M297" t="s">
        <v>683</v>
      </c>
      <c r="N297" s="96" t="s">
        <v>683</v>
      </c>
      <c r="O297" s="96" t="s">
        <v>683</v>
      </c>
      <c r="P297" s="96">
        <v>41153</v>
      </c>
      <c r="Q297" s="96" t="s">
        <v>3535</v>
      </c>
      <c r="S297" t="s">
        <v>4386</v>
      </c>
      <c r="T297" t="s">
        <v>2197</v>
      </c>
      <c r="U297" t="s">
        <v>4901</v>
      </c>
      <c r="V297" t="s">
        <v>4902</v>
      </c>
      <c r="W297" t="s">
        <v>4902</v>
      </c>
      <c r="X297" t="s">
        <v>2197</v>
      </c>
      <c r="Y297" t="s">
        <v>3032</v>
      </c>
      <c r="Z297" t="s">
        <v>4063</v>
      </c>
      <c r="AA297" t="s">
        <v>4903</v>
      </c>
      <c r="AC297" t="s">
        <v>853</v>
      </c>
      <c r="AD297" t="s">
        <v>3563</v>
      </c>
      <c r="AI297" t="s">
        <v>3032</v>
      </c>
      <c r="AJ297" t="s">
        <v>3557</v>
      </c>
      <c r="AN297" t="s">
        <v>3528</v>
      </c>
      <c r="AO297" t="s">
        <v>3501</v>
      </c>
    </row>
    <row r="298" spans="2:41" x14ac:dyDescent="0.25">
      <c r="B298" s="95">
        <v>297</v>
      </c>
      <c r="C298" s="95" t="s">
        <v>1028</v>
      </c>
      <c r="D298" t="s">
        <v>344</v>
      </c>
      <c r="E298" t="s">
        <v>4904</v>
      </c>
      <c r="F298" t="s">
        <v>3109</v>
      </c>
      <c r="G298" t="s">
        <v>3724</v>
      </c>
      <c r="H298" t="s">
        <v>3507</v>
      </c>
      <c r="I298" t="s">
        <v>4</v>
      </c>
      <c r="J298" t="s">
        <v>3533</v>
      </c>
      <c r="K298" t="s">
        <v>4905</v>
      </c>
      <c r="L298">
        <v>2</v>
      </c>
      <c r="M298" t="s">
        <v>683</v>
      </c>
      <c r="N298" s="96" t="s">
        <v>683</v>
      </c>
      <c r="O298" s="96"/>
      <c r="P298" s="96">
        <v>39814</v>
      </c>
      <c r="Q298" s="96"/>
      <c r="R298" t="s">
        <v>3512</v>
      </c>
      <c r="S298" t="s">
        <v>3632</v>
      </c>
      <c r="T298" t="s">
        <v>3854</v>
      </c>
      <c r="U298" t="s">
        <v>4075</v>
      </c>
      <c r="V298" t="s">
        <v>3857</v>
      </c>
      <c r="W298" t="s">
        <v>3972</v>
      </c>
      <c r="Y298" t="s">
        <v>3032</v>
      </c>
      <c r="Z298" t="s">
        <v>3893</v>
      </c>
      <c r="AA298" t="s">
        <v>4145</v>
      </c>
      <c r="AC298" t="s">
        <v>3520</v>
      </c>
      <c r="AD298" t="s">
        <v>3521</v>
      </c>
      <c r="AE298" t="s">
        <v>3543</v>
      </c>
      <c r="AF298" t="s">
        <v>3523</v>
      </c>
      <c r="AG298" t="s">
        <v>3501</v>
      </c>
      <c r="AI298" t="s">
        <v>3032</v>
      </c>
      <c r="AJ298" t="s">
        <v>152</v>
      </c>
      <c r="AK298" t="s">
        <v>3642</v>
      </c>
      <c r="AL298" t="s">
        <v>3544</v>
      </c>
      <c r="AN298" t="s">
        <v>3528</v>
      </c>
      <c r="AO298" t="s">
        <v>3501</v>
      </c>
    </row>
    <row r="299" spans="2:41" x14ac:dyDescent="0.25">
      <c r="B299" s="95">
        <v>298</v>
      </c>
      <c r="C299" s="95" t="s">
        <v>2474</v>
      </c>
      <c r="D299" t="s">
        <v>4906</v>
      </c>
      <c r="E299" t="s">
        <v>4907</v>
      </c>
      <c r="F299" t="s">
        <v>3109</v>
      </c>
      <c r="G299" t="s">
        <v>3506</v>
      </c>
      <c r="H299" t="s">
        <v>3507</v>
      </c>
      <c r="I299" t="s">
        <v>4</v>
      </c>
      <c r="J299" t="s">
        <v>3508</v>
      </c>
      <c r="K299" t="s">
        <v>4908</v>
      </c>
      <c r="L299">
        <v>1</v>
      </c>
      <c r="M299" t="s">
        <v>3510</v>
      </c>
      <c r="N299" s="96" t="s">
        <v>3511</v>
      </c>
      <c r="O299" s="96"/>
      <c r="P299" s="96">
        <v>39814</v>
      </c>
      <c r="Q299" s="96"/>
      <c r="R299" t="s">
        <v>3512</v>
      </c>
      <c r="S299" t="s">
        <v>3600</v>
      </c>
      <c r="T299" t="s">
        <v>3601</v>
      </c>
      <c r="U299" t="s">
        <v>4143</v>
      </c>
      <c r="V299" t="s">
        <v>3722</v>
      </c>
      <c r="W299" t="s">
        <v>3603</v>
      </c>
      <c r="X299" t="s">
        <v>3795</v>
      </c>
      <c r="Y299" t="s">
        <v>3032</v>
      </c>
      <c r="Z299" t="s">
        <v>4516</v>
      </c>
      <c r="AA299" t="s">
        <v>4909</v>
      </c>
      <c r="AC299" t="s">
        <v>3520</v>
      </c>
      <c r="AD299" t="s">
        <v>3521</v>
      </c>
      <c r="AE299" t="s">
        <v>3522</v>
      </c>
      <c r="AF299" t="s">
        <v>3641</v>
      </c>
      <c r="AG299" t="s">
        <v>3524</v>
      </c>
      <c r="AI299" t="s">
        <v>3032</v>
      </c>
      <c r="AJ299" t="s">
        <v>152</v>
      </c>
      <c r="AK299" t="s">
        <v>3606</v>
      </c>
      <c r="AL299" t="s">
        <v>3527</v>
      </c>
      <c r="AN299" t="s">
        <v>3594</v>
      </c>
      <c r="AO299" t="s">
        <v>3501</v>
      </c>
    </row>
    <row r="300" spans="2:41" x14ac:dyDescent="0.25">
      <c r="B300" s="95">
        <v>299</v>
      </c>
      <c r="C300" s="95" t="s">
        <v>4910</v>
      </c>
      <c r="D300" t="s">
        <v>3444</v>
      </c>
      <c r="F300" t="s">
        <v>3117</v>
      </c>
      <c r="G300" t="s">
        <v>3548</v>
      </c>
      <c r="H300" t="s">
        <v>3053</v>
      </c>
      <c r="I300" t="s">
        <v>3053</v>
      </c>
      <c r="J300" t="s">
        <v>3618</v>
      </c>
      <c r="K300" t="s">
        <v>683</v>
      </c>
      <c r="L300">
        <v>2</v>
      </c>
      <c r="M300" t="s">
        <v>3499</v>
      </c>
      <c r="N300" s="96" t="s">
        <v>3499</v>
      </c>
      <c r="O300" s="96"/>
      <c r="P300" s="96">
        <v>41821</v>
      </c>
      <c r="Q300" s="96"/>
      <c r="R300" t="s">
        <v>3619</v>
      </c>
      <c r="S300" t="s">
        <v>3620</v>
      </c>
      <c r="T300" t="s">
        <v>3620</v>
      </c>
      <c r="U300" t="s">
        <v>3621</v>
      </c>
      <c r="V300" t="s">
        <v>3621</v>
      </c>
      <c r="W300" t="s">
        <v>3621</v>
      </c>
      <c r="X300" t="s">
        <v>3622</v>
      </c>
      <c r="Y300" t="s">
        <v>1985</v>
      </c>
      <c r="Z300" t="s">
        <v>3623</v>
      </c>
      <c r="AA300" t="s">
        <v>3624</v>
      </c>
      <c r="AB300" t="s">
        <v>3499</v>
      </c>
      <c r="AC300" t="s">
        <v>3520</v>
      </c>
      <c r="AD300" t="s">
        <v>3625</v>
      </c>
      <c r="AE300" t="s">
        <v>3626</v>
      </c>
      <c r="AF300" t="s">
        <v>3627</v>
      </c>
      <c r="AG300" t="s">
        <v>3524</v>
      </c>
      <c r="AI300" t="s">
        <v>1985</v>
      </c>
      <c r="AJ300" t="s">
        <v>152</v>
      </c>
      <c r="AL300" t="s">
        <v>3527</v>
      </c>
      <c r="AN300" t="s">
        <v>3594</v>
      </c>
      <c r="AO300" t="s">
        <v>3501</v>
      </c>
    </row>
    <row r="301" spans="2:41" x14ac:dyDescent="0.25">
      <c r="B301" s="95">
        <v>300</v>
      </c>
      <c r="C301" s="95" t="s">
        <v>1898</v>
      </c>
      <c r="D301" t="s">
        <v>4911</v>
      </c>
      <c r="E301" t="s">
        <v>4912</v>
      </c>
      <c r="F301" t="s">
        <v>5</v>
      </c>
      <c r="G301" t="s">
        <v>3583</v>
      </c>
      <c r="H301" t="s">
        <v>4212</v>
      </c>
      <c r="I301" t="s">
        <v>4</v>
      </c>
      <c r="J301" t="s">
        <v>3533</v>
      </c>
      <c r="K301" t="s">
        <v>4913</v>
      </c>
      <c r="L301">
        <v>3</v>
      </c>
      <c r="M301" t="s">
        <v>683</v>
      </c>
      <c r="N301" s="96" t="s">
        <v>683</v>
      </c>
      <c r="O301" s="96"/>
      <c r="P301" s="96">
        <v>39814</v>
      </c>
      <c r="Q301" s="96"/>
      <c r="R301" t="s">
        <v>3512</v>
      </c>
      <c r="S301" t="s">
        <v>3513</v>
      </c>
      <c r="T301" t="s">
        <v>3514</v>
      </c>
      <c r="U301" t="s">
        <v>3514</v>
      </c>
      <c r="W301" t="s">
        <v>3516</v>
      </c>
      <c r="X301" t="s">
        <v>3515</v>
      </c>
      <c r="Y301" t="s">
        <v>3032</v>
      </c>
      <c r="Z301" t="s">
        <v>3847</v>
      </c>
      <c r="AA301" t="s">
        <v>4914</v>
      </c>
      <c r="AB301" t="s">
        <v>3519</v>
      </c>
      <c r="AC301" t="s">
        <v>3520</v>
      </c>
      <c r="AD301" t="s">
        <v>3542</v>
      </c>
      <c r="AE301" t="s">
        <v>3522</v>
      </c>
      <c r="AF301" t="s">
        <v>3592</v>
      </c>
      <c r="AG301" t="s">
        <v>3501</v>
      </c>
      <c r="AI301" t="s">
        <v>3714</v>
      </c>
      <c r="AJ301" t="s">
        <v>3712</v>
      </c>
      <c r="AK301" t="s">
        <v>3526</v>
      </c>
      <c r="AL301" t="s">
        <v>3544</v>
      </c>
      <c r="AN301" t="s">
        <v>3594</v>
      </c>
      <c r="AO301" t="s">
        <v>3501</v>
      </c>
    </row>
    <row r="302" spans="2:41" x14ac:dyDescent="0.25">
      <c r="B302" s="95">
        <v>301</v>
      </c>
      <c r="C302" s="95" t="s">
        <v>4915</v>
      </c>
      <c r="D302" t="s">
        <v>4916</v>
      </c>
      <c r="E302" t="s">
        <v>4917</v>
      </c>
      <c r="F302" t="s">
        <v>3109</v>
      </c>
      <c r="G302" t="s">
        <v>3724</v>
      </c>
      <c r="H302" t="s">
        <v>3708</v>
      </c>
      <c r="I302" t="s">
        <v>39</v>
      </c>
      <c r="J302" t="s">
        <v>3709</v>
      </c>
      <c r="K302" t="s">
        <v>4918</v>
      </c>
      <c r="L302">
        <v>3</v>
      </c>
      <c r="M302" t="s">
        <v>683</v>
      </c>
      <c r="N302" s="96" t="s">
        <v>683</v>
      </c>
      <c r="O302" s="96"/>
      <c r="P302" s="96">
        <v>40179</v>
      </c>
      <c r="Q302" s="96" t="s">
        <v>3939</v>
      </c>
      <c r="S302" t="s">
        <v>3727</v>
      </c>
      <c r="T302" t="s">
        <v>2197</v>
      </c>
      <c r="U302" t="s">
        <v>2166</v>
      </c>
      <c r="V302" t="s">
        <v>3576</v>
      </c>
      <c r="W302" t="s">
        <v>3576</v>
      </c>
      <c r="X302" t="s">
        <v>2197</v>
      </c>
      <c r="Y302" t="s">
        <v>3267</v>
      </c>
      <c r="Z302" t="s">
        <v>1800</v>
      </c>
      <c r="AA302" t="s">
        <v>4919</v>
      </c>
      <c r="AC302" t="s">
        <v>3718</v>
      </c>
      <c r="AD302" t="s">
        <v>3723</v>
      </c>
      <c r="AE302" t="s">
        <v>3543</v>
      </c>
      <c r="AF302" t="s">
        <v>3734</v>
      </c>
      <c r="AG302" t="s">
        <v>3501</v>
      </c>
      <c r="AI302" t="s">
        <v>3267</v>
      </c>
      <c r="AJ302" t="s">
        <v>3557</v>
      </c>
      <c r="AL302" t="s">
        <v>3544</v>
      </c>
      <c r="AN302" t="s">
        <v>3500</v>
      </c>
      <c r="AO302" t="s">
        <v>3501</v>
      </c>
    </row>
    <row r="303" spans="2:41" x14ac:dyDescent="0.25">
      <c r="B303" s="95">
        <v>302</v>
      </c>
      <c r="C303" s="95" t="s">
        <v>1038</v>
      </c>
      <c r="D303" t="s">
        <v>4920</v>
      </c>
      <c r="E303" t="s">
        <v>4921</v>
      </c>
      <c r="F303" t="s">
        <v>5</v>
      </c>
      <c r="G303" t="s">
        <v>3583</v>
      </c>
      <c r="H303" t="s">
        <v>3598</v>
      </c>
      <c r="I303" t="s">
        <v>4</v>
      </c>
      <c r="J303" t="s">
        <v>3533</v>
      </c>
      <c r="K303" t="s">
        <v>4922</v>
      </c>
      <c r="L303">
        <v>3</v>
      </c>
      <c r="M303" t="s">
        <v>683</v>
      </c>
      <c r="N303" s="96" t="s">
        <v>683</v>
      </c>
      <c r="O303" s="96"/>
      <c r="P303" s="96">
        <v>39814</v>
      </c>
      <c r="Q303" s="96"/>
      <c r="R303" t="s">
        <v>3512</v>
      </c>
      <c r="S303" t="s">
        <v>3632</v>
      </c>
      <c r="T303" t="s">
        <v>3854</v>
      </c>
      <c r="U303" t="s">
        <v>4076</v>
      </c>
      <c r="V303" t="s">
        <v>4076</v>
      </c>
      <c r="W303" t="s">
        <v>3972</v>
      </c>
      <c r="X303" t="s">
        <v>3856</v>
      </c>
      <c r="Y303" t="s">
        <v>3032</v>
      </c>
      <c r="Z303" t="s">
        <v>4923</v>
      </c>
      <c r="AA303" t="s">
        <v>4923</v>
      </c>
      <c r="AC303" t="s">
        <v>3520</v>
      </c>
      <c r="AD303" t="s">
        <v>3605</v>
      </c>
      <c r="AE303" t="s">
        <v>3640</v>
      </c>
      <c r="AF303" t="s">
        <v>3523</v>
      </c>
      <c r="AG303" t="s">
        <v>3501</v>
      </c>
      <c r="AI303" t="s">
        <v>3032</v>
      </c>
      <c r="AJ303" t="s">
        <v>152</v>
      </c>
      <c r="AK303" t="s">
        <v>3642</v>
      </c>
      <c r="AL303" t="s">
        <v>3544</v>
      </c>
      <c r="AN303" t="s">
        <v>3594</v>
      </c>
      <c r="AO303" t="s">
        <v>3501</v>
      </c>
    </row>
    <row r="304" spans="2:41" x14ac:dyDescent="0.25">
      <c r="B304" s="95">
        <v>303</v>
      </c>
      <c r="C304" s="95" t="s">
        <v>2905</v>
      </c>
      <c r="D304" t="s">
        <v>2906</v>
      </c>
      <c r="E304" t="s">
        <v>4924</v>
      </c>
      <c r="F304" t="s">
        <v>3117</v>
      </c>
      <c r="G304" t="s">
        <v>3548</v>
      </c>
      <c r="H304" t="s">
        <v>3708</v>
      </c>
      <c r="I304" t="s">
        <v>39</v>
      </c>
      <c r="J304" t="s">
        <v>3709</v>
      </c>
      <c r="K304" t="s">
        <v>4925</v>
      </c>
      <c r="L304">
        <v>1</v>
      </c>
      <c r="M304" t="s">
        <v>3510</v>
      </c>
      <c r="N304" s="96" t="s">
        <v>3511</v>
      </c>
      <c r="O304" s="96"/>
      <c r="P304" s="96">
        <v>40179</v>
      </c>
      <c r="Q304" s="96"/>
      <c r="R304" t="s">
        <v>3619</v>
      </c>
      <c r="S304" t="s">
        <v>3620</v>
      </c>
      <c r="T304" t="s">
        <v>3620</v>
      </c>
      <c r="U304" t="s">
        <v>3882</v>
      </c>
      <c r="V304" t="s">
        <v>3712</v>
      </c>
      <c r="W304" t="s">
        <v>3883</v>
      </c>
      <c r="X304" t="s">
        <v>3622</v>
      </c>
      <c r="Y304" t="s">
        <v>3267</v>
      </c>
      <c r="Z304" t="s">
        <v>2913</v>
      </c>
      <c r="AA304" t="s">
        <v>4882</v>
      </c>
      <c r="AC304" t="s">
        <v>3520</v>
      </c>
      <c r="AD304" t="s">
        <v>3723</v>
      </c>
      <c r="AE304" t="s">
        <v>3640</v>
      </c>
      <c r="AF304" t="s">
        <v>3523</v>
      </c>
      <c r="AG304" t="s">
        <v>3524</v>
      </c>
      <c r="AI304" t="s">
        <v>3714</v>
      </c>
      <c r="AJ304" t="s">
        <v>3712</v>
      </c>
      <c r="AL304" t="s">
        <v>3527</v>
      </c>
      <c r="AN304" t="s">
        <v>3594</v>
      </c>
      <c r="AO304" t="s">
        <v>3501</v>
      </c>
    </row>
    <row r="305" spans="2:41" x14ac:dyDescent="0.25">
      <c r="B305" s="95">
        <v>304</v>
      </c>
      <c r="C305" t="s">
        <v>4926</v>
      </c>
      <c r="D305" t="s">
        <v>4926</v>
      </c>
      <c r="G305" t="s">
        <v>3506</v>
      </c>
      <c r="H305" t="s">
        <v>3598</v>
      </c>
      <c r="J305" t="s">
        <v>3560</v>
      </c>
      <c r="K305" t="s">
        <v>4927</v>
      </c>
      <c r="L305">
        <v>-99</v>
      </c>
      <c r="M305" t="s">
        <v>683</v>
      </c>
      <c r="N305" s="96" t="s">
        <v>683</v>
      </c>
      <c r="O305" s="96"/>
      <c r="P305" s="96">
        <v>39814</v>
      </c>
      <c r="Q305" s="96" t="s">
        <v>4196</v>
      </c>
      <c r="U305" t="s">
        <v>2853</v>
      </c>
      <c r="X305" t="s">
        <v>3727</v>
      </c>
      <c r="Y305" t="s">
        <v>3267</v>
      </c>
      <c r="Z305" t="s">
        <v>3949</v>
      </c>
      <c r="AD305" t="s">
        <v>3499</v>
      </c>
      <c r="AE305" t="s">
        <v>3499</v>
      </c>
      <c r="AF305" t="s">
        <v>3499</v>
      </c>
      <c r="AG305" t="s">
        <v>3499</v>
      </c>
      <c r="AI305" t="s">
        <v>3267</v>
      </c>
      <c r="AN305" t="s">
        <v>3500</v>
      </c>
      <c r="AO305" t="s">
        <v>3501</v>
      </c>
    </row>
    <row r="306" spans="2:41" x14ac:dyDescent="0.25">
      <c r="B306" s="95">
        <v>305</v>
      </c>
      <c r="C306" s="95" t="s">
        <v>4928</v>
      </c>
      <c r="D306" t="s">
        <v>4929</v>
      </c>
      <c r="E306" t="s">
        <v>4930</v>
      </c>
      <c r="F306" t="s">
        <v>3117</v>
      </c>
      <c r="G306" t="s">
        <v>3548</v>
      </c>
      <c r="H306" t="s">
        <v>3041</v>
      </c>
      <c r="I306" t="s">
        <v>3041</v>
      </c>
      <c r="J306" t="s">
        <v>4931</v>
      </c>
      <c r="K306" t="s">
        <v>4932</v>
      </c>
      <c r="L306">
        <v>3</v>
      </c>
      <c r="M306" t="s">
        <v>683</v>
      </c>
      <c r="N306" s="96" t="s">
        <v>683</v>
      </c>
      <c r="O306" s="96"/>
      <c r="P306" s="96">
        <v>39814</v>
      </c>
      <c r="Q306" s="96"/>
      <c r="R306" t="s">
        <v>3512</v>
      </c>
      <c r="S306" t="s">
        <v>3632</v>
      </c>
      <c r="T306" t="s">
        <v>3854</v>
      </c>
      <c r="Y306" t="s">
        <v>3032</v>
      </c>
      <c r="Z306" t="s">
        <v>4933</v>
      </c>
      <c r="AA306" t="s">
        <v>4934</v>
      </c>
      <c r="AC306" t="s">
        <v>3520</v>
      </c>
      <c r="AD306" t="s">
        <v>3723</v>
      </c>
      <c r="AE306" t="s">
        <v>3640</v>
      </c>
      <c r="AF306" t="s">
        <v>3523</v>
      </c>
      <c r="AG306" t="s">
        <v>3501</v>
      </c>
      <c r="AI306" t="s">
        <v>3032</v>
      </c>
      <c r="AJ306" t="s">
        <v>152</v>
      </c>
      <c r="AK306" t="s">
        <v>3642</v>
      </c>
      <c r="AL306" t="s">
        <v>3544</v>
      </c>
      <c r="AN306" t="s">
        <v>3500</v>
      </c>
      <c r="AO306" t="s">
        <v>3501</v>
      </c>
    </row>
    <row r="307" spans="2:41" x14ac:dyDescent="0.25">
      <c r="B307" s="95">
        <v>306</v>
      </c>
      <c r="C307" s="95" t="s">
        <v>3385</v>
      </c>
      <c r="D307" t="s">
        <v>3386</v>
      </c>
      <c r="E307" t="s">
        <v>451</v>
      </c>
      <c r="F307" t="s">
        <v>3117</v>
      </c>
      <c r="G307" t="s">
        <v>3548</v>
      </c>
      <c r="H307" t="s">
        <v>3053</v>
      </c>
      <c r="I307" t="s">
        <v>3053</v>
      </c>
      <c r="J307" t="s">
        <v>3618</v>
      </c>
      <c r="K307" t="s">
        <v>683</v>
      </c>
      <c r="L307">
        <v>2</v>
      </c>
      <c r="M307" t="s">
        <v>3499</v>
      </c>
      <c r="N307" s="96" t="s">
        <v>3499</v>
      </c>
      <c r="O307" s="96"/>
      <c r="P307" s="96">
        <v>41821</v>
      </c>
      <c r="Q307" s="96"/>
      <c r="R307" t="s">
        <v>3619</v>
      </c>
      <c r="S307" t="s">
        <v>3620</v>
      </c>
      <c r="T307" t="s">
        <v>3620</v>
      </c>
      <c r="U307" t="s">
        <v>3621</v>
      </c>
      <c r="V307" t="s">
        <v>3621</v>
      </c>
      <c r="W307" t="s">
        <v>3621</v>
      </c>
      <c r="X307" t="s">
        <v>3622</v>
      </c>
      <c r="Y307" t="s">
        <v>1985</v>
      </c>
      <c r="Z307" t="s">
        <v>4935</v>
      </c>
      <c r="AA307" t="s">
        <v>4935</v>
      </c>
      <c r="AB307" t="s">
        <v>3499</v>
      </c>
      <c r="AC307" t="s">
        <v>3520</v>
      </c>
      <c r="AD307" t="s">
        <v>3625</v>
      </c>
      <c r="AE307" t="s">
        <v>3626</v>
      </c>
      <c r="AF307" t="s">
        <v>3627</v>
      </c>
      <c r="AG307" t="s">
        <v>3524</v>
      </c>
      <c r="AH307" t="s">
        <v>3556</v>
      </c>
      <c r="AI307" t="s">
        <v>1985</v>
      </c>
      <c r="AJ307" t="s">
        <v>152</v>
      </c>
      <c r="AL307" t="s">
        <v>3527</v>
      </c>
      <c r="AN307" t="s">
        <v>3594</v>
      </c>
      <c r="AO307" t="s">
        <v>3501</v>
      </c>
    </row>
    <row r="308" spans="2:41" x14ac:dyDescent="0.25">
      <c r="B308" s="95">
        <v>307</v>
      </c>
      <c r="C308" s="95" t="s">
        <v>4936</v>
      </c>
      <c r="D308" t="s">
        <v>4937</v>
      </c>
      <c r="G308" t="s">
        <v>3764</v>
      </c>
      <c r="H308" t="s">
        <v>3507</v>
      </c>
      <c r="J308" t="s">
        <v>3560</v>
      </c>
      <c r="K308" t="s">
        <v>4938</v>
      </c>
      <c r="L308">
        <v>-99</v>
      </c>
      <c r="M308" t="s">
        <v>683</v>
      </c>
      <c r="N308" s="96" t="s">
        <v>683</v>
      </c>
      <c r="O308" s="96"/>
      <c r="P308" s="96">
        <v>39814</v>
      </c>
      <c r="Q308" s="96" t="s">
        <v>4939</v>
      </c>
      <c r="U308" t="s">
        <v>3563</v>
      </c>
      <c r="AD308" t="s">
        <v>3499</v>
      </c>
      <c r="AE308" t="s">
        <v>3499</v>
      </c>
      <c r="AF308" t="s">
        <v>3499</v>
      </c>
      <c r="AG308" t="s">
        <v>3499</v>
      </c>
      <c r="AN308" t="s">
        <v>3500</v>
      </c>
      <c r="AO308" t="s">
        <v>3501</v>
      </c>
    </row>
    <row r="309" spans="2:41" x14ac:dyDescent="0.25">
      <c r="B309" s="95">
        <v>308</v>
      </c>
      <c r="C309" t="s">
        <v>4940</v>
      </c>
      <c r="D309" t="s">
        <v>4941</v>
      </c>
      <c r="G309" t="s">
        <v>3566</v>
      </c>
      <c r="H309" t="s">
        <v>4</v>
      </c>
      <c r="J309" t="s">
        <v>3560</v>
      </c>
      <c r="K309" t="s">
        <v>4938</v>
      </c>
      <c r="L309">
        <v>-99</v>
      </c>
      <c r="M309" t="s">
        <v>683</v>
      </c>
      <c r="N309" s="96" t="s">
        <v>683</v>
      </c>
      <c r="O309" s="96"/>
      <c r="P309" s="96">
        <v>39814</v>
      </c>
      <c r="Q309" s="96" t="s">
        <v>4433</v>
      </c>
      <c r="U309" t="s">
        <v>3563</v>
      </c>
      <c r="AD309" t="s">
        <v>3499</v>
      </c>
      <c r="AE309" t="s">
        <v>3499</v>
      </c>
      <c r="AF309" t="s">
        <v>3499</v>
      </c>
      <c r="AG309" t="s">
        <v>3499</v>
      </c>
      <c r="AN309" t="s">
        <v>3500</v>
      </c>
      <c r="AO309" t="s">
        <v>3501</v>
      </c>
    </row>
    <row r="310" spans="2:41" x14ac:dyDescent="0.25">
      <c r="B310" s="95">
        <v>309</v>
      </c>
      <c r="C310" s="95" t="s">
        <v>2630</v>
      </c>
      <c r="D310" t="s">
        <v>2631</v>
      </c>
      <c r="E310" t="s">
        <v>457</v>
      </c>
      <c r="F310" t="s">
        <v>3117</v>
      </c>
      <c r="G310" t="s">
        <v>3548</v>
      </c>
      <c r="H310" t="s">
        <v>4</v>
      </c>
      <c r="I310" t="s">
        <v>39</v>
      </c>
      <c r="J310" t="s">
        <v>1452</v>
      </c>
      <c r="K310" t="s">
        <v>4942</v>
      </c>
      <c r="L310">
        <v>3</v>
      </c>
      <c r="M310" t="s">
        <v>683</v>
      </c>
      <c r="N310" s="96" t="s">
        <v>683</v>
      </c>
      <c r="O310" s="96"/>
      <c r="P310" s="96">
        <v>39814</v>
      </c>
      <c r="Q310" s="96"/>
      <c r="R310" t="s">
        <v>3512</v>
      </c>
      <c r="S310" t="s">
        <v>3658</v>
      </c>
      <c r="T310" t="s">
        <v>3588</v>
      </c>
      <c r="U310" t="s">
        <v>3659</v>
      </c>
      <c r="Y310" t="s">
        <v>3032</v>
      </c>
      <c r="Z310" t="s">
        <v>970</v>
      </c>
      <c r="AA310" t="s">
        <v>1068</v>
      </c>
      <c r="AB310" t="s">
        <v>3733</v>
      </c>
      <c r="AC310" t="s">
        <v>3520</v>
      </c>
      <c r="AD310" t="s">
        <v>3563</v>
      </c>
      <c r="AE310" t="s">
        <v>3543</v>
      </c>
      <c r="AF310" t="s">
        <v>3713</v>
      </c>
      <c r="AG310" t="s">
        <v>3524</v>
      </c>
      <c r="AH310" t="s">
        <v>3525</v>
      </c>
      <c r="AI310" t="s">
        <v>3032</v>
      </c>
      <c r="AJ310" t="s">
        <v>152</v>
      </c>
      <c r="AK310" t="s">
        <v>3662</v>
      </c>
      <c r="AL310" t="s">
        <v>3527</v>
      </c>
      <c r="AN310" t="s">
        <v>3594</v>
      </c>
      <c r="AO310" t="s">
        <v>3501</v>
      </c>
    </row>
    <row r="311" spans="2:41" x14ac:dyDescent="0.25">
      <c r="B311" s="95">
        <v>310</v>
      </c>
      <c r="C311" s="95" t="s">
        <v>4943</v>
      </c>
      <c r="D311" t="s">
        <v>3454</v>
      </c>
      <c r="E311" t="s">
        <v>562</v>
      </c>
      <c r="F311" t="s">
        <v>5</v>
      </c>
      <c r="G311" t="s">
        <v>3841</v>
      </c>
      <c r="H311" t="s">
        <v>4212</v>
      </c>
      <c r="I311" t="s">
        <v>4</v>
      </c>
      <c r="J311" t="s">
        <v>3533</v>
      </c>
      <c r="K311" t="s">
        <v>4944</v>
      </c>
      <c r="L311">
        <v>1</v>
      </c>
      <c r="M311" t="s">
        <v>3510</v>
      </c>
      <c r="N311" s="96" t="s">
        <v>3511</v>
      </c>
      <c r="O311" s="96"/>
      <c r="P311" s="96">
        <v>39814</v>
      </c>
      <c r="Q311" s="96"/>
      <c r="R311" t="s">
        <v>3512</v>
      </c>
      <c r="S311" t="s">
        <v>3513</v>
      </c>
      <c r="T311" t="s">
        <v>3514</v>
      </c>
      <c r="U311" t="s">
        <v>3891</v>
      </c>
      <c r="W311" t="s">
        <v>3892</v>
      </c>
      <c r="X311" t="s">
        <v>3517</v>
      </c>
      <c r="Y311" t="s">
        <v>3032</v>
      </c>
      <c r="Z311" t="s">
        <v>2901</v>
      </c>
      <c r="AA311" t="s">
        <v>4758</v>
      </c>
      <c r="AB311" t="s">
        <v>3733</v>
      </c>
      <c r="AC311" t="s">
        <v>3714</v>
      </c>
      <c r="AD311" t="s">
        <v>3542</v>
      </c>
      <c r="AE311" t="s">
        <v>3579</v>
      </c>
      <c r="AF311" t="s">
        <v>3734</v>
      </c>
      <c r="AG311" t="s">
        <v>3524</v>
      </c>
      <c r="AH311" t="s">
        <v>3525</v>
      </c>
      <c r="AI311" t="s">
        <v>3714</v>
      </c>
      <c r="AJ311" t="s">
        <v>3712</v>
      </c>
      <c r="AK311" t="s">
        <v>3526</v>
      </c>
      <c r="AL311" t="s">
        <v>3712</v>
      </c>
      <c r="AM311" t="s">
        <v>4945</v>
      </c>
      <c r="AN311" t="s">
        <v>3594</v>
      </c>
      <c r="AO311" t="s">
        <v>3501</v>
      </c>
    </row>
    <row r="312" spans="2:41" x14ac:dyDescent="0.25">
      <c r="B312" s="95">
        <v>311</v>
      </c>
      <c r="C312" s="95" t="s">
        <v>2781</v>
      </c>
      <c r="D312" t="s">
        <v>4946</v>
      </c>
      <c r="E312" t="s">
        <v>4947</v>
      </c>
      <c r="F312" t="s">
        <v>5</v>
      </c>
      <c r="G312" t="s">
        <v>3841</v>
      </c>
      <c r="H312" t="s">
        <v>4212</v>
      </c>
      <c r="I312" t="s">
        <v>4</v>
      </c>
      <c r="J312" t="s">
        <v>3533</v>
      </c>
      <c r="K312" t="s">
        <v>4948</v>
      </c>
      <c r="L312">
        <v>1</v>
      </c>
      <c r="M312" t="s">
        <v>683</v>
      </c>
      <c r="N312" s="96" t="s">
        <v>683</v>
      </c>
      <c r="O312" s="96"/>
      <c r="P312" s="96">
        <v>39814</v>
      </c>
      <c r="Q312" s="96"/>
      <c r="R312" t="s">
        <v>3512</v>
      </c>
      <c r="S312" t="s">
        <v>3658</v>
      </c>
      <c r="T312" t="s">
        <v>3699</v>
      </c>
      <c r="U312" t="s">
        <v>3699</v>
      </c>
      <c r="V312" t="s">
        <v>3825</v>
      </c>
      <c r="W312" t="s">
        <v>3826</v>
      </c>
      <c r="X312" t="s">
        <v>3760</v>
      </c>
      <c r="Y312" t="s">
        <v>3032</v>
      </c>
      <c r="Z312" t="s">
        <v>2791</v>
      </c>
      <c r="AA312" t="s">
        <v>4949</v>
      </c>
      <c r="AC312" t="s">
        <v>3520</v>
      </c>
      <c r="AD312" t="s">
        <v>4950</v>
      </c>
      <c r="AE312" t="s">
        <v>3543</v>
      </c>
      <c r="AF312" t="s">
        <v>4951</v>
      </c>
      <c r="AG312" t="s">
        <v>3524</v>
      </c>
      <c r="AI312" t="s">
        <v>3032</v>
      </c>
      <c r="AJ312" t="s">
        <v>152</v>
      </c>
      <c r="AK312" t="s">
        <v>3662</v>
      </c>
      <c r="AL312" t="s">
        <v>3527</v>
      </c>
      <c r="AN312" t="s">
        <v>4065</v>
      </c>
      <c r="AO312" t="s">
        <v>3501</v>
      </c>
    </row>
    <row r="313" spans="2:41" x14ac:dyDescent="0.25">
      <c r="B313" s="95">
        <v>312</v>
      </c>
      <c r="C313" s="95" t="s">
        <v>3452</v>
      </c>
      <c r="D313" t="s">
        <v>3454</v>
      </c>
      <c r="E313" t="s">
        <v>562</v>
      </c>
      <c r="F313" t="s">
        <v>5</v>
      </c>
      <c r="G313" t="s">
        <v>3841</v>
      </c>
      <c r="H313" t="s">
        <v>4212</v>
      </c>
      <c r="I313" t="s">
        <v>4</v>
      </c>
      <c r="J313" t="s">
        <v>3533</v>
      </c>
      <c r="K313" t="s">
        <v>4944</v>
      </c>
      <c r="L313">
        <v>1</v>
      </c>
      <c r="M313" t="s">
        <v>3510</v>
      </c>
      <c r="N313" s="96" t="s">
        <v>3511</v>
      </c>
      <c r="O313" s="96"/>
      <c r="P313" s="96">
        <v>39814</v>
      </c>
      <c r="Q313" s="96" t="s">
        <v>4952</v>
      </c>
      <c r="S313" t="s">
        <v>3496</v>
      </c>
      <c r="T313" t="s">
        <v>3551</v>
      </c>
      <c r="U313" t="s">
        <v>1749</v>
      </c>
      <c r="V313" t="s">
        <v>3940</v>
      </c>
      <c r="W313" t="s">
        <v>4953</v>
      </c>
      <c r="X313" t="s">
        <v>3941</v>
      </c>
      <c r="Y313" t="s">
        <v>3032</v>
      </c>
      <c r="Z313" t="s">
        <v>2901</v>
      </c>
      <c r="AA313" t="s">
        <v>4954</v>
      </c>
      <c r="AB313" t="s">
        <v>3733</v>
      </c>
      <c r="AC313" t="s">
        <v>3714</v>
      </c>
      <c r="AD313" t="s">
        <v>3542</v>
      </c>
      <c r="AE313" t="s">
        <v>3579</v>
      </c>
      <c r="AF313" t="s">
        <v>3734</v>
      </c>
      <c r="AG313" t="s">
        <v>3524</v>
      </c>
      <c r="AH313" t="s">
        <v>3525</v>
      </c>
      <c r="AI313" t="s">
        <v>3032</v>
      </c>
      <c r="AJ313" t="s">
        <v>3942</v>
      </c>
      <c r="AL313" t="s">
        <v>3712</v>
      </c>
      <c r="AN313" t="s">
        <v>3594</v>
      </c>
      <c r="AO313" t="s">
        <v>3501</v>
      </c>
    </row>
    <row r="314" spans="2:41" x14ac:dyDescent="0.25">
      <c r="B314" s="95">
        <v>313</v>
      </c>
      <c r="C314" s="95" t="s">
        <v>4955</v>
      </c>
      <c r="D314" t="s">
        <v>4956</v>
      </c>
      <c r="G314" t="s">
        <v>3566</v>
      </c>
      <c r="H314" t="s">
        <v>3494</v>
      </c>
      <c r="J314" t="s">
        <v>3560</v>
      </c>
      <c r="K314" t="s">
        <v>4957</v>
      </c>
      <c r="L314">
        <v>-99</v>
      </c>
      <c r="M314" t="s">
        <v>683</v>
      </c>
      <c r="N314" s="96" t="s">
        <v>683</v>
      </c>
      <c r="O314" s="96"/>
      <c r="P314" s="96">
        <v>39814</v>
      </c>
      <c r="Q314" s="96" t="s">
        <v>4132</v>
      </c>
      <c r="U314" t="s">
        <v>3563</v>
      </c>
      <c r="AD314" t="s">
        <v>3499</v>
      </c>
      <c r="AE314" t="s">
        <v>3499</v>
      </c>
      <c r="AF314" t="s">
        <v>3499</v>
      </c>
      <c r="AG314" t="s">
        <v>3499</v>
      </c>
      <c r="AN314" t="s">
        <v>3500</v>
      </c>
      <c r="AO314" t="s">
        <v>3501</v>
      </c>
    </row>
    <row r="315" spans="2:41" x14ac:dyDescent="0.25">
      <c r="B315" s="95">
        <v>314</v>
      </c>
      <c r="C315" s="95" t="s">
        <v>1050</v>
      </c>
      <c r="D315" t="s">
        <v>156</v>
      </c>
      <c r="E315" t="s">
        <v>4958</v>
      </c>
      <c r="F315" t="s">
        <v>3279</v>
      </c>
      <c r="G315" t="s">
        <v>3799</v>
      </c>
      <c r="H315" t="s">
        <v>3532</v>
      </c>
      <c r="I315" t="s">
        <v>4</v>
      </c>
      <c r="J315" t="s">
        <v>4596</v>
      </c>
      <c r="K315" t="s">
        <v>4959</v>
      </c>
      <c r="L315">
        <v>1</v>
      </c>
      <c r="M315" t="s">
        <v>3510</v>
      </c>
      <c r="N315" s="96" t="s">
        <v>3511</v>
      </c>
      <c r="O315" s="96"/>
      <c r="P315" s="96">
        <v>39814</v>
      </c>
      <c r="Q315" s="96"/>
      <c r="R315" t="s">
        <v>3512</v>
      </c>
      <c r="S315" t="s">
        <v>3632</v>
      </c>
      <c r="T315" t="s">
        <v>3854</v>
      </c>
      <c r="U315" t="s">
        <v>4244</v>
      </c>
      <c r="V315" t="s">
        <v>4179</v>
      </c>
      <c r="W315" t="s">
        <v>4090</v>
      </c>
      <c r="Y315" t="s">
        <v>3032</v>
      </c>
      <c r="Z315" t="s">
        <v>3815</v>
      </c>
      <c r="AA315" t="s">
        <v>4235</v>
      </c>
      <c r="AC315" t="s">
        <v>3520</v>
      </c>
      <c r="AD315" t="s">
        <v>3542</v>
      </c>
      <c r="AE315" t="s">
        <v>3640</v>
      </c>
      <c r="AF315" t="s">
        <v>3523</v>
      </c>
      <c r="AG315" t="s">
        <v>3501</v>
      </c>
      <c r="AI315" t="s">
        <v>3032</v>
      </c>
      <c r="AJ315" t="s">
        <v>152</v>
      </c>
      <c r="AK315" t="s">
        <v>3642</v>
      </c>
      <c r="AL315" t="s">
        <v>3544</v>
      </c>
      <c r="AN315" t="s">
        <v>4065</v>
      </c>
      <c r="AO315" t="s">
        <v>3501</v>
      </c>
    </row>
    <row r="316" spans="2:41" x14ac:dyDescent="0.25">
      <c r="B316" s="95">
        <v>315</v>
      </c>
      <c r="C316" s="95" t="s">
        <v>2300</v>
      </c>
      <c r="D316" t="s">
        <v>2301</v>
      </c>
      <c r="E316" t="s">
        <v>4960</v>
      </c>
      <c r="F316" t="s">
        <v>5</v>
      </c>
      <c r="G316" t="s">
        <v>4261</v>
      </c>
      <c r="H316" t="s">
        <v>3598</v>
      </c>
      <c r="I316" t="s">
        <v>4</v>
      </c>
      <c r="J316" t="s">
        <v>3533</v>
      </c>
      <c r="K316" t="s">
        <v>4961</v>
      </c>
      <c r="L316">
        <v>2</v>
      </c>
      <c r="M316" t="s">
        <v>683</v>
      </c>
      <c r="N316" s="96" t="s">
        <v>683</v>
      </c>
      <c r="O316" s="96"/>
      <c r="P316" s="96">
        <v>39814</v>
      </c>
      <c r="Q316" s="96"/>
      <c r="R316" t="s">
        <v>3512</v>
      </c>
      <c r="S316" t="s">
        <v>3600</v>
      </c>
      <c r="T316" t="s">
        <v>3811</v>
      </c>
      <c r="U316" t="s">
        <v>4143</v>
      </c>
      <c r="V316" t="s">
        <v>4144</v>
      </c>
      <c r="W316" t="s">
        <v>4143</v>
      </c>
      <c r="Y316" t="s">
        <v>3032</v>
      </c>
      <c r="Z316" t="s">
        <v>4264</v>
      </c>
      <c r="AA316" t="s">
        <v>4264</v>
      </c>
      <c r="AC316" t="s">
        <v>3520</v>
      </c>
      <c r="AD316" t="s">
        <v>4265</v>
      </c>
      <c r="AE316" t="s">
        <v>3640</v>
      </c>
      <c r="AF316" t="s">
        <v>3523</v>
      </c>
      <c r="AG316" t="s">
        <v>3501</v>
      </c>
      <c r="AI316" t="s">
        <v>3032</v>
      </c>
      <c r="AJ316" t="s">
        <v>152</v>
      </c>
      <c r="AK316" t="s">
        <v>3606</v>
      </c>
      <c r="AL316" t="s">
        <v>3544</v>
      </c>
      <c r="AN316" t="s">
        <v>3594</v>
      </c>
      <c r="AO316" t="s">
        <v>3501</v>
      </c>
    </row>
    <row r="317" spans="2:41" x14ac:dyDescent="0.25">
      <c r="B317" s="95">
        <v>316</v>
      </c>
      <c r="C317" s="95" t="s">
        <v>2639</v>
      </c>
      <c r="D317" t="s">
        <v>4962</v>
      </c>
      <c r="E317" t="s">
        <v>4963</v>
      </c>
      <c r="F317" t="s">
        <v>5</v>
      </c>
      <c r="G317" t="s">
        <v>4261</v>
      </c>
      <c r="H317" t="s">
        <v>3598</v>
      </c>
      <c r="I317" t="s">
        <v>4</v>
      </c>
      <c r="J317" t="s">
        <v>3533</v>
      </c>
      <c r="K317" t="s">
        <v>4964</v>
      </c>
      <c r="L317">
        <v>3</v>
      </c>
      <c r="M317" t="s">
        <v>683</v>
      </c>
      <c r="N317" s="96" t="s">
        <v>683</v>
      </c>
      <c r="O317" s="96"/>
      <c r="P317" s="96">
        <v>39814</v>
      </c>
      <c r="Q317" s="96"/>
      <c r="R317" t="s">
        <v>3512</v>
      </c>
      <c r="S317" t="s">
        <v>3658</v>
      </c>
      <c r="T317" t="s">
        <v>3760</v>
      </c>
      <c r="U317" t="s">
        <v>3659</v>
      </c>
      <c r="W317" t="s">
        <v>4497</v>
      </c>
      <c r="X317" t="s">
        <v>3702</v>
      </c>
      <c r="Y317" t="s">
        <v>3032</v>
      </c>
      <c r="Z317" t="s">
        <v>2071</v>
      </c>
      <c r="AA317" t="s">
        <v>4965</v>
      </c>
      <c r="AC317" t="s">
        <v>3520</v>
      </c>
      <c r="AD317" t="s">
        <v>4265</v>
      </c>
      <c r="AE317" t="s">
        <v>3640</v>
      </c>
      <c r="AF317" t="s">
        <v>3641</v>
      </c>
      <c r="AG317" t="s">
        <v>3501</v>
      </c>
      <c r="AI317" t="s">
        <v>3714</v>
      </c>
      <c r="AJ317" t="s">
        <v>3712</v>
      </c>
      <c r="AK317" t="s">
        <v>3662</v>
      </c>
      <c r="AL317" t="s">
        <v>3544</v>
      </c>
      <c r="AN317" t="s">
        <v>3528</v>
      </c>
      <c r="AO317" t="s">
        <v>3501</v>
      </c>
    </row>
    <row r="318" spans="2:41" x14ac:dyDescent="0.25">
      <c r="B318" s="95">
        <v>317</v>
      </c>
      <c r="C318" s="95" t="s">
        <v>2646</v>
      </c>
      <c r="D318" t="s">
        <v>147</v>
      </c>
      <c r="E318" t="s">
        <v>4966</v>
      </c>
      <c r="F318" t="s">
        <v>5</v>
      </c>
      <c r="G318" t="s">
        <v>3841</v>
      </c>
      <c r="H318" t="s">
        <v>4212</v>
      </c>
      <c r="I318" t="s">
        <v>4</v>
      </c>
      <c r="J318" t="s">
        <v>3533</v>
      </c>
      <c r="K318" t="s">
        <v>4967</v>
      </c>
      <c r="L318">
        <v>1</v>
      </c>
      <c r="M318" t="s">
        <v>3510</v>
      </c>
      <c r="N318" s="96" t="s">
        <v>3511</v>
      </c>
      <c r="O318" s="96"/>
      <c r="P318" s="96">
        <v>39814</v>
      </c>
      <c r="Q318" s="96"/>
      <c r="R318" t="s">
        <v>3512</v>
      </c>
      <c r="S318" t="s">
        <v>3658</v>
      </c>
      <c r="T318" t="s">
        <v>3699</v>
      </c>
      <c r="U318" t="s">
        <v>3699</v>
      </c>
      <c r="W318" t="s">
        <v>3702</v>
      </c>
      <c r="X318" t="s">
        <v>3701</v>
      </c>
      <c r="Y318" t="s">
        <v>3032</v>
      </c>
      <c r="Z318" t="s">
        <v>2791</v>
      </c>
      <c r="AA318" t="s">
        <v>2652</v>
      </c>
      <c r="AC318" t="s">
        <v>3520</v>
      </c>
      <c r="AD318" t="s">
        <v>4968</v>
      </c>
      <c r="AE318" t="s">
        <v>3543</v>
      </c>
      <c r="AF318" t="s">
        <v>3523</v>
      </c>
      <c r="AG318" t="s">
        <v>3524</v>
      </c>
      <c r="AI318" t="s">
        <v>3714</v>
      </c>
      <c r="AJ318" t="s">
        <v>3712</v>
      </c>
      <c r="AK318" t="s">
        <v>3662</v>
      </c>
      <c r="AL318" t="s">
        <v>3527</v>
      </c>
      <c r="AN318" t="s">
        <v>4065</v>
      </c>
      <c r="AO318" t="s">
        <v>3501</v>
      </c>
    </row>
    <row r="319" spans="2:41" x14ac:dyDescent="0.25">
      <c r="B319" s="95">
        <v>318</v>
      </c>
      <c r="C319" s="95" t="s">
        <v>1387</v>
      </c>
      <c r="D319" t="s">
        <v>1388</v>
      </c>
      <c r="E319" t="s">
        <v>4969</v>
      </c>
      <c r="F319" t="s">
        <v>5</v>
      </c>
      <c r="G319" t="s">
        <v>3841</v>
      </c>
      <c r="H319" t="s">
        <v>3609</v>
      </c>
      <c r="I319" t="s">
        <v>4</v>
      </c>
      <c r="J319" t="s">
        <v>3533</v>
      </c>
      <c r="K319" t="s">
        <v>4970</v>
      </c>
      <c r="L319">
        <v>2</v>
      </c>
      <c r="M319" t="s">
        <v>3510</v>
      </c>
      <c r="N319" s="96" t="s">
        <v>3511</v>
      </c>
      <c r="O319" s="96"/>
      <c r="P319" s="96">
        <v>39814</v>
      </c>
      <c r="Q319" s="96"/>
      <c r="R319" t="s">
        <v>3586</v>
      </c>
      <c r="S319" t="s">
        <v>3587</v>
      </c>
      <c r="T319" t="s">
        <v>3588</v>
      </c>
      <c r="U319" t="s">
        <v>3980</v>
      </c>
      <c r="V319" t="s">
        <v>3768</v>
      </c>
      <c r="W319" t="s">
        <v>3589</v>
      </c>
      <c r="X319" t="s">
        <v>3588</v>
      </c>
      <c r="Y319" t="s">
        <v>3097</v>
      </c>
      <c r="Z319" t="s">
        <v>305</v>
      </c>
      <c r="AA319" t="s">
        <v>4971</v>
      </c>
      <c r="AC319" t="s">
        <v>3578</v>
      </c>
      <c r="AD319" t="s">
        <v>3590</v>
      </c>
      <c r="AE319" t="s">
        <v>4972</v>
      </c>
      <c r="AF319" t="s">
        <v>3592</v>
      </c>
      <c r="AG319" t="s">
        <v>3524</v>
      </c>
      <c r="AI319" t="s">
        <v>3097</v>
      </c>
      <c r="AJ319" t="s">
        <v>152</v>
      </c>
      <c r="AK319" t="s">
        <v>3593</v>
      </c>
      <c r="AL319" t="s">
        <v>3580</v>
      </c>
      <c r="AN319" t="s">
        <v>3594</v>
      </c>
      <c r="AO319" t="s">
        <v>3501</v>
      </c>
    </row>
    <row r="320" spans="2:41" x14ac:dyDescent="0.25">
      <c r="B320" s="95">
        <v>319</v>
      </c>
      <c r="C320" s="95" t="s">
        <v>1060</v>
      </c>
      <c r="D320" t="s">
        <v>1060</v>
      </c>
      <c r="E320" t="s">
        <v>4973</v>
      </c>
      <c r="F320" t="s">
        <v>3117</v>
      </c>
      <c r="G320" t="s">
        <v>3548</v>
      </c>
      <c r="H320" t="s">
        <v>3041</v>
      </c>
      <c r="I320" t="s">
        <v>3041</v>
      </c>
      <c r="J320" t="s">
        <v>3773</v>
      </c>
      <c r="K320" t="s">
        <v>4974</v>
      </c>
      <c r="L320">
        <v>3</v>
      </c>
      <c r="M320" t="s">
        <v>683</v>
      </c>
      <c r="N320" s="96" t="s">
        <v>683</v>
      </c>
      <c r="O320" s="96" t="s">
        <v>3524</v>
      </c>
      <c r="P320" s="96">
        <v>40179</v>
      </c>
      <c r="Q320" s="96"/>
      <c r="R320" t="s">
        <v>3512</v>
      </c>
      <c r="S320" t="s">
        <v>3632</v>
      </c>
      <c r="T320" t="s">
        <v>3854</v>
      </c>
      <c r="U320" t="s">
        <v>3855</v>
      </c>
      <c r="W320" t="s">
        <v>3855</v>
      </c>
      <c r="X320" t="s">
        <v>3857</v>
      </c>
      <c r="Y320" t="s">
        <v>3032</v>
      </c>
      <c r="Z320" t="s">
        <v>4975</v>
      </c>
      <c r="AA320" t="s">
        <v>1068</v>
      </c>
      <c r="AC320" t="s">
        <v>3520</v>
      </c>
      <c r="AD320" t="s">
        <v>3563</v>
      </c>
      <c r="AE320" t="s">
        <v>3522</v>
      </c>
      <c r="AF320" t="s">
        <v>3592</v>
      </c>
      <c r="AG320" t="s">
        <v>3501</v>
      </c>
      <c r="AI320" t="s">
        <v>3032</v>
      </c>
      <c r="AJ320" t="s">
        <v>152</v>
      </c>
      <c r="AK320" t="s">
        <v>3642</v>
      </c>
      <c r="AL320" t="s">
        <v>3544</v>
      </c>
      <c r="AN320" t="s">
        <v>3528</v>
      </c>
      <c r="AO320" t="s">
        <v>3501</v>
      </c>
    </row>
    <row r="321" spans="2:41" x14ac:dyDescent="0.25">
      <c r="B321" s="95">
        <v>320</v>
      </c>
      <c r="C321" t="s">
        <v>4976</v>
      </c>
      <c r="D321" t="s">
        <v>4977</v>
      </c>
      <c r="F321" t="s">
        <v>5</v>
      </c>
      <c r="G321" t="s">
        <v>3841</v>
      </c>
      <c r="H321" t="s">
        <v>4212</v>
      </c>
      <c r="J321" t="s">
        <v>3560</v>
      </c>
      <c r="K321" t="s">
        <v>4978</v>
      </c>
      <c r="L321">
        <v>-99</v>
      </c>
      <c r="M321" t="s">
        <v>683</v>
      </c>
      <c r="N321" s="96" t="s">
        <v>683</v>
      </c>
      <c r="O321" s="96"/>
      <c r="P321" s="96">
        <v>39814</v>
      </c>
      <c r="Q321" s="96" t="s">
        <v>4132</v>
      </c>
      <c r="U321" t="s">
        <v>3563</v>
      </c>
      <c r="AD321" t="s">
        <v>3499</v>
      </c>
      <c r="AE321" t="s">
        <v>3499</v>
      </c>
      <c r="AF321" t="s">
        <v>3499</v>
      </c>
      <c r="AG321" t="s">
        <v>3499</v>
      </c>
      <c r="AN321" t="s">
        <v>3500</v>
      </c>
      <c r="AO321" t="s">
        <v>3501</v>
      </c>
    </row>
    <row r="322" spans="2:41" x14ac:dyDescent="0.25">
      <c r="B322" s="95">
        <v>321</v>
      </c>
      <c r="C322" s="95" t="s">
        <v>3305</v>
      </c>
      <c r="D322" t="s">
        <v>4979</v>
      </c>
      <c r="E322" t="s">
        <v>4980</v>
      </c>
      <c r="F322" t="s">
        <v>3117</v>
      </c>
      <c r="G322" t="s">
        <v>3548</v>
      </c>
      <c r="H322" t="s">
        <v>3041</v>
      </c>
      <c r="I322" t="s">
        <v>3041</v>
      </c>
      <c r="J322" t="s">
        <v>4981</v>
      </c>
      <c r="K322" t="s">
        <v>3631</v>
      </c>
      <c r="L322">
        <v>3</v>
      </c>
      <c r="N322" s="96"/>
      <c r="O322" s="96"/>
      <c r="P322" s="96">
        <v>42156</v>
      </c>
      <c r="Q322" s="96"/>
      <c r="R322" t="s">
        <v>3512</v>
      </c>
      <c r="S322" t="s">
        <v>3658</v>
      </c>
      <c r="T322" t="s">
        <v>3699</v>
      </c>
      <c r="U322" t="s">
        <v>3659</v>
      </c>
      <c r="V322" t="s">
        <v>3900</v>
      </c>
      <c r="W322" t="s">
        <v>3701</v>
      </c>
      <c r="Y322" t="s">
        <v>3032</v>
      </c>
      <c r="Z322" t="s">
        <v>4982</v>
      </c>
      <c r="AA322" t="s">
        <v>4983</v>
      </c>
      <c r="AC322" t="s">
        <v>3520</v>
      </c>
      <c r="AD322" t="s">
        <v>4984</v>
      </c>
      <c r="AE322" t="s">
        <v>3579</v>
      </c>
      <c r="AF322" t="s">
        <v>3641</v>
      </c>
      <c r="AG322" t="s">
        <v>3501</v>
      </c>
      <c r="AH322" t="s">
        <v>3556</v>
      </c>
      <c r="AI322" t="s">
        <v>3032</v>
      </c>
      <c r="AJ322" t="s">
        <v>152</v>
      </c>
      <c r="AK322" t="s">
        <v>3662</v>
      </c>
      <c r="AL322" t="s">
        <v>3544</v>
      </c>
      <c r="AN322" t="s">
        <v>3594</v>
      </c>
      <c r="AO322" t="s">
        <v>3501</v>
      </c>
    </row>
    <row r="323" spans="2:41" x14ac:dyDescent="0.25">
      <c r="B323" s="95">
        <v>322</v>
      </c>
      <c r="C323" s="95" t="s">
        <v>4985</v>
      </c>
      <c r="D323" t="s">
        <v>4986</v>
      </c>
      <c r="G323" t="s">
        <v>3566</v>
      </c>
      <c r="H323" t="s">
        <v>3494</v>
      </c>
      <c r="J323" t="s">
        <v>3560</v>
      </c>
      <c r="K323" t="s">
        <v>4987</v>
      </c>
      <c r="L323">
        <v>-99</v>
      </c>
      <c r="M323" t="s">
        <v>683</v>
      </c>
      <c r="N323" s="96" t="s">
        <v>683</v>
      </c>
      <c r="O323" s="96"/>
      <c r="P323" s="96">
        <v>39814</v>
      </c>
      <c r="Q323" s="96" t="s">
        <v>4988</v>
      </c>
      <c r="U323" t="s">
        <v>3563</v>
      </c>
      <c r="AD323" t="s">
        <v>3499</v>
      </c>
      <c r="AE323" t="s">
        <v>3499</v>
      </c>
      <c r="AF323" t="s">
        <v>3499</v>
      </c>
      <c r="AG323" t="s">
        <v>3499</v>
      </c>
      <c r="AN323" t="s">
        <v>3500</v>
      </c>
      <c r="AO323" t="s">
        <v>3501</v>
      </c>
    </row>
    <row r="324" spans="2:41" x14ac:dyDescent="0.25">
      <c r="B324" s="95">
        <v>323</v>
      </c>
      <c r="C324" s="95" t="s">
        <v>2307</v>
      </c>
      <c r="D324" t="s">
        <v>4989</v>
      </c>
      <c r="E324" t="s">
        <v>4990</v>
      </c>
      <c r="F324" t="s">
        <v>3117</v>
      </c>
      <c r="G324" t="s">
        <v>3548</v>
      </c>
      <c r="H324" t="s">
        <v>3041</v>
      </c>
      <c r="I324" t="s">
        <v>3041</v>
      </c>
      <c r="J324" t="s">
        <v>3738</v>
      </c>
      <c r="K324" t="s">
        <v>4991</v>
      </c>
      <c r="L324">
        <v>3</v>
      </c>
      <c r="M324" t="s">
        <v>683</v>
      </c>
      <c r="N324" s="96" t="s">
        <v>683</v>
      </c>
      <c r="O324" s="96" t="s">
        <v>683</v>
      </c>
      <c r="P324" s="96">
        <v>41183</v>
      </c>
      <c r="Q324" s="96"/>
      <c r="R324" t="s">
        <v>3512</v>
      </c>
      <c r="S324" t="s">
        <v>3600</v>
      </c>
      <c r="T324" t="s">
        <v>3601</v>
      </c>
      <c r="U324" t="s">
        <v>3601</v>
      </c>
      <c r="V324" t="s">
        <v>3795</v>
      </c>
      <c r="W324" t="s">
        <v>4144</v>
      </c>
      <c r="X324" t="s">
        <v>3811</v>
      </c>
      <c r="Y324" t="s">
        <v>3032</v>
      </c>
      <c r="Z324" t="s">
        <v>4992</v>
      </c>
      <c r="AA324" t="s">
        <v>4992</v>
      </c>
      <c r="AC324" t="s">
        <v>853</v>
      </c>
      <c r="AD324" t="s">
        <v>3563</v>
      </c>
      <c r="AE324" t="s">
        <v>3543</v>
      </c>
      <c r="AG324" t="s">
        <v>3501</v>
      </c>
      <c r="AH324" t="s">
        <v>3556</v>
      </c>
      <c r="AI324" t="s">
        <v>3032</v>
      </c>
      <c r="AJ324" t="s">
        <v>152</v>
      </c>
      <c r="AK324" t="s">
        <v>3606</v>
      </c>
      <c r="AN324" t="s">
        <v>3528</v>
      </c>
      <c r="AO324" t="s">
        <v>3501</v>
      </c>
    </row>
    <row r="325" spans="2:41" x14ac:dyDescent="0.25">
      <c r="B325" s="95">
        <v>324</v>
      </c>
      <c r="C325" s="95" t="s">
        <v>2060</v>
      </c>
      <c r="D325" t="s">
        <v>438</v>
      </c>
      <c r="E325" t="s">
        <v>4993</v>
      </c>
      <c r="F325" t="s">
        <v>5</v>
      </c>
      <c r="G325" t="s">
        <v>3841</v>
      </c>
      <c r="H325" t="s">
        <v>4212</v>
      </c>
      <c r="I325" t="s">
        <v>4</v>
      </c>
      <c r="J325" t="s">
        <v>3533</v>
      </c>
      <c r="K325" t="s">
        <v>4994</v>
      </c>
      <c r="L325">
        <v>1</v>
      </c>
      <c r="M325" t="s">
        <v>3510</v>
      </c>
      <c r="N325" s="96" t="s">
        <v>3511</v>
      </c>
      <c r="O325" s="96"/>
      <c r="P325" s="96">
        <v>39814</v>
      </c>
      <c r="Q325" s="96"/>
      <c r="R325" t="s">
        <v>3512</v>
      </c>
      <c r="S325" t="s">
        <v>3513</v>
      </c>
      <c r="T325" t="s">
        <v>3514</v>
      </c>
      <c r="U325" t="s">
        <v>3891</v>
      </c>
      <c r="V325" t="s">
        <v>3515</v>
      </c>
      <c r="W325" t="s">
        <v>3517</v>
      </c>
      <c r="X325" t="s">
        <v>3673</v>
      </c>
      <c r="Y325" t="s">
        <v>3032</v>
      </c>
      <c r="Z325" t="s">
        <v>2071</v>
      </c>
      <c r="AA325" t="s">
        <v>4995</v>
      </c>
      <c r="AB325" t="s">
        <v>3733</v>
      </c>
      <c r="AC325" t="s">
        <v>3520</v>
      </c>
      <c r="AD325" t="s">
        <v>4265</v>
      </c>
      <c r="AE325" t="s">
        <v>3543</v>
      </c>
      <c r="AF325" t="s">
        <v>3592</v>
      </c>
      <c r="AG325" t="s">
        <v>4017</v>
      </c>
      <c r="AI325" t="s">
        <v>3032</v>
      </c>
      <c r="AJ325" t="s">
        <v>152</v>
      </c>
      <c r="AK325" t="s">
        <v>3526</v>
      </c>
      <c r="AL325" t="s">
        <v>3527</v>
      </c>
      <c r="AN325" t="s">
        <v>3594</v>
      </c>
      <c r="AO325" t="s">
        <v>3501</v>
      </c>
    </row>
    <row r="326" spans="2:41" x14ac:dyDescent="0.25">
      <c r="B326" s="95">
        <v>325</v>
      </c>
      <c r="C326" t="s">
        <v>4996</v>
      </c>
      <c r="D326" t="s">
        <v>4996</v>
      </c>
      <c r="G326" t="s">
        <v>3548</v>
      </c>
      <c r="H326" t="s">
        <v>3708</v>
      </c>
      <c r="I326" t="s">
        <v>39</v>
      </c>
      <c r="J326" t="s">
        <v>3709</v>
      </c>
      <c r="K326" t="s">
        <v>3631</v>
      </c>
      <c r="L326">
        <v>2</v>
      </c>
      <c r="M326" t="s">
        <v>683</v>
      </c>
      <c r="N326" s="96" t="s">
        <v>683</v>
      </c>
      <c r="O326" s="96" t="s">
        <v>683</v>
      </c>
      <c r="P326" s="96">
        <v>41472</v>
      </c>
      <c r="Q326" s="96" t="s">
        <v>3809</v>
      </c>
      <c r="S326" t="s">
        <v>3555</v>
      </c>
      <c r="U326" t="s">
        <v>3563</v>
      </c>
      <c r="V326" t="s">
        <v>3555</v>
      </c>
      <c r="X326" t="s">
        <v>3555</v>
      </c>
      <c r="Z326" t="s">
        <v>683</v>
      </c>
      <c r="AN326" t="s">
        <v>3500</v>
      </c>
      <c r="AO326" t="s">
        <v>3501</v>
      </c>
    </row>
    <row r="327" spans="2:41" x14ac:dyDescent="0.25">
      <c r="B327" s="95">
        <v>326</v>
      </c>
      <c r="C327" s="95" t="s">
        <v>4997</v>
      </c>
      <c r="D327" t="s">
        <v>4998</v>
      </c>
      <c r="G327" t="s">
        <v>3566</v>
      </c>
      <c r="H327" t="s">
        <v>3494</v>
      </c>
      <c r="J327" t="s">
        <v>3560</v>
      </c>
      <c r="K327" t="s">
        <v>4999</v>
      </c>
      <c r="L327">
        <v>-99</v>
      </c>
      <c r="M327" t="s">
        <v>683</v>
      </c>
      <c r="N327" s="96" t="s">
        <v>683</v>
      </c>
      <c r="O327" s="96"/>
      <c r="P327" s="96">
        <v>39814</v>
      </c>
      <c r="Q327" s="96" t="s">
        <v>5000</v>
      </c>
      <c r="U327" t="s">
        <v>3563</v>
      </c>
      <c r="AD327" t="s">
        <v>3499</v>
      </c>
      <c r="AE327" t="s">
        <v>3499</v>
      </c>
      <c r="AF327" t="s">
        <v>3499</v>
      </c>
      <c r="AG327" t="s">
        <v>3499</v>
      </c>
      <c r="AN327" t="s">
        <v>3500</v>
      </c>
      <c r="AO327" t="s">
        <v>3501</v>
      </c>
    </row>
    <row r="328" spans="2:41" x14ac:dyDescent="0.25">
      <c r="B328" s="95">
        <v>327</v>
      </c>
      <c r="C328" s="95" t="s">
        <v>5001</v>
      </c>
      <c r="D328" t="s">
        <v>5002</v>
      </c>
      <c r="G328" t="s">
        <v>3566</v>
      </c>
      <c r="H328" t="s">
        <v>3494</v>
      </c>
      <c r="J328" t="s">
        <v>3560</v>
      </c>
      <c r="K328" t="s">
        <v>5003</v>
      </c>
      <c r="L328">
        <v>-99</v>
      </c>
      <c r="M328" t="s">
        <v>683</v>
      </c>
      <c r="N328" s="96" t="s">
        <v>683</v>
      </c>
      <c r="O328" s="96"/>
      <c r="P328" s="96">
        <v>39814</v>
      </c>
      <c r="Q328" s="96" t="s">
        <v>4433</v>
      </c>
      <c r="U328" t="s">
        <v>3563</v>
      </c>
      <c r="AD328" t="s">
        <v>3499</v>
      </c>
      <c r="AE328" t="s">
        <v>3499</v>
      </c>
      <c r="AF328" t="s">
        <v>3499</v>
      </c>
      <c r="AG328" t="s">
        <v>3499</v>
      </c>
      <c r="AN328" t="s">
        <v>3500</v>
      </c>
      <c r="AO328" t="s">
        <v>3501</v>
      </c>
    </row>
    <row r="329" spans="2:41" x14ac:dyDescent="0.25">
      <c r="B329" s="95">
        <v>328</v>
      </c>
      <c r="C329" s="95" t="s">
        <v>2654</v>
      </c>
      <c r="D329" t="s">
        <v>2655</v>
      </c>
      <c r="E329" t="s">
        <v>5004</v>
      </c>
      <c r="F329" t="s">
        <v>5</v>
      </c>
      <c r="G329" t="s">
        <v>3841</v>
      </c>
      <c r="H329" t="s">
        <v>4212</v>
      </c>
      <c r="I329" t="s">
        <v>4</v>
      </c>
      <c r="J329" t="s">
        <v>3533</v>
      </c>
      <c r="K329" t="s">
        <v>5005</v>
      </c>
      <c r="L329">
        <v>2</v>
      </c>
      <c r="M329" t="s">
        <v>3510</v>
      </c>
      <c r="N329" s="96" t="s">
        <v>3511</v>
      </c>
      <c r="O329" s="96"/>
      <c r="P329" s="96">
        <v>39814</v>
      </c>
      <c r="Q329" s="96"/>
      <c r="R329" t="s">
        <v>3512</v>
      </c>
      <c r="S329" t="s">
        <v>3658</v>
      </c>
      <c r="T329" t="s">
        <v>3699</v>
      </c>
      <c r="U329" t="s">
        <v>3659</v>
      </c>
      <c r="V329" t="s">
        <v>3702</v>
      </c>
      <c r="W329" t="s">
        <v>3900</v>
      </c>
      <c r="X329" t="s">
        <v>3700</v>
      </c>
      <c r="Y329" t="s">
        <v>3032</v>
      </c>
      <c r="Z329" t="s">
        <v>5006</v>
      </c>
      <c r="AA329" t="s">
        <v>1138</v>
      </c>
      <c r="AB329" t="s">
        <v>3733</v>
      </c>
      <c r="AC329" t="s">
        <v>3520</v>
      </c>
      <c r="AD329" t="s">
        <v>4265</v>
      </c>
      <c r="AE329" t="s">
        <v>3522</v>
      </c>
      <c r="AF329" t="s">
        <v>3523</v>
      </c>
      <c r="AG329" t="s">
        <v>3501</v>
      </c>
      <c r="AI329" t="s">
        <v>3032</v>
      </c>
      <c r="AJ329" t="s">
        <v>152</v>
      </c>
      <c r="AK329" t="s">
        <v>3662</v>
      </c>
      <c r="AL329" t="s">
        <v>3544</v>
      </c>
      <c r="AN329" t="s">
        <v>3594</v>
      </c>
      <c r="AO329" t="s">
        <v>3501</v>
      </c>
    </row>
    <row r="330" spans="2:41" x14ac:dyDescent="0.25">
      <c r="B330" s="95">
        <v>329</v>
      </c>
      <c r="C330" s="95" t="s">
        <v>2317</v>
      </c>
      <c r="D330" t="s">
        <v>5007</v>
      </c>
      <c r="E330" t="s">
        <v>5008</v>
      </c>
      <c r="F330" t="s">
        <v>5</v>
      </c>
      <c r="G330" t="s">
        <v>4261</v>
      </c>
      <c r="H330" t="s">
        <v>3598</v>
      </c>
      <c r="I330" t="s">
        <v>4</v>
      </c>
      <c r="J330" t="s">
        <v>3533</v>
      </c>
      <c r="K330" t="s">
        <v>5009</v>
      </c>
      <c r="L330">
        <v>2</v>
      </c>
      <c r="M330" t="s">
        <v>683</v>
      </c>
      <c r="N330" s="96" t="s">
        <v>683</v>
      </c>
      <c r="O330" s="96"/>
      <c r="P330" s="96">
        <v>39814</v>
      </c>
      <c r="Q330" s="96"/>
      <c r="R330" t="s">
        <v>3512</v>
      </c>
      <c r="S330" t="s">
        <v>3600</v>
      </c>
      <c r="T330" t="s">
        <v>3811</v>
      </c>
      <c r="U330" t="s">
        <v>4143</v>
      </c>
      <c r="V330" t="s">
        <v>3602</v>
      </c>
      <c r="W330" t="s">
        <v>4143</v>
      </c>
      <c r="Y330" t="s">
        <v>3032</v>
      </c>
      <c r="Z330" t="s">
        <v>2071</v>
      </c>
      <c r="AA330" t="s">
        <v>4264</v>
      </c>
      <c r="AC330" t="s">
        <v>3520</v>
      </c>
      <c r="AD330" t="s">
        <v>4265</v>
      </c>
      <c r="AE330" t="s">
        <v>3591</v>
      </c>
      <c r="AF330" t="s">
        <v>3592</v>
      </c>
      <c r="AG330" t="s">
        <v>3501</v>
      </c>
      <c r="AI330" t="s">
        <v>3032</v>
      </c>
      <c r="AJ330" t="s">
        <v>152</v>
      </c>
      <c r="AK330" t="s">
        <v>3606</v>
      </c>
      <c r="AL330" t="s">
        <v>3544</v>
      </c>
      <c r="AN330" t="s">
        <v>3594</v>
      </c>
      <c r="AO330" t="s">
        <v>3501</v>
      </c>
    </row>
    <row r="331" spans="2:41" x14ac:dyDescent="0.25">
      <c r="B331" s="95">
        <v>330</v>
      </c>
      <c r="C331" s="95" t="s">
        <v>2324</v>
      </c>
      <c r="D331" t="s">
        <v>2325</v>
      </c>
      <c r="E331" t="s">
        <v>5010</v>
      </c>
      <c r="F331" t="s">
        <v>3279</v>
      </c>
      <c r="G331" t="s">
        <v>3531</v>
      </c>
      <c r="H331" t="s">
        <v>4</v>
      </c>
      <c r="I331" t="s">
        <v>4</v>
      </c>
      <c r="J331" t="s">
        <v>3533</v>
      </c>
      <c r="K331" t="s">
        <v>5011</v>
      </c>
      <c r="L331">
        <v>3</v>
      </c>
      <c r="M331" t="s">
        <v>683</v>
      </c>
      <c r="N331" s="96" t="s">
        <v>683</v>
      </c>
      <c r="O331" s="96"/>
      <c r="P331" s="96">
        <v>41640</v>
      </c>
      <c r="Q331" s="96"/>
      <c r="R331" t="s">
        <v>3512</v>
      </c>
      <c r="S331" t="s">
        <v>3600</v>
      </c>
      <c r="T331" t="s">
        <v>3601</v>
      </c>
      <c r="U331" t="s">
        <v>3722</v>
      </c>
      <c r="V331" t="s">
        <v>3602</v>
      </c>
      <c r="W331" t="s">
        <v>3722</v>
      </c>
      <c r="Y331" t="s">
        <v>3032</v>
      </c>
      <c r="Z331" t="s">
        <v>4145</v>
      </c>
      <c r="AA331" t="s">
        <v>5012</v>
      </c>
      <c r="AB331" t="s">
        <v>683</v>
      </c>
      <c r="AC331" t="s">
        <v>3520</v>
      </c>
      <c r="AD331" t="s">
        <v>3563</v>
      </c>
      <c r="AG331" t="s">
        <v>3692</v>
      </c>
      <c r="AI331" t="s">
        <v>3032</v>
      </c>
      <c r="AJ331" t="s">
        <v>152</v>
      </c>
      <c r="AK331" t="s">
        <v>3606</v>
      </c>
      <c r="AL331" t="s">
        <v>3544</v>
      </c>
      <c r="AN331" t="s">
        <v>3594</v>
      </c>
      <c r="AO331" t="s">
        <v>3501</v>
      </c>
    </row>
    <row r="332" spans="2:41" x14ac:dyDescent="0.25">
      <c r="B332" s="95">
        <v>331</v>
      </c>
      <c r="C332" s="95" t="s">
        <v>5013</v>
      </c>
      <c r="D332" t="s">
        <v>5013</v>
      </c>
      <c r="G332" t="s">
        <v>3889</v>
      </c>
      <c r="H332" t="s">
        <v>3932</v>
      </c>
      <c r="I332" t="s">
        <v>4</v>
      </c>
      <c r="J332" t="s">
        <v>3508</v>
      </c>
      <c r="K332" t="s">
        <v>5014</v>
      </c>
      <c r="L332">
        <v>3</v>
      </c>
      <c r="M332" t="s">
        <v>683</v>
      </c>
      <c r="N332" s="96" t="s">
        <v>683</v>
      </c>
      <c r="O332" s="96"/>
      <c r="P332" s="96">
        <v>39814</v>
      </c>
      <c r="Q332" s="96" t="s">
        <v>3535</v>
      </c>
      <c r="S332" t="s">
        <v>3574</v>
      </c>
      <c r="T332" t="s">
        <v>2197</v>
      </c>
      <c r="U332" t="s">
        <v>4418</v>
      </c>
      <c r="V332" t="s">
        <v>3576</v>
      </c>
      <c r="W332" t="s">
        <v>3576</v>
      </c>
      <c r="X332" t="s">
        <v>2197</v>
      </c>
      <c r="Y332" t="s">
        <v>3032</v>
      </c>
      <c r="Z332" t="s">
        <v>4128</v>
      </c>
      <c r="AA332" t="s">
        <v>5015</v>
      </c>
      <c r="AB332" t="s">
        <v>3519</v>
      </c>
      <c r="AC332" t="s">
        <v>3520</v>
      </c>
      <c r="AD332" t="s">
        <v>3521</v>
      </c>
      <c r="AE332" t="s">
        <v>3522</v>
      </c>
      <c r="AF332" t="s">
        <v>3523</v>
      </c>
      <c r="AG332" t="s">
        <v>3501</v>
      </c>
      <c r="AI332" t="s">
        <v>3032</v>
      </c>
      <c r="AJ332" t="s">
        <v>3557</v>
      </c>
      <c r="AL332" t="s">
        <v>3544</v>
      </c>
      <c r="AN332" t="s">
        <v>3500</v>
      </c>
      <c r="AO332" t="s">
        <v>3501</v>
      </c>
    </row>
    <row r="333" spans="2:41" x14ac:dyDescent="0.25">
      <c r="B333" s="95">
        <v>332</v>
      </c>
      <c r="C333" s="95" t="s">
        <v>3244</v>
      </c>
      <c r="D333" t="s">
        <v>5016</v>
      </c>
      <c r="E333" t="s">
        <v>5017</v>
      </c>
      <c r="F333" t="s">
        <v>5</v>
      </c>
      <c r="G333" t="s">
        <v>4261</v>
      </c>
      <c r="H333" t="s">
        <v>3598</v>
      </c>
      <c r="I333" t="s">
        <v>4</v>
      </c>
      <c r="J333" t="s">
        <v>3533</v>
      </c>
      <c r="K333" t="s">
        <v>5018</v>
      </c>
      <c r="L333">
        <v>3</v>
      </c>
      <c r="M333" t="s">
        <v>683</v>
      </c>
      <c r="N333" s="96" t="s">
        <v>683</v>
      </c>
      <c r="O333" s="96"/>
      <c r="P333" s="96">
        <v>39814</v>
      </c>
      <c r="Q333" s="96"/>
      <c r="R333" t="s">
        <v>3512</v>
      </c>
      <c r="S333" t="s">
        <v>3600</v>
      </c>
      <c r="T333" t="s">
        <v>3811</v>
      </c>
      <c r="U333" t="s">
        <v>4143</v>
      </c>
      <c r="V333" t="s">
        <v>4144</v>
      </c>
      <c r="W333" t="s">
        <v>4143</v>
      </c>
      <c r="X333" t="s">
        <v>4151</v>
      </c>
      <c r="Y333" t="s">
        <v>3032</v>
      </c>
      <c r="Z333" t="s">
        <v>4753</v>
      </c>
      <c r="AA333" t="s">
        <v>4753</v>
      </c>
      <c r="AC333" t="s">
        <v>3520</v>
      </c>
      <c r="AD333" t="s">
        <v>4265</v>
      </c>
      <c r="AE333" t="s">
        <v>3543</v>
      </c>
      <c r="AF333" t="s">
        <v>3592</v>
      </c>
      <c r="AG333" t="s">
        <v>3501</v>
      </c>
      <c r="AI333" t="s">
        <v>3032</v>
      </c>
      <c r="AJ333" t="s">
        <v>152</v>
      </c>
      <c r="AK333" t="s">
        <v>3606</v>
      </c>
      <c r="AL333" t="s">
        <v>3544</v>
      </c>
      <c r="AN333" t="s">
        <v>3594</v>
      </c>
      <c r="AO333" t="s">
        <v>3501</v>
      </c>
    </row>
    <row r="334" spans="2:41" x14ac:dyDescent="0.25">
      <c r="B334" s="95">
        <v>333</v>
      </c>
      <c r="C334" t="s">
        <v>3445</v>
      </c>
      <c r="D334" t="s">
        <v>3447</v>
      </c>
      <c r="E334" t="s">
        <v>5019</v>
      </c>
      <c r="F334" t="s">
        <v>3117</v>
      </c>
      <c r="G334" t="s">
        <v>3548</v>
      </c>
      <c r="H334" t="s">
        <v>3053</v>
      </c>
      <c r="I334" t="s">
        <v>3053</v>
      </c>
      <c r="J334" t="s">
        <v>3738</v>
      </c>
      <c r="K334" t="s">
        <v>5020</v>
      </c>
      <c r="L334">
        <v>3</v>
      </c>
      <c r="M334" t="s">
        <v>683</v>
      </c>
      <c r="N334" s="96" t="s">
        <v>683</v>
      </c>
      <c r="O334" s="96"/>
      <c r="P334" s="96">
        <v>41730</v>
      </c>
      <c r="Q334" s="96" t="s">
        <v>4303</v>
      </c>
      <c r="S334" t="s">
        <v>4041</v>
      </c>
      <c r="T334" t="s">
        <v>3551</v>
      </c>
      <c r="U334" t="s">
        <v>689</v>
      </c>
      <c r="V334" t="s">
        <v>4639</v>
      </c>
      <c r="W334" t="s">
        <v>3163</v>
      </c>
      <c r="X334" t="s">
        <v>4002</v>
      </c>
      <c r="Y334" t="s">
        <v>3032</v>
      </c>
      <c r="Z334" t="s">
        <v>5021</v>
      </c>
      <c r="AA334" t="s">
        <v>5021</v>
      </c>
      <c r="AB334" t="s">
        <v>683</v>
      </c>
      <c r="AC334" t="s">
        <v>3520</v>
      </c>
      <c r="AD334" t="s">
        <v>5022</v>
      </c>
      <c r="AE334" t="s">
        <v>3543</v>
      </c>
      <c r="AF334" t="s">
        <v>3592</v>
      </c>
      <c r="AG334" t="s">
        <v>3501</v>
      </c>
      <c r="AI334" t="s">
        <v>3032</v>
      </c>
      <c r="AJ334" t="s">
        <v>4003</v>
      </c>
      <c r="AL334" t="s">
        <v>3544</v>
      </c>
      <c r="AN334" t="s">
        <v>3594</v>
      </c>
      <c r="AO334" t="s">
        <v>3501</v>
      </c>
    </row>
    <row r="335" spans="2:41" x14ac:dyDescent="0.25">
      <c r="B335" s="95">
        <v>334</v>
      </c>
      <c r="C335" s="95" t="s">
        <v>2337</v>
      </c>
      <c r="D335" t="s">
        <v>5023</v>
      </c>
      <c r="E335" t="s">
        <v>5024</v>
      </c>
      <c r="F335" t="s">
        <v>5</v>
      </c>
      <c r="G335" t="s">
        <v>3841</v>
      </c>
      <c r="H335" t="s">
        <v>4212</v>
      </c>
      <c r="I335" t="s">
        <v>4</v>
      </c>
      <c r="J335" t="s">
        <v>3533</v>
      </c>
      <c r="K335" t="s">
        <v>5025</v>
      </c>
      <c r="L335">
        <v>1</v>
      </c>
      <c r="M335" t="s">
        <v>3510</v>
      </c>
      <c r="N335" s="96" t="s">
        <v>3511</v>
      </c>
      <c r="O335" s="96"/>
      <c r="P335" s="96">
        <v>40360</v>
      </c>
      <c r="Q335" s="96"/>
      <c r="R335" t="s">
        <v>3512</v>
      </c>
      <c r="S335" t="s">
        <v>3600</v>
      </c>
      <c r="T335" t="s">
        <v>3811</v>
      </c>
      <c r="U335" t="s">
        <v>3812</v>
      </c>
      <c r="V335" t="s">
        <v>3602</v>
      </c>
      <c r="W335" t="s">
        <v>4144</v>
      </c>
      <c r="Y335" t="s">
        <v>3032</v>
      </c>
      <c r="Z335" t="s">
        <v>5026</v>
      </c>
      <c r="AA335" t="s">
        <v>5027</v>
      </c>
      <c r="AC335" t="s">
        <v>3520</v>
      </c>
      <c r="AD335" t="s">
        <v>3542</v>
      </c>
      <c r="AE335" t="s">
        <v>3640</v>
      </c>
      <c r="AF335" t="s">
        <v>3523</v>
      </c>
      <c r="AG335" t="s">
        <v>3524</v>
      </c>
      <c r="AH335" t="s">
        <v>3525</v>
      </c>
      <c r="AI335" t="s">
        <v>3032</v>
      </c>
      <c r="AJ335" t="s">
        <v>152</v>
      </c>
      <c r="AK335" t="s">
        <v>3606</v>
      </c>
      <c r="AL335" t="s">
        <v>3527</v>
      </c>
      <c r="AN335" t="s">
        <v>3594</v>
      </c>
      <c r="AO335" t="s">
        <v>3501</v>
      </c>
    </row>
    <row r="336" spans="2:41" x14ac:dyDescent="0.25">
      <c r="B336" s="95">
        <v>335</v>
      </c>
      <c r="C336" s="95" t="s">
        <v>1534</v>
      </c>
      <c r="D336" t="s">
        <v>1535</v>
      </c>
      <c r="E336" t="s">
        <v>5028</v>
      </c>
      <c r="F336" t="s">
        <v>5</v>
      </c>
      <c r="G336" t="s">
        <v>3841</v>
      </c>
      <c r="H336" t="s">
        <v>3842</v>
      </c>
      <c r="I336" t="s">
        <v>4</v>
      </c>
      <c r="J336" t="s">
        <v>3533</v>
      </c>
      <c r="K336" t="s">
        <v>5029</v>
      </c>
      <c r="L336">
        <v>3</v>
      </c>
      <c r="M336" t="s">
        <v>683</v>
      </c>
      <c r="N336" s="96" t="s">
        <v>683</v>
      </c>
      <c r="O336" s="96"/>
      <c r="P336" s="96">
        <v>41821</v>
      </c>
      <c r="Q336" s="96"/>
      <c r="R336" t="s">
        <v>3586</v>
      </c>
      <c r="S336" t="s">
        <v>3587</v>
      </c>
      <c r="T336" t="s">
        <v>3588</v>
      </c>
      <c r="U336" t="s">
        <v>3954</v>
      </c>
      <c r="X336" t="s">
        <v>3863</v>
      </c>
      <c r="Y336" t="s">
        <v>3097</v>
      </c>
      <c r="Z336" t="s">
        <v>2356</v>
      </c>
      <c r="AA336" t="s">
        <v>1277</v>
      </c>
      <c r="AB336" t="s">
        <v>683</v>
      </c>
      <c r="AC336" t="s">
        <v>3578</v>
      </c>
      <c r="AD336" t="s">
        <v>3563</v>
      </c>
      <c r="AE336" t="s">
        <v>3640</v>
      </c>
      <c r="AF336" t="s">
        <v>3641</v>
      </c>
      <c r="AG336" t="s">
        <v>3501</v>
      </c>
      <c r="AI336" t="s">
        <v>3714</v>
      </c>
      <c r="AJ336" t="s">
        <v>3712</v>
      </c>
      <c r="AK336" t="s">
        <v>3593</v>
      </c>
      <c r="AL336" t="s">
        <v>3580</v>
      </c>
      <c r="AN336" t="s">
        <v>3594</v>
      </c>
      <c r="AO336" t="s">
        <v>3501</v>
      </c>
    </row>
    <row r="337" spans="2:41" x14ac:dyDescent="0.25">
      <c r="B337" s="95">
        <v>336</v>
      </c>
      <c r="C337" s="95" t="s">
        <v>5030</v>
      </c>
      <c r="D337" t="s">
        <v>5002</v>
      </c>
      <c r="G337" t="s">
        <v>3566</v>
      </c>
      <c r="H337" t="s">
        <v>3494</v>
      </c>
      <c r="J337" t="s">
        <v>3560</v>
      </c>
      <c r="K337" t="s">
        <v>5003</v>
      </c>
      <c r="L337">
        <v>-99</v>
      </c>
      <c r="M337" t="s">
        <v>683</v>
      </c>
      <c r="N337" s="96" t="s">
        <v>683</v>
      </c>
      <c r="O337" s="96"/>
      <c r="P337" s="96">
        <v>39814</v>
      </c>
      <c r="Q337" s="96" t="s">
        <v>4433</v>
      </c>
      <c r="U337" t="s">
        <v>3563</v>
      </c>
      <c r="AD337" t="s">
        <v>3499</v>
      </c>
      <c r="AE337" t="s">
        <v>3499</v>
      </c>
      <c r="AF337" t="s">
        <v>3499</v>
      </c>
      <c r="AG337" t="s">
        <v>3499</v>
      </c>
      <c r="AN337" t="s">
        <v>3500</v>
      </c>
      <c r="AO337" t="s">
        <v>3501</v>
      </c>
    </row>
    <row r="338" spans="2:41" x14ac:dyDescent="0.25">
      <c r="B338" s="95">
        <v>337</v>
      </c>
      <c r="C338" s="95" t="s">
        <v>2088</v>
      </c>
      <c r="D338" t="s">
        <v>5031</v>
      </c>
      <c r="E338" t="s">
        <v>5032</v>
      </c>
      <c r="F338" t="s">
        <v>5</v>
      </c>
      <c r="G338" t="s">
        <v>3583</v>
      </c>
      <c r="H338" t="s">
        <v>3598</v>
      </c>
      <c r="I338" t="s">
        <v>4</v>
      </c>
      <c r="J338" t="s">
        <v>3533</v>
      </c>
      <c r="K338" t="s">
        <v>5033</v>
      </c>
      <c r="L338">
        <v>2</v>
      </c>
      <c r="M338" t="s">
        <v>683</v>
      </c>
      <c r="N338" s="96" t="s">
        <v>683</v>
      </c>
      <c r="O338" s="96"/>
      <c r="P338" s="96">
        <v>39814</v>
      </c>
      <c r="Q338" s="96"/>
      <c r="R338" t="s">
        <v>3512</v>
      </c>
      <c r="S338" t="s">
        <v>3513</v>
      </c>
      <c r="T338" t="s">
        <v>3514</v>
      </c>
      <c r="U338" t="s">
        <v>3891</v>
      </c>
      <c r="W338" t="s">
        <v>3516</v>
      </c>
      <c r="X338" t="s">
        <v>3892</v>
      </c>
      <c r="Y338" t="s">
        <v>3032</v>
      </c>
      <c r="Z338" t="s">
        <v>4225</v>
      </c>
      <c r="AA338" t="s">
        <v>4225</v>
      </c>
      <c r="AC338" t="s">
        <v>3520</v>
      </c>
      <c r="AD338" t="s">
        <v>3605</v>
      </c>
      <c r="AE338" t="s">
        <v>3591</v>
      </c>
      <c r="AF338" t="s">
        <v>3523</v>
      </c>
      <c r="AG338" t="s">
        <v>3501</v>
      </c>
      <c r="AI338" t="s">
        <v>3714</v>
      </c>
      <c r="AJ338" t="s">
        <v>3712</v>
      </c>
      <c r="AK338" t="s">
        <v>3526</v>
      </c>
      <c r="AL338" t="s">
        <v>3544</v>
      </c>
      <c r="AN338" t="s">
        <v>3594</v>
      </c>
      <c r="AO338" t="s">
        <v>3501</v>
      </c>
    </row>
    <row r="339" spans="2:41" x14ac:dyDescent="0.25">
      <c r="B339" s="95">
        <v>338</v>
      </c>
      <c r="C339" s="95" t="s">
        <v>1070</v>
      </c>
      <c r="D339" t="s">
        <v>1071</v>
      </c>
      <c r="E339" t="s">
        <v>5032</v>
      </c>
      <c r="F339" t="s">
        <v>5</v>
      </c>
      <c r="G339" t="s">
        <v>3583</v>
      </c>
      <c r="H339" t="s">
        <v>4212</v>
      </c>
      <c r="I339" t="s">
        <v>4</v>
      </c>
      <c r="J339" t="s">
        <v>3533</v>
      </c>
      <c r="K339" t="s">
        <v>5034</v>
      </c>
      <c r="L339">
        <v>3</v>
      </c>
      <c r="M339" t="s">
        <v>683</v>
      </c>
      <c r="N339" s="96" t="s">
        <v>683</v>
      </c>
      <c r="O339" s="96"/>
      <c r="P339" s="96">
        <v>39814</v>
      </c>
      <c r="Q339" s="96"/>
      <c r="R339" t="s">
        <v>3512</v>
      </c>
      <c r="S339" t="s">
        <v>3632</v>
      </c>
      <c r="T339" t="s">
        <v>3854</v>
      </c>
      <c r="U339" t="s">
        <v>4244</v>
      </c>
      <c r="V339" t="s">
        <v>4244</v>
      </c>
      <c r="W339" t="s">
        <v>3972</v>
      </c>
      <c r="X339" t="s">
        <v>4075</v>
      </c>
      <c r="Y339" t="s">
        <v>3032</v>
      </c>
      <c r="Z339" t="s">
        <v>5035</v>
      </c>
      <c r="AA339" t="s">
        <v>5035</v>
      </c>
      <c r="AC339" t="s">
        <v>3520</v>
      </c>
      <c r="AD339" t="s">
        <v>4265</v>
      </c>
      <c r="AE339" t="s">
        <v>3640</v>
      </c>
      <c r="AF339" t="s">
        <v>3523</v>
      </c>
      <c r="AG339" t="s">
        <v>3501</v>
      </c>
      <c r="AI339" t="s">
        <v>3032</v>
      </c>
      <c r="AJ339" t="s">
        <v>152</v>
      </c>
      <c r="AK339" t="s">
        <v>3642</v>
      </c>
      <c r="AL339" t="s">
        <v>3544</v>
      </c>
      <c r="AN339" t="s">
        <v>3594</v>
      </c>
      <c r="AO339" t="s">
        <v>3501</v>
      </c>
    </row>
    <row r="340" spans="2:41" x14ac:dyDescent="0.25">
      <c r="B340" s="95">
        <v>339</v>
      </c>
      <c r="C340" t="s">
        <v>5036</v>
      </c>
      <c r="D340" t="s">
        <v>5037</v>
      </c>
      <c r="G340" t="s">
        <v>3548</v>
      </c>
      <c r="H340" t="s">
        <v>34</v>
      </c>
      <c r="I340" t="s">
        <v>34</v>
      </c>
      <c r="J340" t="s">
        <v>3773</v>
      </c>
      <c r="K340" t="s">
        <v>5038</v>
      </c>
      <c r="L340">
        <v>1</v>
      </c>
      <c r="M340" t="s">
        <v>683</v>
      </c>
      <c r="N340" s="96" t="s">
        <v>683</v>
      </c>
      <c r="O340" s="96"/>
      <c r="P340" s="96">
        <v>40179</v>
      </c>
      <c r="Q340" s="96" t="s">
        <v>5039</v>
      </c>
      <c r="S340" t="s">
        <v>3563</v>
      </c>
      <c r="T340" t="s">
        <v>3652</v>
      </c>
      <c r="U340" t="s">
        <v>3563</v>
      </c>
      <c r="V340" t="s">
        <v>3560</v>
      </c>
      <c r="W340" t="s">
        <v>5040</v>
      </c>
      <c r="X340" t="s">
        <v>3560</v>
      </c>
      <c r="Y340" t="s">
        <v>3267</v>
      </c>
      <c r="Z340" t="s">
        <v>5041</v>
      </c>
      <c r="AC340" t="s">
        <v>3520</v>
      </c>
      <c r="AD340" t="s">
        <v>3563</v>
      </c>
      <c r="AE340" t="s">
        <v>3640</v>
      </c>
      <c r="AF340" t="s">
        <v>3592</v>
      </c>
      <c r="AG340" t="s">
        <v>3501</v>
      </c>
      <c r="AI340" t="s">
        <v>3267</v>
      </c>
      <c r="AL340" t="s">
        <v>3544</v>
      </c>
      <c r="AN340" t="s">
        <v>3500</v>
      </c>
      <c r="AO340" t="s">
        <v>3501</v>
      </c>
    </row>
    <row r="341" spans="2:41" x14ac:dyDescent="0.25">
      <c r="B341" s="95">
        <v>340</v>
      </c>
      <c r="C341" s="95" t="s">
        <v>5042</v>
      </c>
      <c r="D341" t="s">
        <v>5043</v>
      </c>
      <c r="E341" t="s">
        <v>5044</v>
      </c>
      <c r="G341" t="s">
        <v>3724</v>
      </c>
      <c r="H341" t="s">
        <v>4</v>
      </c>
      <c r="I341" t="s">
        <v>4</v>
      </c>
      <c r="J341" t="s">
        <v>3533</v>
      </c>
      <c r="K341" t="s">
        <v>3631</v>
      </c>
      <c r="L341">
        <v>2</v>
      </c>
      <c r="M341" t="s">
        <v>683</v>
      </c>
      <c r="N341" s="96" t="s">
        <v>683</v>
      </c>
      <c r="O341" s="96" t="s">
        <v>683</v>
      </c>
      <c r="P341" s="96">
        <v>41472</v>
      </c>
      <c r="Q341" s="96" t="s">
        <v>3809</v>
      </c>
      <c r="S341" t="s">
        <v>3555</v>
      </c>
      <c r="U341" t="s">
        <v>3563</v>
      </c>
      <c r="V341" t="s">
        <v>3555</v>
      </c>
      <c r="X341" t="s">
        <v>3555</v>
      </c>
      <c r="Z341" t="s">
        <v>5045</v>
      </c>
      <c r="AB341" t="s">
        <v>3733</v>
      </c>
      <c r="AN341" t="s">
        <v>3500</v>
      </c>
      <c r="AO341" t="s">
        <v>3501</v>
      </c>
    </row>
    <row r="342" spans="2:41" x14ac:dyDescent="0.25">
      <c r="B342" s="95">
        <v>341</v>
      </c>
      <c r="C342" s="95" t="s">
        <v>5046</v>
      </c>
      <c r="D342" t="s">
        <v>5047</v>
      </c>
      <c r="G342" t="s">
        <v>3724</v>
      </c>
      <c r="H342" t="s">
        <v>3507</v>
      </c>
      <c r="J342" t="s">
        <v>3508</v>
      </c>
      <c r="K342" t="s">
        <v>5048</v>
      </c>
      <c r="L342">
        <v>2</v>
      </c>
      <c r="M342" t="s">
        <v>683</v>
      </c>
      <c r="N342" s="96" t="s">
        <v>683</v>
      </c>
      <c r="O342" s="96"/>
      <c r="P342" s="96">
        <v>39814</v>
      </c>
      <c r="Q342" s="96" t="s">
        <v>5049</v>
      </c>
      <c r="S342" t="s">
        <v>3948</v>
      </c>
      <c r="U342" t="s">
        <v>3874</v>
      </c>
      <c r="X342" t="s">
        <v>3874</v>
      </c>
      <c r="Y342" t="s">
        <v>3032</v>
      </c>
      <c r="Z342" t="s">
        <v>3838</v>
      </c>
      <c r="AD342" t="s">
        <v>3499</v>
      </c>
      <c r="AE342" t="s">
        <v>3499</v>
      </c>
      <c r="AF342" t="s">
        <v>3499</v>
      </c>
      <c r="AG342" t="s">
        <v>3499</v>
      </c>
      <c r="AI342" t="s">
        <v>3032</v>
      </c>
      <c r="AN342" t="s">
        <v>3500</v>
      </c>
      <c r="AO342" t="s">
        <v>3501</v>
      </c>
    </row>
    <row r="343" spans="2:41" x14ac:dyDescent="0.25">
      <c r="B343" s="95">
        <v>342</v>
      </c>
      <c r="C343" s="95" t="s">
        <v>5050</v>
      </c>
      <c r="D343" t="s">
        <v>5051</v>
      </c>
      <c r="E343" t="s">
        <v>5052</v>
      </c>
      <c r="G343" t="s">
        <v>3969</v>
      </c>
      <c r="H343" t="s">
        <v>3598</v>
      </c>
      <c r="I343" t="s">
        <v>4</v>
      </c>
      <c r="J343" t="s">
        <v>3852</v>
      </c>
      <c r="K343" t="s">
        <v>5053</v>
      </c>
      <c r="L343">
        <v>3</v>
      </c>
      <c r="M343" t="s">
        <v>683</v>
      </c>
      <c r="N343" s="96" t="s">
        <v>683</v>
      </c>
      <c r="O343" s="96" t="s">
        <v>3524</v>
      </c>
      <c r="P343" s="96">
        <v>39814</v>
      </c>
      <c r="Q343" s="96" t="s">
        <v>4000</v>
      </c>
      <c r="S343" t="s">
        <v>4041</v>
      </c>
      <c r="T343" t="s">
        <v>3551</v>
      </c>
      <c r="U343" t="s">
        <v>689</v>
      </c>
      <c r="V343" t="s">
        <v>4042</v>
      </c>
      <c r="W343" t="s">
        <v>4042</v>
      </c>
      <c r="X343" t="s">
        <v>3551</v>
      </c>
      <c r="Y343" t="s">
        <v>3032</v>
      </c>
      <c r="Z343" t="s">
        <v>5054</v>
      </c>
      <c r="AA343" t="s">
        <v>5054</v>
      </c>
      <c r="AC343" t="s">
        <v>3520</v>
      </c>
      <c r="AD343" t="s">
        <v>3605</v>
      </c>
      <c r="AE343" t="s">
        <v>3522</v>
      </c>
      <c r="AF343" t="s">
        <v>3523</v>
      </c>
      <c r="AG343" t="s">
        <v>3501</v>
      </c>
      <c r="AI343" t="s">
        <v>3032</v>
      </c>
      <c r="AJ343" t="s">
        <v>3557</v>
      </c>
      <c r="AL343" t="s">
        <v>3544</v>
      </c>
      <c r="AN343" t="s">
        <v>3500</v>
      </c>
      <c r="AO343" t="s">
        <v>3501</v>
      </c>
    </row>
    <row r="344" spans="2:41" x14ac:dyDescent="0.25">
      <c r="B344" s="95">
        <v>343</v>
      </c>
      <c r="C344" s="95" t="s">
        <v>1905</v>
      </c>
      <c r="D344" t="s">
        <v>1906</v>
      </c>
      <c r="E344" t="s">
        <v>5055</v>
      </c>
      <c r="F344" t="s">
        <v>3109</v>
      </c>
      <c r="G344" t="s">
        <v>3695</v>
      </c>
      <c r="H344" t="s">
        <v>3507</v>
      </c>
      <c r="I344" t="s">
        <v>4</v>
      </c>
      <c r="J344" t="s">
        <v>3533</v>
      </c>
      <c r="K344" t="s">
        <v>5056</v>
      </c>
      <c r="L344">
        <v>3</v>
      </c>
      <c r="M344" t="s">
        <v>683</v>
      </c>
      <c r="N344" s="96" t="s">
        <v>683</v>
      </c>
      <c r="O344" s="96"/>
      <c r="P344" s="96">
        <v>39814</v>
      </c>
      <c r="Q344" s="96"/>
      <c r="R344" t="s">
        <v>3512</v>
      </c>
      <c r="S344" t="s">
        <v>3513</v>
      </c>
      <c r="T344" t="s">
        <v>3514</v>
      </c>
      <c r="U344" t="s">
        <v>3514</v>
      </c>
      <c r="V344" t="s">
        <v>3673</v>
      </c>
      <c r="W344" t="s">
        <v>3517</v>
      </c>
      <c r="X344" t="s">
        <v>3515</v>
      </c>
      <c r="Y344" t="s">
        <v>3032</v>
      </c>
      <c r="Z344" t="s">
        <v>1169</v>
      </c>
      <c r="AA344" t="s">
        <v>5057</v>
      </c>
      <c r="AC344" t="s">
        <v>3520</v>
      </c>
      <c r="AD344" t="s">
        <v>3542</v>
      </c>
      <c r="AE344" t="s">
        <v>3522</v>
      </c>
      <c r="AF344" t="s">
        <v>3523</v>
      </c>
      <c r="AG344" t="s">
        <v>3501</v>
      </c>
      <c r="AI344" t="s">
        <v>3032</v>
      </c>
      <c r="AJ344" t="s">
        <v>152</v>
      </c>
      <c r="AK344" t="s">
        <v>3526</v>
      </c>
      <c r="AL344" t="s">
        <v>3544</v>
      </c>
      <c r="AN344" t="s">
        <v>3594</v>
      </c>
      <c r="AO344" t="s">
        <v>3501</v>
      </c>
    </row>
    <row r="345" spans="2:41" x14ac:dyDescent="0.25">
      <c r="B345" s="95">
        <v>344</v>
      </c>
      <c r="C345" s="95" t="s">
        <v>2349</v>
      </c>
      <c r="D345" t="s">
        <v>5058</v>
      </c>
      <c r="E345" t="s">
        <v>5059</v>
      </c>
      <c r="F345" t="s">
        <v>3109</v>
      </c>
      <c r="G345" t="s">
        <v>3724</v>
      </c>
      <c r="H345" t="s">
        <v>3696</v>
      </c>
      <c r="I345" t="s">
        <v>4</v>
      </c>
      <c r="J345" t="s">
        <v>3508</v>
      </c>
      <c r="K345" t="s">
        <v>5060</v>
      </c>
      <c r="L345">
        <v>2</v>
      </c>
      <c r="M345" t="s">
        <v>3510</v>
      </c>
      <c r="N345" s="96" t="s">
        <v>3511</v>
      </c>
      <c r="O345" s="96"/>
      <c r="P345" s="96">
        <v>39814</v>
      </c>
      <c r="Q345" s="96"/>
      <c r="R345" t="s">
        <v>3512</v>
      </c>
      <c r="S345" t="s">
        <v>3600</v>
      </c>
      <c r="T345" t="s">
        <v>3811</v>
      </c>
      <c r="U345" t="s">
        <v>3812</v>
      </c>
      <c r="W345" t="s">
        <v>4144</v>
      </c>
      <c r="X345" t="s">
        <v>3602</v>
      </c>
      <c r="Y345" t="s">
        <v>3032</v>
      </c>
      <c r="Z345" t="s">
        <v>3893</v>
      </c>
      <c r="AA345" t="s">
        <v>5061</v>
      </c>
      <c r="AC345" t="s">
        <v>3520</v>
      </c>
      <c r="AD345" t="s">
        <v>3771</v>
      </c>
      <c r="AE345" t="s">
        <v>3543</v>
      </c>
      <c r="AF345" t="s">
        <v>3523</v>
      </c>
      <c r="AG345" t="s">
        <v>3501</v>
      </c>
      <c r="AI345" t="s">
        <v>3714</v>
      </c>
      <c r="AJ345" t="s">
        <v>3712</v>
      </c>
      <c r="AK345" t="s">
        <v>3606</v>
      </c>
      <c r="AL345" t="s">
        <v>3544</v>
      </c>
      <c r="AN345" t="s">
        <v>4517</v>
      </c>
      <c r="AO345" t="s">
        <v>3524</v>
      </c>
    </row>
    <row r="346" spans="2:41" x14ac:dyDescent="0.25">
      <c r="B346" s="95">
        <v>345</v>
      </c>
      <c r="C346" s="95" t="s">
        <v>5062</v>
      </c>
      <c r="D346" t="s">
        <v>5063</v>
      </c>
      <c r="E346" t="s">
        <v>5064</v>
      </c>
      <c r="G346" t="s">
        <v>3724</v>
      </c>
      <c r="H346" t="s">
        <v>3507</v>
      </c>
      <c r="I346" t="s">
        <v>4</v>
      </c>
      <c r="J346" t="s">
        <v>3508</v>
      </c>
      <c r="K346" t="s">
        <v>5065</v>
      </c>
      <c r="L346">
        <v>3</v>
      </c>
      <c r="M346" t="s">
        <v>683</v>
      </c>
      <c r="N346" s="96" t="s">
        <v>683</v>
      </c>
      <c r="O346" s="96"/>
      <c r="P346" s="96">
        <v>39814</v>
      </c>
      <c r="Q346" s="96" t="s">
        <v>3535</v>
      </c>
      <c r="S346" t="s">
        <v>3574</v>
      </c>
      <c r="T346" t="s">
        <v>2197</v>
      </c>
      <c r="U346" t="s">
        <v>5066</v>
      </c>
      <c r="V346" t="s">
        <v>3576</v>
      </c>
      <c r="W346" t="s">
        <v>3576</v>
      </c>
      <c r="X346" t="s">
        <v>2197</v>
      </c>
      <c r="Y346" t="s">
        <v>3032</v>
      </c>
      <c r="Z346" t="s">
        <v>5067</v>
      </c>
      <c r="AA346" t="s">
        <v>4583</v>
      </c>
      <c r="AC346" t="s">
        <v>3520</v>
      </c>
      <c r="AD346" t="s">
        <v>3542</v>
      </c>
      <c r="AE346" t="s">
        <v>3543</v>
      </c>
      <c r="AF346" t="s">
        <v>3523</v>
      </c>
      <c r="AG346" t="s">
        <v>3501</v>
      </c>
      <c r="AI346" t="s">
        <v>3032</v>
      </c>
      <c r="AL346" t="s">
        <v>3544</v>
      </c>
      <c r="AN346" t="s">
        <v>3500</v>
      </c>
      <c r="AO346" t="s">
        <v>3501</v>
      </c>
    </row>
    <row r="347" spans="2:41" x14ac:dyDescent="0.25">
      <c r="B347" s="95">
        <v>346</v>
      </c>
      <c r="C347" s="95" t="s">
        <v>5068</v>
      </c>
      <c r="D347" t="s">
        <v>5069</v>
      </c>
      <c r="G347" t="s">
        <v>3566</v>
      </c>
      <c r="H347" t="s">
        <v>3494</v>
      </c>
      <c r="J347" t="s">
        <v>3560</v>
      </c>
      <c r="K347" t="s">
        <v>5070</v>
      </c>
      <c r="L347">
        <v>-99</v>
      </c>
      <c r="M347" t="s">
        <v>683</v>
      </c>
      <c r="N347" s="96" t="s">
        <v>683</v>
      </c>
      <c r="O347" s="96"/>
      <c r="P347" s="96">
        <v>39814</v>
      </c>
      <c r="Q347" s="96" t="s">
        <v>5071</v>
      </c>
      <c r="U347" t="s">
        <v>3563</v>
      </c>
      <c r="AD347" t="s">
        <v>3499</v>
      </c>
      <c r="AE347" t="s">
        <v>3499</v>
      </c>
      <c r="AF347" t="s">
        <v>3499</v>
      </c>
      <c r="AG347" t="s">
        <v>3499</v>
      </c>
      <c r="AN347" t="s">
        <v>3500</v>
      </c>
      <c r="AO347" t="s">
        <v>3501</v>
      </c>
    </row>
    <row r="348" spans="2:41" x14ac:dyDescent="0.25">
      <c r="B348" s="95">
        <v>347</v>
      </c>
      <c r="C348" s="95" t="s">
        <v>1912</v>
      </c>
      <c r="D348" t="s">
        <v>5072</v>
      </c>
      <c r="E348" t="s">
        <v>5073</v>
      </c>
      <c r="F348" t="s">
        <v>3117</v>
      </c>
      <c r="G348" t="s">
        <v>3548</v>
      </c>
      <c r="H348" t="s">
        <v>3041</v>
      </c>
      <c r="I348" t="s">
        <v>3041</v>
      </c>
      <c r="J348" t="s">
        <v>5074</v>
      </c>
      <c r="K348" t="s">
        <v>5075</v>
      </c>
      <c r="L348">
        <v>2</v>
      </c>
      <c r="M348" t="s">
        <v>683</v>
      </c>
      <c r="N348" s="96" t="s">
        <v>683</v>
      </c>
      <c r="O348" s="96"/>
      <c r="P348" s="96">
        <v>39814</v>
      </c>
      <c r="Q348" s="96"/>
      <c r="R348" t="s">
        <v>3512</v>
      </c>
      <c r="S348" t="s">
        <v>3513</v>
      </c>
      <c r="T348" t="s">
        <v>3775</v>
      </c>
      <c r="U348" t="s">
        <v>3776</v>
      </c>
      <c r="V348" t="s">
        <v>3781</v>
      </c>
      <c r="W348" t="s">
        <v>3776</v>
      </c>
      <c r="X348" t="s">
        <v>3782</v>
      </c>
      <c r="Y348" t="s">
        <v>3032</v>
      </c>
      <c r="Z348" t="s">
        <v>5076</v>
      </c>
      <c r="AA348" t="s">
        <v>5076</v>
      </c>
      <c r="AC348" t="s">
        <v>3718</v>
      </c>
      <c r="AD348" t="s">
        <v>3563</v>
      </c>
      <c r="AE348" t="s">
        <v>3522</v>
      </c>
      <c r="AF348" t="s">
        <v>3592</v>
      </c>
      <c r="AG348" t="s">
        <v>3501</v>
      </c>
      <c r="AH348" t="s">
        <v>3556</v>
      </c>
      <c r="AI348" t="s">
        <v>3032</v>
      </c>
      <c r="AJ348" t="s">
        <v>152</v>
      </c>
      <c r="AK348" t="s">
        <v>3526</v>
      </c>
      <c r="AL348" t="s">
        <v>3544</v>
      </c>
      <c r="AN348" t="s">
        <v>3594</v>
      </c>
      <c r="AO348" t="s">
        <v>3501</v>
      </c>
    </row>
    <row r="349" spans="2:41" x14ac:dyDescent="0.25">
      <c r="B349" s="95">
        <v>348</v>
      </c>
      <c r="C349" s="95" t="s">
        <v>2663</v>
      </c>
      <c r="D349" t="s">
        <v>2664</v>
      </c>
      <c r="F349" t="s">
        <v>5</v>
      </c>
      <c r="G349" t="s">
        <v>3583</v>
      </c>
      <c r="H349" t="s">
        <v>4212</v>
      </c>
      <c r="I349" t="s">
        <v>4</v>
      </c>
      <c r="J349" t="s">
        <v>3533</v>
      </c>
      <c r="K349" t="s">
        <v>5077</v>
      </c>
      <c r="L349">
        <v>1</v>
      </c>
      <c r="M349" t="s">
        <v>683</v>
      </c>
      <c r="N349" s="96" t="s">
        <v>683</v>
      </c>
      <c r="O349" s="96"/>
      <c r="P349" s="96">
        <v>39814</v>
      </c>
      <c r="Q349" s="96"/>
      <c r="R349" t="s">
        <v>3512</v>
      </c>
      <c r="S349" t="s">
        <v>3658</v>
      </c>
      <c r="T349" t="s">
        <v>3760</v>
      </c>
      <c r="U349" t="s">
        <v>3700</v>
      </c>
      <c r="V349" t="s">
        <v>4497</v>
      </c>
      <c r="W349" t="s">
        <v>3927</v>
      </c>
      <c r="X349" t="s">
        <v>3700</v>
      </c>
      <c r="Y349" t="s">
        <v>3032</v>
      </c>
      <c r="Z349" t="s">
        <v>5078</v>
      </c>
      <c r="AA349" t="s">
        <v>4442</v>
      </c>
      <c r="AC349" t="s">
        <v>3520</v>
      </c>
      <c r="AD349" t="s">
        <v>3542</v>
      </c>
      <c r="AE349" t="s">
        <v>3543</v>
      </c>
      <c r="AF349" t="s">
        <v>3641</v>
      </c>
      <c r="AG349" t="s">
        <v>3501</v>
      </c>
      <c r="AI349" t="s">
        <v>3032</v>
      </c>
      <c r="AJ349" t="s">
        <v>152</v>
      </c>
      <c r="AK349" t="s">
        <v>3662</v>
      </c>
      <c r="AL349" t="s">
        <v>3544</v>
      </c>
      <c r="AM349" t="s">
        <v>5079</v>
      </c>
      <c r="AN349" t="s">
        <v>3594</v>
      </c>
      <c r="AO349" t="s">
        <v>3501</v>
      </c>
    </row>
    <row r="350" spans="2:41" x14ac:dyDescent="0.25">
      <c r="B350" s="95">
        <v>349</v>
      </c>
      <c r="C350" s="95" t="s">
        <v>2671</v>
      </c>
      <c r="D350" t="s">
        <v>5080</v>
      </c>
      <c r="E350" t="s">
        <v>5081</v>
      </c>
      <c r="F350" t="s">
        <v>5</v>
      </c>
      <c r="G350" t="s">
        <v>3583</v>
      </c>
      <c r="H350" t="s">
        <v>4212</v>
      </c>
      <c r="I350" t="s">
        <v>4</v>
      </c>
      <c r="J350" t="s">
        <v>3533</v>
      </c>
      <c r="K350" t="s">
        <v>5082</v>
      </c>
      <c r="L350">
        <v>1</v>
      </c>
      <c r="M350" t="s">
        <v>3510</v>
      </c>
      <c r="N350" s="96" t="s">
        <v>3511</v>
      </c>
      <c r="O350" s="96"/>
      <c r="P350" s="96">
        <v>41579</v>
      </c>
      <c r="Q350" s="96"/>
      <c r="R350" t="s">
        <v>3512</v>
      </c>
      <c r="S350" t="s">
        <v>3658</v>
      </c>
      <c r="T350" t="s">
        <v>3760</v>
      </c>
      <c r="U350" t="s">
        <v>3700</v>
      </c>
      <c r="V350" t="s">
        <v>3927</v>
      </c>
      <c r="W350" t="s">
        <v>4497</v>
      </c>
      <c r="X350" t="s">
        <v>3824</v>
      </c>
      <c r="Y350" t="s">
        <v>3032</v>
      </c>
      <c r="Z350" t="s">
        <v>5078</v>
      </c>
      <c r="AA350" t="s">
        <v>4442</v>
      </c>
      <c r="AC350" t="s">
        <v>3520</v>
      </c>
      <c r="AD350" t="s">
        <v>3542</v>
      </c>
      <c r="AE350" t="s">
        <v>3543</v>
      </c>
      <c r="AF350" t="s">
        <v>3641</v>
      </c>
      <c r="AG350" t="s">
        <v>3692</v>
      </c>
      <c r="AH350" t="s">
        <v>3525</v>
      </c>
      <c r="AI350" t="s">
        <v>3032</v>
      </c>
      <c r="AJ350" t="s">
        <v>152</v>
      </c>
      <c r="AK350" t="s">
        <v>3662</v>
      </c>
      <c r="AL350" t="s">
        <v>3544</v>
      </c>
      <c r="AN350" t="s">
        <v>3594</v>
      </c>
      <c r="AO350" t="s">
        <v>3501</v>
      </c>
    </row>
    <row r="351" spans="2:41" x14ac:dyDescent="0.25">
      <c r="B351" s="95">
        <v>350</v>
      </c>
      <c r="C351" s="95" t="s">
        <v>3249</v>
      </c>
      <c r="D351" t="s">
        <v>3251</v>
      </c>
      <c r="E351" t="s">
        <v>552</v>
      </c>
      <c r="F351" t="s">
        <v>3117</v>
      </c>
      <c r="G351" t="s">
        <v>3548</v>
      </c>
      <c r="H351" t="s">
        <v>3041</v>
      </c>
      <c r="I351" t="s">
        <v>3041</v>
      </c>
      <c r="K351" t="s">
        <v>3631</v>
      </c>
      <c r="L351">
        <v>3</v>
      </c>
      <c r="N351" s="96"/>
      <c r="O351" s="96"/>
      <c r="P351" s="96">
        <v>42186</v>
      </c>
      <c r="Q351" s="96"/>
      <c r="R351" t="s">
        <v>3512</v>
      </c>
      <c r="S351" t="s">
        <v>3600</v>
      </c>
      <c r="T351" t="s">
        <v>3601</v>
      </c>
      <c r="U351" t="s">
        <v>4021</v>
      </c>
      <c r="V351" t="s">
        <v>3603</v>
      </c>
      <c r="W351" t="s">
        <v>4021</v>
      </c>
      <c r="Y351" t="s">
        <v>3032</v>
      </c>
      <c r="Z351" t="s">
        <v>2585</v>
      </c>
      <c r="AA351" t="s">
        <v>5083</v>
      </c>
      <c r="AC351" t="s">
        <v>3520</v>
      </c>
      <c r="AD351" t="s">
        <v>5084</v>
      </c>
      <c r="AE351" t="s">
        <v>3640</v>
      </c>
      <c r="AF351" t="s">
        <v>3641</v>
      </c>
      <c r="AG351" t="s">
        <v>3501</v>
      </c>
      <c r="AH351" t="s">
        <v>3461</v>
      </c>
      <c r="AI351" t="s">
        <v>3032</v>
      </c>
      <c r="AJ351" t="s">
        <v>152</v>
      </c>
      <c r="AK351" t="s">
        <v>3606</v>
      </c>
      <c r="AL351" t="s">
        <v>3544</v>
      </c>
      <c r="AN351" t="s">
        <v>3594</v>
      </c>
      <c r="AO351" t="s">
        <v>3501</v>
      </c>
    </row>
    <row r="352" spans="2:41" x14ac:dyDescent="0.25">
      <c r="B352" s="95">
        <v>351</v>
      </c>
      <c r="C352" t="s">
        <v>5085</v>
      </c>
      <c r="D352" t="s">
        <v>5085</v>
      </c>
      <c r="F352" t="s">
        <v>3109</v>
      </c>
      <c r="G352" t="s">
        <v>3695</v>
      </c>
      <c r="H352" t="s">
        <v>3598</v>
      </c>
      <c r="J352" t="s">
        <v>3560</v>
      </c>
      <c r="K352" t="s">
        <v>5086</v>
      </c>
      <c r="L352">
        <v>-99</v>
      </c>
      <c r="M352" t="s">
        <v>683</v>
      </c>
      <c r="N352" s="96" t="s">
        <v>683</v>
      </c>
      <c r="O352" s="96"/>
      <c r="P352" s="96">
        <v>39814</v>
      </c>
      <c r="Q352" s="96" t="s">
        <v>4405</v>
      </c>
      <c r="S352" t="s">
        <v>3575</v>
      </c>
      <c r="U352" t="s">
        <v>3563</v>
      </c>
      <c r="X352" t="s">
        <v>3874</v>
      </c>
      <c r="Y352" t="s">
        <v>3032</v>
      </c>
      <c r="AD352" t="s">
        <v>3499</v>
      </c>
      <c r="AE352" t="s">
        <v>3499</v>
      </c>
      <c r="AF352" t="s">
        <v>3499</v>
      </c>
      <c r="AG352" t="s">
        <v>3499</v>
      </c>
      <c r="AI352" t="s">
        <v>3032</v>
      </c>
      <c r="AN352" t="s">
        <v>3500</v>
      </c>
      <c r="AO352" t="s">
        <v>3501</v>
      </c>
    </row>
    <row r="353" spans="2:41" x14ac:dyDescent="0.25">
      <c r="B353" s="95">
        <v>352</v>
      </c>
      <c r="C353" s="95" t="s">
        <v>2358</v>
      </c>
      <c r="D353" t="s">
        <v>5087</v>
      </c>
      <c r="E353" t="s">
        <v>5088</v>
      </c>
      <c r="F353" t="s">
        <v>5</v>
      </c>
      <c r="G353" t="s">
        <v>4261</v>
      </c>
      <c r="H353" t="s">
        <v>3598</v>
      </c>
      <c r="I353" t="s">
        <v>4</v>
      </c>
      <c r="J353" t="s">
        <v>3533</v>
      </c>
      <c r="K353" t="s">
        <v>5089</v>
      </c>
      <c r="L353">
        <v>2</v>
      </c>
      <c r="M353" t="s">
        <v>683</v>
      </c>
      <c r="N353" s="96" t="s">
        <v>683</v>
      </c>
      <c r="O353" s="96"/>
      <c r="P353" s="96">
        <v>39814</v>
      </c>
      <c r="Q353" s="96"/>
      <c r="R353" t="s">
        <v>3512</v>
      </c>
      <c r="S353" t="s">
        <v>3600</v>
      </c>
      <c r="T353" t="s">
        <v>3811</v>
      </c>
      <c r="U353" t="s">
        <v>4143</v>
      </c>
      <c r="V353" t="s">
        <v>4144</v>
      </c>
      <c r="W353" t="s">
        <v>4143</v>
      </c>
      <c r="Y353" t="s">
        <v>3032</v>
      </c>
      <c r="Z353" t="s">
        <v>4264</v>
      </c>
      <c r="AA353" t="s">
        <v>4264</v>
      </c>
      <c r="AC353" t="s">
        <v>3520</v>
      </c>
      <c r="AD353" t="s">
        <v>4265</v>
      </c>
      <c r="AE353" t="s">
        <v>3640</v>
      </c>
      <c r="AF353" t="s">
        <v>3641</v>
      </c>
      <c r="AG353" t="s">
        <v>3501</v>
      </c>
      <c r="AI353" t="s">
        <v>3032</v>
      </c>
      <c r="AJ353" t="s">
        <v>152</v>
      </c>
      <c r="AK353" t="s">
        <v>3606</v>
      </c>
      <c r="AL353" t="s">
        <v>3544</v>
      </c>
      <c r="AN353" t="s">
        <v>3594</v>
      </c>
      <c r="AO353" t="s">
        <v>3501</v>
      </c>
    </row>
    <row r="354" spans="2:41" x14ac:dyDescent="0.25">
      <c r="B354" s="95">
        <v>353</v>
      </c>
      <c r="C354" s="95" t="s">
        <v>2677</v>
      </c>
      <c r="D354" t="s">
        <v>5090</v>
      </c>
      <c r="E354" t="s">
        <v>5091</v>
      </c>
      <c r="F354" t="s">
        <v>5</v>
      </c>
      <c r="G354" t="s">
        <v>3841</v>
      </c>
      <c r="H354" t="s">
        <v>4212</v>
      </c>
      <c r="I354" t="s">
        <v>4</v>
      </c>
      <c r="J354" t="s">
        <v>3533</v>
      </c>
      <c r="K354" t="s">
        <v>5092</v>
      </c>
      <c r="L354">
        <v>1</v>
      </c>
      <c r="M354" t="s">
        <v>3510</v>
      </c>
      <c r="N354" s="96" t="s">
        <v>3511</v>
      </c>
      <c r="O354" s="96"/>
      <c r="P354" s="96">
        <v>39814</v>
      </c>
      <c r="Q354" s="96"/>
      <c r="R354" t="s">
        <v>3512</v>
      </c>
      <c r="S354" t="s">
        <v>3658</v>
      </c>
      <c r="T354" t="s">
        <v>3699</v>
      </c>
      <c r="U354" t="s">
        <v>3659</v>
      </c>
      <c r="V354" t="s">
        <v>3702</v>
      </c>
      <c r="W354" t="s">
        <v>3701</v>
      </c>
      <c r="X354" t="s">
        <v>3900</v>
      </c>
      <c r="Y354" t="s">
        <v>3032</v>
      </c>
      <c r="Z354" t="s">
        <v>5093</v>
      </c>
      <c r="AA354" t="s">
        <v>5094</v>
      </c>
      <c r="AC354" t="s">
        <v>3714</v>
      </c>
      <c r="AD354" t="s">
        <v>3542</v>
      </c>
      <c r="AE354" t="s">
        <v>3640</v>
      </c>
      <c r="AF354" t="s">
        <v>3592</v>
      </c>
      <c r="AG354" t="s">
        <v>3501</v>
      </c>
      <c r="AI354" t="s">
        <v>3032</v>
      </c>
      <c r="AJ354" t="s">
        <v>152</v>
      </c>
      <c r="AK354" t="s">
        <v>3662</v>
      </c>
      <c r="AL354" t="s">
        <v>3712</v>
      </c>
      <c r="AM354" t="s">
        <v>5095</v>
      </c>
      <c r="AN354" t="s">
        <v>3594</v>
      </c>
      <c r="AO354" t="s">
        <v>3501</v>
      </c>
    </row>
    <row r="355" spans="2:41" x14ac:dyDescent="0.25">
      <c r="B355" s="95">
        <v>354</v>
      </c>
      <c r="C355" s="95" t="s">
        <v>1602</v>
      </c>
      <c r="D355" t="s">
        <v>221</v>
      </c>
      <c r="E355" t="s">
        <v>5096</v>
      </c>
      <c r="F355" t="s">
        <v>5</v>
      </c>
      <c r="G355" t="s">
        <v>3583</v>
      </c>
      <c r="H355" t="s">
        <v>4</v>
      </c>
      <c r="I355" t="s">
        <v>4</v>
      </c>
      <c r="J355" t="s">
        <v>4899</v>
      </c>
      <c r="K355" t="s">
        <v>5097</v>
      </c>
      <c r="L355">
        <v>2</v>
      </c>
      <c r="M355" t="s">
        <v>683</v>
      </c>
      <c r="N355" s="96" t="s">
        <v>683</v>
      </c>
      <c r="O355" s="96"/>
      <c r="P355" s="96">
        <v>39814</v>
      </c>
      <c r="Q355" s="96"/>
      <c r="R355" t="s">
        <v>3586</v>
      </c>
      <c r="S355" t="s">
        <v>3844</v>
      </c>
      <c r="T355" t="s">
        <v>3588</v>
      </c>
      <c r="U355" t="s">
        <v>3845</v>
      </c>
      <c r="X355" t="s">
        <v>3588</v>
      </c>
      <c r="Y355" t="s">
        <v>3097</v>
      </c>
      <c r="Z355" t="s">
        <v>1415</v>
      </c>
      <c r="AA355" t="s">
        <v>5098</v>
      </c>
      <c r="AC355" t="s">
        <v>3578</v>
      </c>
      <c r="AD355" t="s">
        <v>3590</v>
      </c>
      <c r="AE355" t="s">
        <v>3591</v>
      </c>
      <c r="AF355" t="s">
        <v>5099</v>
      </c>
      <c r="AG355" t="s">
        <v>3501</v>
      </c>
      <c r="AI355" t="s">
        <v>3097</v>
      </c>
      <c r="AJ355" t="s">
        <v>152</v>
      </c>
      <c r="AK355" t="s">
        <v>3849</v>
      </c>
      <c r="AL355" t="s">
        <v>3580</v>
      </c>
      <c r="AN355" t="s">
        <v>3594</v>
      </c>
      <c r="AO355" t="s">
        <v>3501</v>
      </c>
    </row>
    <row r="356" spans="2:41" x14ac:dyDescent="0.25">
      <c r="B356" s="95">
        <v>355</v>
      </c>
      <c r="C356" t="s">
        <v>5100</v>
      </c>
      <c r="D356" t="s">
        <v>5101</v>
      </c>
      <c r="G356" t="s">
        <v>4261</v>
      </c>
      <c r="H356" t="s">
        <v>3598</v>
      </c>
      <c r="J356" t="s">
        <v>4318</v>
      </c>
      <c r="K356" t="s">
        <v>5102</v>
      </c>
      <c r="L356">
        <v>3</v>
      </c>
      <c r="M356" t="s">
        <v>683</v>
      </c>
      <c r="N356" s="96" t="s">
        <v>683</v>
      </c>
      <c r="O356" s="96"/>
      <c r="P356" s="96">
        <v>39814</v>
      </c>
      <c r="Q356" s="96" t="s">
        <v>3990</v>
      </c>
      <c r="S356" t="s">
        <v>3574</v>
      </c>
      <c r="U356" t="s">
        <v>3563</v>
      </c>
      <c r="V356" t="s">
        <v>3966</v>
      </c>
      <c r="X356" t="s">
        <v>4002</v>
      </c>
      <c r="Y356" t="s">
        <v>3032</v>
      </c>
      <c r="AC356" t="s">
        <v>853</v>
      </c>
      <c r="AD356" t="s">
        <v>3499</v>
      </c>
      <c r="AE356" t="s">
        <v>3499</v>
      </c>
      <c r="AF356" t="s">
        <v>3499</v>
      </c>
      <c r="AG356" t="s">
        <v>3499</v>
      </c>
      <c r="AI356" t="s">
        <v>3032</v>
      </c>
      <c r="AN356" t="s">
        <v>3500</v>
      </c>
      <c r="AO356" t="s">
        <v>3501</v>
      </c>
    </row>
    <row r="357" spans="2:41" x14ac:dyDescent="0.25">
      <c r="B357" s="95">
        <v>356</v>
      </c>
      <c r="C357" s="95" t="s">
        <v>5103</v>
      </c>
      <c r="D357" t="s">
        <v>5104</v>
      </c>
      <c r="G357" t="s">
        <v>3724</v>
      </c>
      <c r="H357" t="s">
        <v>3507</v>
      </c>
      <c r="J357" t="s">
        <v>3508</v>
      </c>
      <c r="K357" t="s">
        <v>3631</v>
      </c>
      <c r="L357">
        <v>3</v>
      </c>
      <c r="M357" t="s">
        <v>683</v>
      </c>
      <c r="N357" s="96" t="s">
        <v>683</v>
      </c>
      <c r="O357" s="96" t="s">
        <v>683</v>
      </c>
      <c r="P357" s="96">
        <v>41472</v>
      </c>
      <c r="Q357" s="96" t="s">
        <v>3990</v>
      </c>
      <c r="S357" t="s">
        <v>3555</v>
      </c>
      <c r="U357" t="s">
        <v>3563</v>
      </c>
      <c r="V357" t="s">
        <v>3555</v>
      </c>
      <c r="X357" t="s">
        <v>3555</v>
      </c>
      <c r="Z357" t="s">
        <v>683</v>
      </c>
      <c r="AD357" t="s">
        <v>3499</v>
      </c>
      <c r="AE357" t="s">
        <v>3499</v>
      </c>
      <c r="AF357" t="s">
        <v>3499</v>
      </c>
      <c r="AG357" t="s">
        <v>3499</v>
      </c>
      <c r="AN357" t="s">
        <v>3500</v>
      </c>
      <c r="AO357" t="s">
        <v>3501</v>
      </c>
    </row>
    <row r="358" spans="2:41" x14ac:dyDescent="0.25">
      <c r="B358" s="95">
        <v>357</v>
      </c>
      <c r="C358" s="95" t="s">
        <v>1079</v>
      </c>
      <c r="D358" t="s">
        <v>1080</v>
      </c>
      <c r="E358" t="s">
        <v>5105</v>
      </c>
      <c r="F358" t="s">
        <v>5</v>
      </c>
      <c r="G358" t="s">
        <v>3841</v>
      </c>
      <c r="H358" t="s">
        <v>4</v>
      </c>
      <c r="I358" t="s">
        <v>4</v>
      </c>
      <c r="J358" t="s">
        <v>3533</v>
      </c>
      <c r="K358" t="s">
        <v>5106</v>
      </c>
      <c r="L358">
        <v>3</v>
      </c>
      <c r="N358" s="96"/>
      <c r="O358" s="96"/>
      <c r="P358" s="96">
        <v>41852</v>
      </c>
      <c r="Q358" s="96"/>
      <c r="R358" t="s">
        <v>3512</v>
      </c>
      <c r="S358" t="s">
        <v>3632</v>
      </c>
      <c r="T358" t="s">
        <v>3854</v>
      </c>
      <c r="U358" t="s">
        <v>4244</v>
      </c>
      <c r="V358" t="s">
        <v>4244</v>
      </c>
      <c r="W358" t="s">
        <v>4090</v>
      </c>
      <c r="X358" t="s">
        <v>4113</v>
      </c>
      <c r="Y358" t="s">
        <v>3032</v>
      </c>
      <c r="Z358" t="s">
        <v>5107</v>
      </c>
      <c r="AA358" t="s">
        <v>4806</v>
      </c>
      <c r="AC358" t="s">
        <v>3520</v>
      </c>
      <c r="AD358" t="s">
        <v>3499</v>
      </c>
      <c r="AE358" t="s">
        <v>3499</v>
      </c>
      <c r="AF358" t="s">
        <v>3499</v>
      </c>
      <c r="AG358" t="s">
        <v>3501</v>
      </c>
      <c r="AI358" t="s">
        <v>3032</v>
      </c>
      <c r="AJ358" t="s">
        <v>152</v>
      </c>
      <c r="AK358" t="s">
        <v>3642</v>
      </c>
      <c r="AL358" t="s">
        <v>3544</v>
      </c>
      <c r="AN358" t="s">
        <v>3528</v>
      </c>
      <c r="AO358" t="s">
        <v>3501</v>
      </c>
    </row>
    <row r="359" spans="2:41" x14ac:dyDescent="0.25">
      <c r="B359" s="95">
        <v>358</v>
      </c>
      <c r="C359" s="95" t="s">
        <v>5108</v>
      </c>
      <c r="D359" t="s">
        <v>5109</v>
      </c>
      <c r="F359" t="s">
        <v>5</v>
      </c>
      <c r="G359" t="s">
        <v>3841</v>
      </c>
      <c r="H359" t="s">
        <v>4212</v>
      </c>
      <c r="J359" t="s">
        <v>3533</v>
      </c>
      <c r="K359" t="s">
        <v>5110</v>
      </c>
      <c r="L359">
        <v>2</v>
      </c>
      <c r="M359" t="s">
        <v>3510</v>
      </c>
      <c r="N359" s="96" t="s">
        <v>3511</v>
      </c>
      <c r="O359" s="96"/>
      <c r="P359" s="96">
        <v>40179</v>
      </c>
      <c r="Q359" s="96" t="s">
        <v>3947</v>
      </c>
      <c r="S359" t="s">
        <v>5111</v>
      </c>
      <c r="U359" t="s">
        <v>4240</v>
      </c>
      <c r="X359" t="s">
        <v>4240</v>
      </c>
      <c r="Y359" t="s">
        <v>3032</v>
      </c>
      <c r="AD359" t="s">
        <v>3499</v>
      </c>
      <c r="AE359" t="s">
        <v>3499</v>
      </c>
      <c r="AF359" t="s">
        <v>3499</v>
      </c>
      <c r="AG359" t="s">
        <v>3499</v>
      </c>
      <c r="AI359" t="s">
        <v>3032</v>
      </c>
      <c r="AN359" t="s">
        <v>3500</v>
      </c>
      <c r="AO359" t="s">
        <v>3501</v>
      </c>
    </row>
    <row r="360" spans="2:41" x14ac:dyDescent="0.25">
      <c r="B360" s="95">
        <v>359</v>
      </c>
      <c r="C360" s="95" t="s">
        <v>1089</v>
      </c>
      <c r="D360" t="s">
        <v>5112</v>
      </c>
      <c r="E360" t="s">
        <v>5113</v>
      </c>
      <c r="F360" t="s">
        <v>5</v>
      </c>
      <c r="G360" t="s">
        <v>3841</v>
      </c>
      <c r="H360" t="s">
        <v>4212</v>
      </c>
      <c r="I360" t="s">
        <v>4</v>
      </c>
      <c r="J360" t="s">
        <v>3533</v>
      </c>
      <c r="K360" t="s">
        <v>5114</v>
      </c>
      <c r="L360">
        <v>2</v>
      </c>
      <c r="M360" t="s">
        <v>683</v>
      </c>
      <c r="N360" s="96" t="s">
        <v>683</v>
      </c>
      <c r="O360" s="96"/>
      <c r="P360" s="96">
        <v>39814</v>
      </c>
      <c r="Q360" s="96"/>
      <c r="R360" t="s">
        <v>3512</v>
      </c>
      <c r="S360" t="s">
        <v>3632</v>
      </c>
      <c r="T360" t="s">
        <v>3854</v>
      </c>
      <c r="U360" t="s">
        <v>3855</v>
      </c>
      <c r="V360" t="s">
        <v>4090</v>
      </c>
      <c r="W360" t="s">
        <v>3857</v>
      </c>
      <c r="Y360" t="s">
        <v>3032</v>
      </c>
      <c r="Z360" t="s">
        <v>5115</v>
      </c>
      <c r="AA360" t="s">
        <v>5115</v>
      </c>
      <c r="AC360" t="s">
        <v>3578</v>
      </c>
      <c r="AD360" t="s">
        <v>4265</v>
      </c>
      <c r="AE360" t="s">
        <v>3543</v>
      </c>
      <c r="AF360" t="s">
        <v>3641</v>
      </c>
      <c r="AG360" t="s">
        <v>3501</v>
      </c>
      <c r="AH360" t="s">
        <v>3525</v>
      </c>
      <c r="AI360" t="s">
        <v>3032</v>
      </c>
      <c r="AJ360" t="s">
        <v>152</v>
      </c>
      <c r="AK360" t="s">
        <v>3642</v>
      </c>
      <c r="AL360" t="s">
        <v>3580</v>
      </c>
      <c r="AN360" t="s">
        <v>3594</v>
      </c>
      <c r="AO360" t="s">
        <v>3501</v>
      </c>
    </row>
    <row r="361" spans="2:41" x14ac:dyDescent="0.25">
      <c r="B361" s="95">
        <v>360</v>
      </c>
      <c r="C361" s="95" t="s">
        <v>2687</v>
      </c>
      <c r="D361" t="s">
        <v>2688</v>
      </c>
      <c r="E361" t="s">
        <v>4532</v>
      </c>
      <c r="F361" t="s">
        <v>3117</v>
      </c>
      <c r="G361" t="s">
        <v>3548</v>
      </c>
      <c r="H361" t="s">
        <v>3041</v>
      </c>
      <c r="I361" t="s">
        <v>3041</v>
      </c>
      <c r="J361" t="s">
        <v>4534</v>
      </c>
      <c r="K361" t="s">
        <v>4289</v>
      </c>
      <c r="L361">
        <v>3</v>
      </c>
      <c r="M361" t="s">
        <v>683</v>
      </c>
      <c r="N361" s="96" t="s">
        <v>683</v>
      </c>
      <c r="O361" s="96" t="s">
        <v>683</v>
      </c>
      <c r="P361" s="96">
        <v>39814</v>
      </c>
      <c r="Q361" s="96"/>
      <c r="R361" t="s">
        <v>3512</v>
      </c>
      <c r="S361" t="s">
        <v>3658</v>
      </c>
      <c r="T361" t="s">
        <v>3760</v>
      </c>
      <c r="U361" t="s">
        <v>3700</v>
      </c>
      <c r="V361" t="s">
        <v>3825</v>
      </c>
      <c r="W361" t="s">
        <v>3826</v>
      </c>
      <c r="Y361" t="s">
        <v>3032</v>
      </c>
      <c r="Z361" t="s">
        <v>5116</v>
      </c>
      <c r="AA361" t="s">
        <v>2574</v>
      </c>
      <c r="AC361" t="s">
        <v>3520</v>
      </c>
      <c r="AD361" t="s">
        <v>3563</v>
      </c>
      <c r="AE361" t="s">
        <v>3591</v>
      </c>
      <c r="AF361" t="s">
        <v>3523</v>
      </c>
      <c r="AG361" t="s">
        <v>3524</v>
      </c>
      <c r="AI361" t="s">
        <v>3032</v>
      </c>
      <c r="AJ361" t="s">
        <v>152</v>
      </c>
      <c r="AK361" t="s">
        <v>3662</v>
      </c>
      <c r="AL361" t="s">
        <v>3527</v>
      </c>
      <c r="AN361" t="s">
        <v>3594</v>
      </c>
      <c r="AO361" t="s">
        <v>3501</v>
      </c>
    </row>
    <row r="362" spans="2:41" x14ac:dyDescent="0.25">
      <c r="B362" s="95">
        <v>361</v>
      </c>
      <c r="C362" s="95" t="s">
        <v>1612</v>
      </c>
      <c r="D362" t="s">
        <v>1613</v>
      </c>
      <c r="E362" t="s">
        <v>5117</v>
      </c>
      <c r="F362" t="s">
        <v>5</v>
      </c>
      <c r="G362" t="s">
        <v>3841</v>
      </c>
      <c r="H362" t="s">
        <v>3598</v>
      </c>
      <c r="I362" t="s">
        <v>4</v>
      </c>
      <c r="J362" t="s">
        <v>4787</v>
      </c>
      <c r="K362" t="s">
        <v>5118</v>
      </c>
      <c r="L362">
        <v>2</v>
      </c>
      <c r="M362" t="s">
        <v>683</v>
      </c>
      <c r="N362" s="96" t="s">
        <v>683</v>
      </c>
      <c r="O362" s="96"/>
      <c r="P362" s="96">
        <v>39814</v>
      </c>
      <c r="Q362" s="96"/>
      <c r="R362" t="s">
        <v>3586</v>
      </c>
      <c r="S362" t="s">
        <v>3844</v>
      </c>
      <c r="T362" t="s">
        <v>3588</v>
      </c>
      <c r="U362" t="s">
        <v>3845</v>
      </c>
      <c r="X362" t="s">
        <v>3863</v>
      </c>
      <c r="Y362" t="s">
        <v>3097</v>
      </c>
      <c r="Z362" t="s">
        <v>4559</v>
      </c>
      <c r="AA362" t="s">
        <v>5119</v>
      </c>
      <c r="AC362" t="s">
        <v>3578</v>
      </c>
      <c r="AD362" t="s">
        <v>3605</v>
      </c>
      <c r="AE362" t="s">
        <v>3579</v>
      </c>
      <c r="AF362" t="s">
        <v>3523</v>
      </c>
      <c r="AG362" t="s">
        <v>3501</v>
      </c>
      <c r="AI362" t="s">
        <v>3714</v>
      </c>
      <c r="AJ362" t="s">
        <v>3712</v>
      </c>
      <c r="AK362" t="s">
        <v>3849</v>
      </c>
      <c r="AL362" t="s">
        <v>3580</v>
      </c>
      <c r="AN362" t="s">
        <v>12</v>
      </c>
      <c r="AO362" t="s">
        <v>3524</v>
      </c>
    </row>
    <row r="363" spans="2:41" x14ac:dyDescent="0.25">
      <c r="B363" s="95">
        <v>362</v>
      </c>
      <c r="C363" s="95" t="s">
        <v>1468</v>
      </c>
      <c r="D363" t="s">
        <v>1469</v>
      </c>
      <c r="E363" t="s">
        <v>5120</v>
      </c>
      <c r="F363" t="s">
        <v>5</v>
      </c>
      <c r="G363" t="s">
        <v>3841</v>
      </c>
      <c r="H363" t="s">
        <v>3609</v>
      </c>
      <c r="I363" t="s">
        <v>4</v>
      </c>
      <c r="J363" t="s">
        <v>3533</v>
      </c>
      <c r="K363" t="s">
        <v>5121</v>
      </c>
      <c r="L363">
        <v>1</v>
      </c>
      <c r="M363" t="s">
        <v>3510</v>
      </c>
      <c r="N363" s="96" t="s">
        <v>3511</v>
      </c>
      <c r="O363" s="96"/>
      <c r="P363" s="96">
        <v>39814</v>
      </c>
      <c r="Q363" s="96"/>
      <c r="R363" t="s">
        <v>3586</v>
      </c>
      <c r="S363" t="s">
        <v>3587</v>
      </c>
      <c r="T363" t="s">
        <v>3766</v>
      </c>
      <c r="U363" t="s">
        <v>3767</v>
      </c>
      <c r="V363" t="s">
        <v>4719</v>
      </c>
      <c r="W363" t="s">
        <v>4719</v>
      </c>
      <c r="X363" t="s">
        <v>3766</v>
      </c>
      <c r="Y363" t="s">
        <v>3097</v>
      </c>
      <c r="Z363" t="s">
        <v>5122</v>
      </c>
      <c r="AA363" t="s">
        <v>5123</v>
      </c>
      <c r="AB363" t="s">
        <v>3733</v>
      </c>
      <c r="AC363" t="s">
        <v>3578</v>
      </c>
      <c r="AD363" t="s">
        <v>3542</v>
      </c>
      <c r="AE363" t="s">
        <v>3543</v>
      </c>
      <c r="AF363" t="s">
        <v>3734</v>
      </c>
      <c r="AG363" t="s">
        <v>3501</v>
      </c>
      <c r="AI363" t="s">
        <v>3097</v>
      </c>
      <c r="AJ363" t="s">
        <v>152</v>
      </c>
      <c r="AK363" t="s">
        <v>3593</v>
      </c>
      <c r="AL363" t="s">
        <v>3580</v>
      </c>
      <c r="AM363" t="s">
        <v>5124</v>
      </c>
      <c r="AN363" t="s">
        <v>12</v>
      </c>
      <c r="AO363" t="s">
        <v>3524</v>
      </c>
    </row>
    <row r="364" spans="2:41" x14ac:dyDescent="0.25">
      <c r="B364" s="95">
        <v>363</v>
      </c>
      <c r="C364" s="95" t="s">
        <v>5125</v>
      </c>
      <c r="D364" t="s">
        <v>5126</v>
      </c>
      <c r="G364" t="s">
        <v>3566</v>
      </c>
      <c r="H364" t="s">
        <v>3494</v>
      </c>
      <c r="J364" t="s">
        <v>3560</v>
      </c>
      <c r="K364" t="s">
        <v>5127</v>
      </c>
      <c r="L364">
        <v>-99</v>
      </c>
      <c r="M364" t="s">
        <v>683</v>
      </c>
      <c r="N364" s="96" t="s">
        <v>683</v>
      </c>
      <c r="O364" s="96"/>
      <c r="P364" s="96">
        <v>39814</v>
      </c>
      <c r="Q364" s="96" t="s">
        <v>5128</v>
      </c>
      <c r="U364" t="s">
        <v>3563</v>
      </c>
      <c r="AD364" t="s">
        <v>3499</v>
      </c>
      <c r="AE364" t="s">
        <v>3499</v>
      </c>
      <c r="AF364" t="s">
        <v>3499</v>
      </c>
      <c r="AG364" t="s">
        <v>3499</v>
      </c>
      <c r="AN364" t="s">
        <v>3500</v>
      </c>
      <c r="AO364" t="s">
        <v>3501</v>
      </c>
    </row>
    <row r="365" spans="2:41" x14ac:dyDescent="0.25">
      <c r="B365" s="95">
        <v>364</v>
      </c>
      <c r="C365" s="95" t="s">
        <v>2694</v>
      </c>
      <c r="D365" t="s">
        <v>5129</v>
      </c>
      <c r="E365" t="s">
        <v>5130</v>
      </c>
      <c r="F365" t="s">
        <v>3117</v>
      </c>
      <c r="G365" t="s">
        <v>3548</v>
      </c>
      <c r="H365" t="s">
        <v>3041</v>
      </c>
      <c r="I365" t="s">
        <v>3041</v>
      </c>
      <c r="J365" t="s">
        <v>3758</v>
      </c>
      <c r="K365" t="s">
        <v>5131</v>
      </c>
      <c r="L365">
        <v>3</v>
      </c>
      <c r="M365" t="s">
        <v>683</v>
      </c>
      <c r="N365" s="96" t="s">
        <v>683</v>
      </c>
      <c r="O365" s="96"/>
      <c r="P365" s="96">
        <v>39814</v>
      </c>
      <c r="Q365" s="96"/>
      <c r="R365" t="s">
        <v>3512</v>
      </c>
      <c r="S365" t="s">
        <v>3658</v>
      </c>
      <c r="T365" t="s">
        <v>3760</v>
      </c>
      <c r="U365" t="s">
        <v>3824</v>
      </c>
      <c r="V365" t="s">
        <v>4497</v>
      </c>
      <c r="W365" t="s">
        <v>3826</v>
      </c>
      <c r="Y365" t="s">
        <v>3032</v>
      </c>
      <c r="Z365" t="s">
        <v>5132</v>
      </c>
      <c r="AA365" t="s">
        <v>5133</v>
      </c>
      <c r="AB365" t="s">
        <v>3519</v>
      </c>
      <c r="AC365" t="s">
        <v>3520</v>
      </c>
      <c r="AD365" t="s">
        <v>3563</v>
      </c>
      <c r="AE365" t="s">
        <v>3522</v>
      </c>
      <c r="AF365" t="s">
        <v>3523</v>
      </c>
      <c r="AG365" t="s">
        <v>3524</v>
      </c>
      <c r="AH365" t="s">
        <v>3461</v>
      </c>
      <c r="AI365" t="s">
        <v>3032</v>
      </c>
      <c r="AJ365" t="s">
        <v>152</v>
      </c>
      <c r="AK365" t="s">
        <v>3662</v>
      </c>
      <c r="AL365" t="s">
        <v>3527</v>
      </c>
      <c r="AN365" t="s">
        <v>3594</v>
      </c>
      <c r="AO365" t="s">
        <v>3501</v>
      </c>
    </row>
    <row r="366" spans="2:41" x14ac:dyDescent="0.25">
      <c r="B366" s="95">
        <v>365</v>
      </c>
      <c r="C366" s="95" t="s">
        <v>2434</v>
      </c>
      <c r="D366" t="s">
        <v>5134</v>
      </c>
      <c r="E366" t="s">
        <v>5135</v>
      </c>
      <c r="F366" t="s">
        <v>3109</v>
      </c>
      <c r="G366" t="s">
        <v>3724</v>
      </c>
      <c r="H366" t="s">
        <v>4</v>
      </c>
      <c r="I366" t="s">
        <v>4</v>
      </c>
      <c r="J366" t="s">
        <v>3508</v>
      </c>
      <c r="K366" t="s">
        <v>5136</v>
      </c>
      <c r="L366">
        <v>3</v>
      </c>
      <c r="M366" t="s">
        <v>683</v>
      </c>
      <c r="N366" s="96" t="s">
        <v>683</v>
      </c>
      <c r="O366" s="96" t="s">
        <v>683</v>
      </c>
      <c r="P366" s="96">
        <v>40909</v>
      </c>
      <c r="Q366" s="96"/>
      <c r="R366" t="s">
        <v>3512</v>
      </c>
      <c r="S366" t="s">
        <v>3600</v>
      </c>
      <c r="T366" t="s">
        <v>3601</v>
      </c>
      <c r="U366" t="s">
        <v>3603</v>
      </c>
      <c r="V366" t="s">
        <v>3934</v>
      </c>
      <c r="W366" t="s">
        <v>3722</v>
      </c>
      <c r="Y366" t="s">
        <v>3520</v>
      </c>
      <c r="Z366" t="s">
        <v>1257</v>
      </c>
      <c r="AA366" t="s">
        <v>5137</v>
      </c>
      <c r="AC366" t="s">
        <v>3578</v>
      </c>
      <c r="AD366" t="s">
        <v>5138</v>
      </c>
      <c r="AE366" t="s">
        <v>3579</v>
      </c>
      <c r="AF366" t="s">
        <v>3523</v>
      </c>
      <c r="AG366" t="s">
        <v>3501</v>
      </c>
      <c r="AI366" t="s">
        <v>3520</v>
      </c>
      <c r="AJ366" t="s">
        <v>152</v>
      </c>
      <c r="AK366" t="s">
        <v>3606</v>
      </c>
      <c r="AL366" t="s">
        <v>3580</v>
      </c>
      <c r="AN366" t="s">
        <v>3528</v>
      </c>
      <c r="AO366" t="s">
        <v>3501</v>
      </c>
    </row>
    <row r="367" spans="2:41" x14ac:dyDescent="0.25">
      <c r="B367" s="95">
        <v>366</v>
      </c>
      <c r="C367" s="95" t="s">
        <v>3449</v>
      </c>
      <c r="D367" t="s">
        <v>5139</v>
      </c>
      <c r="E367" t="s">
        <v>5140</v>
      </c>
      <c r="F367" t="s">
        <v>3117</v>
      </c>
      <c r="G367" t="s">
        <v>3548</v>
      </c>
      <c r="H367" t="s">
        <v>3041</v>
      </c>
      <c r="I367" t="s">
        <v>3041</v>
      </c>
      <c r="J367" t="s">
        <v>3773</v>
      </c>
      <c r="K367" t="s">
        <v>5141</v>
      </c>
      <c r="L367">
        <v>3</v>
      </c>
      <c r="M367" t="s">
        <v>683</v>
      </c>
      <c r="N367" s="96" t="s">
        <v>683</v>
      </c>
      <c r="O367" s="96"/>
      <c r="P367" s="96">
        <v>40695</v>
      </c>
      <c r="Q367" s="96" t="s">
        <v>3573</v>
      </c>
      <c r="S367" t="s">
        <v>4386</v>
      </c>
      <c r="T367" t="s">
        <v>3551</v>
      </c>
      <c r="U367" t="s">
        <v>4901</v>
      </c>
      <c r="V367" t="s">
        <v>5142</v>
      </c>
      <c r="W367" t="s">
        <v>4042</v>
      </c>
      <c r="X367" t="s">
        <v>4002</v>
      </c>
      <c r="Y367" t="s">
        <v>3032</v>
      </c>
      <c r="Z367" t="s">
        <v>4387</v>
      </c>
      <c r="AA367" t="s">
        <v>4387</v>
      </c>
      <c r="AC367" t="s">
        <v>3520</v>
      </c>
      <c r="AD367" t="s">
        <v>3563</v>
      </c>
      <c r="AE367" t="s">
        <v>3522</v>
      </c>
      <c r="AF367" t="s">
        <v>3592</v>
      </c>
      <c r="AG367" t="s">
        <v>3501</v>
      </c>
      <c r="AI367" t="s">
        <v>3032</v>
      </c>
      <c r="AJ367" t="s">
        <v>4003</v>
      </c>
      <c r="AL367" t="s">
        <v>3544</v>
      </c>
      <c r="AN367" t="s">
        <v>3966</v>
      </c>
      <c r="AO367" t="s">
        <v>3501</v>
      </c>
    </row>
    <row r="368" spans="2:41" x14ac:dyDescent="0.25">
      <c r="B368" s="95">
        <v>367</v>
      </c>
      <c r="C368" s="95" t="s">
        <v>5143</v>
      </c>
      <c r="D368" t="s">
        <v>5144</v>
      </c>
      <c r="G368" t="s">
        <v>3597</v>
      </c>
      <c r="H368" t="s">
        <v>3598</v>
      </c>
      <c r="J368" t="s">
        <v>3560</v>
      </c>
      <c r="K368" t="s">
        <v>5145</v>
      </c>
      <c r="L368">
        <v>-99</v>
      </c>
      <c r="M368" t="s">
        <v>683</v>
      </c>
      <c r="N368" s="96" t="s">
        <v>683</v>
      </c>
      <c r="O368" s="96"/>
      <c r="P368" s="96">
        <v>39814</v>
      </c>
      <c r="Q368" s="96" t="s">
        <v>5146</v>
      </c>
      <c r="S368" t="s">
        <v>3802</v>
      </c>
      <c r="U368" t="s">
        <v>3563</v>
      </c>
      <c r="X368" t="s">
        <v>3727</v>
      </c>
      <c r="Y368" t="s">
        <v>3267</v>
      </c>
      <c r="AD368" t="s">
        <v>3499</v>
      </c>
      <c r="AE368" t="s">
        <v>3499</v>
      </c>
      <c r="AF368" t="s">
        <v>3499</v>
      </c>
      <c r="AG368" t="s">
        <v>3499</v>
      </c>
      <c r="AI368" t="s">
        <v>3267</v>
      </c>
      <c r="AN368" t="s">
        <v>3500</v>
      </c>
      <c r="AO368" t="s">
        <v>3501</v>
      </c>
    </row>
    <row r="369" spans="2:41" x14ac:dyDescent="0.25">
      <c r="B369" s="95">
        <v>368</v>
      </c>
      <c r="C369" s="95" t="s">
        <v>2702</v>
      </c>
      <c r="D369" t="s">
        <v>5147</v>
      </c>
      <c r="E369" t="s">
        <v>5148</v>
      </c>
      <c r="F369" t="s">
        <v>3279</v>
      </c>
      <c r="G369" t="s">
        <v>3688</v>
      </c>
      <c r="H369" t="s">
        <v>3507</v>
      </c>
      <c r="I369" t="s">
        <v>4</v>
      </c>
      <c r="J369" t="s">
        <v>4126</v>
      </c>
      <c r="K369" t="s">
        <v>5149</v>
      </c>
      <c r="L369">
        <v>1</v>
      </c>
      <c r="M369" t="s">
        <v>3510</v>
      </c>
      <c r="N369" s="96" t="s">
        <v>3511</v>
      </c>
      <c r="O369" s="96"/>
      <c r="P369" s="96">
        <v>39814</v>
      </c>
      <c r="Q369" s="96"/>
      <c r="R369" t="s">
        <v>3512</v>
      </c>
      <c r="S369" t="s">
        <v>3658</v>
      </c>
      <c r="T369" t="s">
        <v>3760</v>
      </c>
      <c r="U369" t="s">
        <v>3824</v>
      </c>
      <c r="W369" t="s">
        <v>4497</v>
      </c>
      <c r="X369" t="s">
        <v>3825</v>
      </c>
      <c r="Y369" t="s">
        <v>3032</v>
      </c>
      <c r="Z369" t="s">
        <v>3684</v>
      </c>
      <c r="AA369" t="s">
        <v>3928</v>
      </c>
      <c r="AC369" t="s">
        <v>3520</v>
      </c>
      <c r="AD369" t="s">
        <v>4111</v>
      </c>
      <c r="AE369" t="s">
        <v>3543</v>
      </c>
      <c r="AF369" t="s">
        <v>3523</v>
      </c>
      <c r="AG369" t="s">
        <v>3501</v>
      </c>
      <c r="AH369" t="s">
        <v>3525</v>
      </c>
      <c r="AI369" t="s">
        <v>3714</v>
      </c>
      <c r="AJ369" t="s">
        <v>3712</v>
      </c>
      <c r="AK369" t="s">
        <v>3662</v>
      </c>
      <c r="AL369" t="s">
        <v>3544</v>
      </c>
      <c r="AN369" t="s">
        <v>3594</v>
      </c>
      <c r="AO369" t="s">
        <v>3501</v>
      </c>
    </row>
    <row r="370" spans="2:41" x14ac:dyDescent="0.25">
      <c r="B370" s="95">
        <v>369</v>
      </c>
      <c r="C370" s="95" t="s">
        <v>5150</v>
      </c>
      <c r="D370" t="s">
        <v>5151</v>
      </c>
      <c r="E370" t="s">
        <v>5152</v>
      </c>
      <c r="F370" t="s">
        <v>3109</v>
      </c>
      <c r="G370" t="s">
        <v>3724</v>
      </c>
      <c r="H370" t="s">
        <v>3507</v>
      </c>
      <c r="I370" t="s">
        <v>4</v>
      </c>
      <c r="J370" t="s">
        <v>4596</v>
      </c>
      <c r="K370" t="s">
        <v>5153</v>
      </c>
      <c r="L370">
        <v>3</v>
      </c>
      <c r="M370" t="s">
        <v>683</v>
      </c>
      <c r="N370" s="96" t="s">
        <v>683</v>
      </c>
      <c r="O370" s="96"/>
      <c r="P370" s="96">
        <v>39814</v>
      </c>
      <c r="Q370" s="96" t="s">
        <v>5154</v>
      </c>
      <c r="S370" t="s">
        <v>1127</v>
      </c>
      <c r="T370" t="s">
        <v>4041</v>
      </c>
      <c r="U370" t="s">
        <v>734</v>
      </c>
      <c r="V370" t="s">
        <v>734</v>
      </c>
      <c r="Y370" t="s">
        <v>3032</v>
      </c>
      <c r="Z370" t="s">
        <v>5155</v>
      </c>
      <c r="AA370" t="s">
        <v>5156</v>
      </c>
      <c r="AC370" t="s">
        <v>3520</v>
      </c>
      <c r="AD370" t="s">
        <v>4111</v>
      </c>
      <c r="AE370" t="s">
        <v>3522</v>
      </c>
      <c r="AF370" t="s">
        <v>4115</v>
      </c>
      <c r="AG370" t="s">
        <v>3501</v>
      </c>
      <c r="AH370" t="s">
        <v>3525</v>
      </c>
      <c r="AI370" t="s">
        <v>3032</v>
      </c>
      <c r="AJ370" t="s">
        <v>3557</v>
      </c>
      <c r="AL370" t="s">
        <v>3544</v>
      </c>
      <c r="AN370" t="s">
        <v>3500</v>
      </c>
      <c r="AO370" t="s">
        <v>3501</v>
      </c>
    </row>
    <row r="371" spans="2:41" x14ac:dyDescent="0.25">
      <c r="B371" s="95">
        <v>370</v>
      </c>
      <c r="C371" t="s">
        <v>5157</v>
      </c>
      <c r="D371" t="s">
        <v>5158</v>
      </c>
      <c r="F371" t="s">
        <v>3109</v>
      </c>
      <c r="G371" t="s">
        <v>3695</v>
      </c>
      <c r="H371" t="s">
        <v>3507</v>
      </c>
      <c r="J371" t="s">
        <v>3508</v>
      </c>
      <c r="K371" t="s">
        <v>5159</v>
      </c>
      <c r="L371">
        <v>3</v>
      </c>
      <c r="M371" t="s">
        <v>683</v>
      </c>
      <c r="N371" s="96" t="s">
        <v>683</v>
      </c>
      <c r="O371" s="96"/>
      <c r="P371" s="96">
        <v>39814</v>
      </c>
      <c r="Q371" s="96" t="s">
        <v>3947</v>
      </c>
      <c r="S371" t="s">
        <v>4418</v>
      </c>
      <c r="U371" t="s">
        <v>3563</v>
      </c>
      <c r="X371" t="s">
        <v>3874</v>
      </c>
      <c r="Y371" t="s">
        <v>3032</v>
      </c>
      <c r="AD371" t="s">
        <v>3499</v>
      </c>
      <c r="AE371" t="s">
        <v>3499</v>
      </c>
      <c r="AF371" t="s">
        <v>3499</v>
      </c>
      <c r="AG371" t="s">
        <v>3499</v>
      </c>
      <c r="AI371" t="s">
        <v>3032</v>
      </c>
      <c r="AN371" t="s">
        <v>3500</v>
      </c>
      <c r="AO371" t="s">
        <v>3501</v>
      </c>
    </row>
    <row r="372" spans="2:41" x14ac:dyDescent="0.25">
      <c r="B372" s="95">
        <v>371</v>
      </c>
      <c r="C372" s="95" t="s">
        <v>5160</v>
      </c>
      <c r="D372" t="s">
        <v>5161</v>
      </c>
      <c r="G372" t="s">
        <v>3724</v>
      </c>
      <c r="H372" t="s">
        <v>3708</v>
      </c>
      <c r="J372" t="s">
        <v>3709</v>
      </c>
      <c r="K372" t="s">
        <v>5162</v>
      </c>
      <c r="L372">
        <v>3</v>
      </c>
      <c r="M372" t="s">
        <v>683</v>
      </c>
      <c r="N372" s="96" t="s">
        <v>683</v>
      </c>
      <c r="O372" s="96"/>
      <c r="P372" s="96">
        <v>39814</v>
      </c>
      <c r="Q372" s="96" t="s">
        <v>3947</v>
      </c>
      <c r="S372" t="s">
        <v>3727</v>
      </c>
      <c r="U372" t="s">
        <v>5163</v>
      </c>
      <c r="X372" t="s">
        <v>3727</v>
      </c>
      <c r="Y372" t="s">
        <v>3267</v>
      </c>
      <c r="Z372" t="s">
        <v>5164</v>
      </c>
      <c r="AD372" t="s">
        <v>3499</v>
      </c>
      <c r="AE372" t="s">
        <v>3499</v>
      </c>
      <c r="AF372" t="s">
        <v>3499</v>
      </c>
      <c r="AG372" t="s">
        <v>3499</v>
      </c>
      <c r="AI372" t="s">
        <v>3267</v>
      </c>
      <c r="AN372" t="s">
        <v>3500</v>
      </c>
      <c r="AO372" t="s">
        <v>3501</v>
      </c>
    </row>
    <row r="373" spans="2:41" x14ac:dyDescent="0.25">
      <c r="B373" s="95">
        <v>372</v>
      </c>
      <c r="C373" s="95" t="s">
        <v>2709</v>
      </c>
      <c r="D373" t="s">
        <v>2710</v>
      </c>
      <c r="E373" t="s">
        <v>5165</v>
      </c>
      <c r="F373" t="s">
        <v>5</v>
      </c>
      <c r="G373" t="s">
        <v>3672</v>
      </c>
      <c r="H373" t="s">
        <v>4212</v>
      </c>
      <c r="I373" t="s">
        <v>4</v>
      </c>
      <c r="J373" t="s">
        <v>3533</v>
      </c>
      <c r="K373" t="s">
        <v>5166</v>
      </c>
      <c r="L373">
        <v>2</v>
      </c>
      <c r="M373" t="s">
        <v>3510</v>
      </c>
      <c r="N373" s="96" t="s">
        <v>3511</v>
      </c>
      <c r="O373" s="96"/>
      <c r="P373" s="96">
        <v>39814</v>
      </c>
      <c r="Q373" s="96"/>
      <c r="R373" t="s">
        <v>3512</v>
      </c>
      <c r="S373" t="s">
        <v>3658</v>
      </c>
      <c r="T373" t="s">
        <v>3699</v>
      </c>
      <c r="U373" t="s">
        <v>3699</v>
      </c>
      <c r="V373" t="s">
        <v>3825</v>
      </c>
      <c r="W373" t="s">
        <v>3826</v>
      </c>
      <c r="X373" t="s">
        <v>3760</v>
      </c>
      <c r="Y373" t="s">
        <v>3032</v>
      </c>
      <c r="Z373" t="s">
        <v>5167</v>
      </c>
      <c r="AA373" t="s">
        <v>1903</v>
      </c>
      <c r="AC373" t="s">
        <v>3520</v>
      </c>
      <c r="AD373" t="s">
        <v>3542</v>
      </c>
      <c r="AE373" t="s">
        <v>3543</v>
      </c>
      <c r="AF373" t="s">
        <v>3523</v>
      </c>
      <c r="AG373" t="s">
        <v>3501</v>
      </c>
      <c r="AH373" t="s">
        <v>3525</v>
      </c>
      <c r="AI373" t="s">
        <v>3032</v>
      </c>
      <c r="AJ373" t="s">
        <v>152</v>
      </c>
      <c r="AK373" t="s">
        <v>3662</v>
      </c>
      <c r="AL373" t="s">
        <v>3544</v>
      </c>
      <c r="AM373" t="s">
        <v>5168</v>
      </c>
      <c r="AN373" t="s">
        <v>3594</v>
      </c>
      <c r="AO373" t="s">
        <v>3501</v>
      </c>
    </row>
    <row r="374" spans="2:41" x14ac:dyDescent="0.25">
      <c r="B374" s="95">
        <v>373</v>
      </c>
      <c r="C374" s="95" t="s">
        <v>1921</v>
      </c>
      <c r="D374" t="s">
        <v>1922</v>
      </c>
      <c r="E374" t="s">
        <v>5169</v>
      </c>
      <c r="F374" t="s">
        <v>5</v>
      </c>
      <c r="G374" t="s">
        <v>3583</v>
      </c>
      <c r="H374" t="s">
        <v>3598</v>
      </c>
      <c r="I374" t="s">
        <v>4</v>
      </c>
      <c r="J374" t="s">
        <v>3533</v>
      </c>
      <c r="K374" t="s">
        <v>5170</v>
      </c>
      <c r="L374">
        <v>2</v>
      </c>
      <c r="M374" t="s">
        <v>683</v>
      </c>
      <c r="N374" s="96" t="s">
        <v>683</v>
      </c>
      <c r="O374" s="96"/>
      <c r="P374" s="96">
        <v>39814</v>
      </c>
      <c r="Q374" s="96"/>
      <c r="R374" t="s">
        <v>3512</v>
      </c>
      <c r="S374" t="s">
        <v>3513</v>
      </c>
      <c r="T374" t="s">
        <v>3514</v>
      </c>
      <c r="U374" t="s">
        <v>3891</v>
      </c>
      <c r="V374" t="s">
        <v>3515</v>
      </c>
      <c r="W374" t="s">
        <v>3516</v>
      </c>
      <c r="X374" t="s">
        <v>3673</v>
      </c>
      <c r="Y374" t="s">
        <v>3032</v>
      </c>
      <c r="Z374" t="s">
        <v>4225</v>
      </c>
      <c r="AA374" t="s">
        <v>4225</v>
      </c>
      <c r="AC374" t="s">
        <v>3520</v>
      </c>
      <c r="AD374" t="s">
        <v>3605</v>
      </c>
      <c r="AE374" t="s">
        <v>3543</v>
      </c>
      <c r="AF374" t="s">
        <v>3523</v>
      </c>
      <c r="AG374" t="s">
        <v>3501</v>
      </c>
      <c r="AI374" t="s">
        <v>3032</v>
      </c>
      <c r="AJ374" t="s">
        <v>152</v>
      </c>
      <c r="AK374" t="s">
        <v>3526</v>
      </c>
      <c r="AL374" t="s">
        <v>3544</v>
      </c>
      <c r="AN374" t="s">
        <v>3594</v>
      </c>
      <c r="AO374" t="s">
        <v>3501</v>
      </c>
    </row>
    <row r="375" spans="2:41" x14ac:dyDescent="0.25">
      <c r="B375" s="95">
        <v>374</v>
      </c>
      <c r="C375" t="s">
        <v>5171</v>
      </c>
      <c r="D375" t="s">
        <v>5172</v>
      </c>
      <c r="G375" t="s">
        <v>3566</v>
      </c>
      <c r="H375" t="s">
        <v>3494</v>
      </c>
      <c r="J375" t="s">
        <v>3560</v>
      </c>
      <c r="K375" t="s">
        <v>5173</v>
      </c>
      <c r="L375">
        <v>-99</v>
      </c>
      <c r="M375" t="s">
        <v>683</v>
      </c>
      <c r="N375" s="96" t="s">
        <v>683</v>
      </c>
      <c r="O375" s="96"/>
      <c r="P375" s="96">
        <v>39814</v>
      </c>
      <c r="Q375" s="96" t="s">
        <v>4132</v>
      </c>
      <c r="U375" t="s">
        <v>3563</v>
      </c>
      <c r="AD375" t="s">
        <v>3499</v>
      </c>
      <c r="AE375" t="s">
        <v>3499</v>
      </c>
      <c r="AF375" t="s">
        <v>3499</v>
      </c>
      <c r="AG375" t="s">
        <v>3499</v>
      </c>
      <c r="AN375" t="s">
        <v>3500</v>
      </c>
      <c r="AO375" t="s">
        <v>3501</v>
      </c>
    </row>
    <row r="376" spans="2:41" x14ac:dyDescent="0.25">
      <c r="B376" s="95">
        <v>375</v>
      </c>
      <c r="C376" s="95" t="s">
        <v>1928</v>
      </c>
      <c r="D376" t="s">
        <v>1929</v>
      </c>
      <c r="E376" t="s">
        <v>5174</v>
      </c>
      <c r="F376" t="s">
        <v>3109</v>
      </c>
      <c r="G376" t="s">
        <v>3695</v>
      </c>
      <c r="H376" t="s">
        <v>3507</v>
      </c>
      <c r="I376" t="s">
        <v>4</v>
      </c>
      <c r="J376" t="s">
        <v>3508</v>
      </c>
      <c r="K376" t="s">
        <v>5175</v>
      </c>
      <c r="L376">
        <v>3</v>
      </c>
      <c r="M376" t="s">
        <v>683</v>
      </c>
      <c r="N376" s="96" t="s">
        <v>683</v>
      </c>
      <c r="O376" s="96" t="s">
        <v>683</v>
      </c>
      <c r="P376" s="96">
        <v>41275</v>
      </c>
      <c r="Q376" s="96"/>
      <c r="R376" t="s">
        <v>3512</v>
      </c>
      <c r="S376" t="s">
        <v>3513</v>
      </c>
      <c r="T376" t="s">
        <v>3514</v>
      </c>
      <c r="U376" t="s">
        <v>3514</v>
      </c>
      <c r="W376" t="s">
        <v>3673</v>
      </c>
      <c r="X376" t="s">
        <v>3517</v>
      </c>
      <c r="Y376" t="s">
        <v>3032</v>
      </c>
      <c r="Z376" t="s">
        <v>3783</v>
      </c>
      <c r="AA376" t="s">
        <v>786</v>
      </c>
      <c r="AB376" t="s">
        <v>3519</v>
      </c>
      <c r="AC376" t="s">
        <v>3520</v>
      </c>
      <c r="AD376" t="s">
        <v>3563</v>
      </c>
      <c r="AE376" t="s">
        <v>3640</v>
      </c>
      <c r="AF376" t="s">
        <v>3641</v>
      </c>
      <c r="AG376" t="s">
        <v>3501</v>
      </c>
      <c r="AH376" t="s">
        <v>3525</v>
      </c>
      <c r="AI376" t="s">
        <v>3714</v>
      </c>
      <c r="AJ376" t="s">
        <v>3712</v>
      </c>
      <c r="AK376" t="s">
        <v>3526</v>
      </c>
      <c r="AL376" t="s">
        <v>3544</v>
      </c>
      <c r="AN376" t="s">
        <v>3594</v>
      </c>
      <c r="AO376" t="s">
        <v>3501</v>
      </c>
    </row>
    <row r="377" spans="2:41" x14ac:dyDescent="0.25">
      <c r="B377" s="95">
        <v>376</v>
      </c>
      <c r="C377" s="95" t="s">
        <v>2361</v>
      </c>
      <c r="D377" t="s">
        <v>2362</v>
      </c>
      <c r="E377" t="s">
        <v>5176</v>
      </c>
      <c r="F377" t="s">
        <v>3109</v>
      </c>
      <c r="G377" t="s">
        <v>3969</v>
      </c>
      <c r="H377" t="s">
        <v>3598</v>
      </c>
      <c r="I377" t="s">
        <v>4</v>
      </c>
      <c r="J377" t="s">
        <v>3508</v>
      </c>
      <c r="K377" t="s">
        <v>5177</v>
      </c>
      <c r="L377">
        <v>3</v>
      </c>
      <c r="M377" t="s">
        <v>683</v>
      </c>
      <c r="N377" s="96" t="s">
        <v>683</v>
      </c>
      <c r="O377" s="96" t="s">
        <v>3524</v>
      </c>
      <c r="P377" s="96">
        <v>39814</v>
      </c>
      <c r="Q377" s="96"/>
      <c r="R377" t="s">
        <v>3512</v>
      </c>
      <c r="S377" t="s">
        <v>3600</v>
      </c>
      <c r="T377" t="s">
        <v>3601</v>
      </c>
      <c r="U377" t="s">
        <v>3722</v>
      </c>
      <c r="W377" t="s">
        <v>3722</v>
      </c>
      <c r="X377" t="s">
        <v>3795</v>
      </c>
      <c r="Y377" t="s">
        <v>3032</v>
      </c>
      <c r="Z377" t="s">
        <v>4347</v>
      </c>
      <c r="AA377" t="s">
        <v>5178</v>
      </c>
      <c r="AC377" t="s">
        <v>3520</v>
      </c>
      <c r="AD377" t="s">
        <v>3605</v>
      </c>
      <c r="AE377" t="s">
        <v>3640</v>
      </c>
      <c r="AF377" t="s">
        <v>4115</v>
      </c>
      <c r="AG377" t="s">
        <v>3501</v>
      </c>
      <c r="AI377" t="s">
        <v>3032</v>
      </c>
      <c r="AJ377" t="s">
        <v>152</v>
      </c>
      <c r="AK377" t="s">
        <v>3606</v>
      </c>
      <c r="AL377" t="s">
        <v>3544</v>
      </c>
      <c r="AN377" t="s">
        <v>3594</v>
      </c>
      <c r="AO377" t="s">
        <v>3501</v>
      </c>
    </row>
    <row r="378" spans="2:41" x14ac:dyDescent="0.25">
      <c r="B378" s="95">
        <v>377</v>
      </c>
      <c r="C378" s="95" t="s">
        <v>1937</v>
      </c>
      <c r="D378" t="s">
        <v>5179</v>
      </c>
      <c r="E378" t="s">
        <v>5180</v>
      </c>
      <c r="F378" t="s">
        <v>3117</v>
      </c>
      <c r="G378" t="s">
        <v>3548</v>
      </c>
      <c r="H378" t="s">
        <v>3041</v>
      </c>
      <c r="I378" t="s">
        <v>3041</v>
      </c>
      <c r="J378" t="s">
        <v>4534</v>
      </c>
      <c r="K378" t="s">
        <v>5181</v>
      </c>
      <c r="L378">
        <v>3</v>
      </c>
      <c r="M378" t="s">
        <v>683</v>
      </c>
      <c r="N378" s="96" t="s">
        <v>683</v>
      </c>
      <c r="O378" s="96" t="s">
        <v>683</v>
      </c>
      <c r="P378" s="96">
        <v>41306</v>
      </c>
      <c r="Q378" s="96"/>
      <c r="R378" t="s">
        <v>3512</v>
      </c>
      <c r="S378" t="s">
        <v>3513</v>
      </c>
      <c r="T378" t="s">
        <v>3514</v>
      </c>
      <c r="U378" t="s">
        <v>3514</v>
      </c>
      <c r="V378" t="s">
        <v>3517</v>
      </c>
      <c r="W378" t="s">
        <v>3515</v>
      </c>
      <c r="X378" t="s">
        <v>3892</v>
      </c>
      <c r="Y378" t="s">
        <v>3032</v>
      </c>
      <c r="Z378" t="s">
        <v>5182</v>
      </c>
      <c r="AA378" t="s">
        <v>5182</v>
      </c>
      <c r="AC378" t="s">
        <v>3520</v>
      </c>
      <c r="AD378" t="s">
        <v>3563</v>
      </c>
      <c r="AG378" t="s">
        <v>3501</v>
      </c>
      <c r="AH378" t="s">
        <v>3556</v>
      </c>
      <c r="AI378" t="s">
        <v>3032</v>
      </c>
      <c r="AJ378" t="s">
        <v>152</v>
      </c>
      <c r="AK378" t="s">
        <v>3526</v>
      </c>
      <c r="AL378" t="s">
        <v>3544</v>
      </c>
      <c r="AN378" t="s">
        <v>3528</v>
      </c>
      <c r="AO378" t="s">
        <v>3501</v>
      </c>
    </row>
    <row r="379" spans="2:41" x14ac:dyDescent="0.25">
      <c r="B379" s="95">
        <v>378</v>
      </c>
      <c r="C379" s="95" t="s">
        <v>5183</v>
      </c>
      <c r="D379" t="s">
        <v>5184</v>
      </c>
      <c r="F379" t="s">
        <v>3109</v>
      </c>
      <c r="G379" t="s">
        <v>3695</v>
      </c>
      <c r="H379" t="s">
        <v>3598</v>
      </c>
      <c r="I379" t="s">
        <v>4</v>
      </c>
      <c r="J379" t="s">
        <v>3508</v>
      </c>
      <c r="K379" t="s">
        <v>5185</v>
      </c>
      <c r="L379">
        <v>3</v>
      </c>
      <c r="M379" t="s">
        <v>683</v>
      </c>
      <c r="N379" s="96" t="s">
        <v>683</v>
      </c>
      <c r="O379" s="96"/>
      <c r="P379" s="96">
        <v>39814</v>
      </c>
      <c r="Q379" s="96" t="s">
        <v>3651</v>
      </c>
      <c r="S379" t="s">
        <v>3574</v>
      </c>
      <c r="T379" t="s">
        <v>2197</v>
      </c>
      <c r="U379" t="s">
        <v>3683</v>
      </c>
      <c r="V379" t="s">
        <v>3576</v>
      </c>
      <c r="W379" t="s">
        <v>3576</v>
      </c>
      <c r="X379" t="s">
        <v>2197</v>
      </c>
      <c r="Y379" t="s">
        <v>3032</v>
      </c>
      <c r="Z379" t="s">
        <v>4190</v>
      </c>
      <c r="AA379" t="s">
        <v>5186</v>
      </c>
      <c r="AC379" t="s">
        <v>3520</v>
      </c>
      <c r="AD379" t="s">
        <v>3605</v>
      </c>
      <c r="AE379" t="s">
        <v>3522</v>
      </c>
      <c r="AF379" t="s">
        <v>3523</v>
      </c>
      <c r="AG379" t="s">
        <v>3501</v>
      </c>
      <c r="AI379" t="s">
        <v>3032</v>
      </c>
      <c r="AL379" t="s">
        <v>3544</v>
      </c>
      <c r="AN379" t="s">
        <v>3500</v>
      </c>
      <c r="AO379" t="s">
        <v>3501</v>
      </c>
    </row>
    <row r="380" spans="2:41" x14ac:dyDescent="0.25">
      <c r="B380" s="95">
        <v>379</v>
      </c>
      <c r="C380" t="s">
        <v>5187</v>
      </c>
      <c r="D380" t="s">
        <v>5188</v>
      </c>
      <c r="G380" t="s">
        <v>3583</v>
      </c>
      <c r="H380" t="s">
        <v>4212</v>
      </c>
      <c r="J380" t="s">
        <v>3560</v>
      </c>
      <c r="K380" t="s">
        <v>5189</v>
      </c>
      <c r="L380">
        <v>-99</v>
      </c>
      <c r="M380" t="s">
        <v>683</v>
      </c>
      <c r="N380" s="96" t="s">
        <v>683</v>
      </c>
      <c r="O380" s="96"/>
      <c r="P380" s="96">
        <v>39814</v>
      </c>
      <c r="Q380" s="96" t="s">
        <v>3906</v>
      </c>
      <c r="U380" t="s">
        <v>3563</v>
      </c>
      <c r="X380" t="s">
        <v>4240</v>
      </c>
      <c r="Y380" t="s">
        <v>3032</v>
      </c>
      <c r="AD380" t="s">
        <v>3499</v>
      </c>
      <c r="AE380" t="s">
        <v>3499</v>
      </c>
      <c r="AF380" t="s">
        <v>3499</v>
      </c>
      <c r="AG380" t="s">
        <v>3499</v>
      </c>
      <c r="AI380" t="s">
        <v>3032</v>
      </c>
      <c r="AN380" t="s">
        <v>3500</v>
      </c>
      <c r="AO380" t="s">
        <v>3501</v>
      </c>
    </row>
    <row r="381" spans="2:41" x14ac:dyDescent="0.25">
      <c r="B381" s="95">
        <v>380</v>
      </c>
      <c r="C381" s="95" t="s">
        <v>3191</v>
      </c>
      <c r="D381" t="s">
        <v>3192</v>
      </c>
      <c r="F381" t="s">
        <v>3109</v>
      </c>
      <c r="G381" t="s">
        <v>3695</v>
      </c>
      <c r="H381" t="s">
        <v>3507</v>
      </c>
      <c r="I381" t="s">
        <v>4</v>
      </c>
      <c r="J381" t="s">
        <v>5190</v>
      </c>
      <c r="K381" t="s">
        <v>3631</v>
      </c>
      <c r="L381">
        <v>3</v>
      </c>
      <c r="N381" s="96"/>
      <c r="O381" s="96"/>
      <c r="P381" s="96">
        <v>42583</v>
      </c>
      <c r="Q381" s="96"/>
      <c r="R381" t="s">
        <v>3512</v>
      </c>
      <c r="S381" t="s">
        <v>3513</v>
      </c>
      <c r="T381" t="s">
        <v>3514</v>
      </c>
      <c r="U381" t="s">
        <v>3514</v>
      </c>
      <c r="W381" t="s">
        <v>3673</v>
      </c>
      <c r="X381" t="s">
        <v>3517</v>
      </c>
      <c r="Y381" t="s">
        <v>3032</v>
      </c>
      <c r="Z381" t="s">
        <v>3783</v>
      </c>
      <c r="AA381" t="s">
        <v>786</v>
      </c>
      <c r="AB381" t="s">
        <v>5191</v>
      </c>
      <c r="AC381" t="s">
        <v>3520</v>
      </c>
      <c r="AD381" t="s">
        <v>3563</v>
      </c>
      <c r="AE381" t="s">
        <v>3640</v>
      </c>
      <c r="AF381" t="s">
        <v>3641</v>
      </c>
      <c r="AG381" t="s">
        <v>3501</v>
      </c>
      <c r="AH381" t="s">
        <v>3525</v>
      </c>
      <c r="AI381" t="s">
        <v>3714</v>
      </c>
      <c r="AJ381" t="s">
        <v>3712</v>
      </c>
      <c r="AK381" t="s">
        <v>3526</v>
      </c>
      <c r="AL381" t="s">
        <v>3544</v>
      </c>
      <c r="AN381" t="s">
        <v>3500</v>
      </c>
      <c r="AO381" t="s">
        <v>3501</v>
      </c>
    </row>
    <row r="382" spans="2:41" x14ac:dyDescent="0.25">
      <c r="B382" s="95">
        <v>381</v>
      </c>
      <c r="C382" s="95" t="s">
        <v>1399</v>
      </c>
      <c r="D382" t="s">
        <v>1400</v>
      </c>
      <c r="E382" t="s">
        <v>5192</v>
      </c>
      <c r="F382" t="s">
        <v>3461</v>
      </c>
      <c r="G382" t="s">
        <v>3757</v>
      </c>
      <c r="H382" t="s">
        <v>3041</v>
      </c>
      <c r="I382" t="s">
        <v>3461</v>
      </c>
      <c r="J382" t="s">
        <v>3758</v>
      </c>
      <c r="K382" t="s">
        <v>5193</v>
      </c>
      <c r="L382">
        <v>2</v>
      </c>
      <c r="M382" t="s">
        <v>683</v>
      </c>
      <c r="N382" s="96" t="s">
        <v>683</v>
      </c>
      <c r="O382" s="96" t="s">
        <v>683</v>
      </c>
      <c r="P382" s="96">
        <v>41426</v>
      </c>
      <c r="Q382" s="96"/>
      <c r="R382" t="s">
        <v>3586</v>
      </c>
      <c r="S382" t="s">
        <v>3587</v>
      </c>
      <c r="T382" t="s">
        <v>3760</v>
      </c>
      <c r="U382" t="s">
        <v>3980</v>
      </c>
      <c r="V382" t="s">
        <v>3702</v>
      </c>
      <c r="Y382" t="s">
        <v>3097</v>
      </c>
      <c r="Z382" t="s">
        <v>5194</v>
      </c>
      <c r="AA382" t="s">
        <v>5195</v>
      </c>
      <c r="AB382" t="s">
        <v>3519</v>
      </c>
      <c r="AC382" t="s">
        <v>853</v>
      </c>
      <c r="AD382" t="s">
        <v>3563</v>
      </c>
      <c r="AG382" t="s">
        <v>3524</v>
      </c>
      <c r="AH382" t="s">
        <v>3461</v>
      </c>
      <c r="AI382" t="s">
        <v>3097</v>
      </c>
      <c r="AJ382" t="s">
        <v>152</v>
      </c>
      <c r="AK382" t="s">
        <v>3593</v>
      </c>
      <c r="AN382" t="s">
        <v>3594</v>
      </c>
      <c r="AO382" t="s">
        <v>3501</v>
      </c>
    </row>
    <row r="383" spans="2:41" x14ac:dyDescent="0.25">
      <c r="B383" s="95">
        <v>382</v>
      </c>
      <c r="C383" s="95" t="s">
        <v>5196</v>
      </c>
      <c r="D383" t="s">
        <v>5197</v>
      </c>
      <c r="F383" t="s">
        <v>3109</v>
      </c>
      <c r="G383" t="s">
        <v>3724</v>
      </c>
      <c r="H383" t="s">
        <v>3708</v>
      </c>
      <c r="I383" t="s">
        <v>39</v>
      </c>
      <c r="J383" t="s">
        <v>3709</v>
      </c>
      <c r="K383" t="s">
        <v>5198</v>
      </c>
      <c r="L383">
        <v>3</v>
      </c>
      <c r="M383" t="s">
        <v>683</v>
      </c>
      <c r="N383" s="96" t="s">
        <v>683</v>
      </c>
      <c r="O383" s="96"/>
      <c r="P383" s="96">
        <v>39814</v>
      </c>
      <c r="Q383" s="96"/>
      <c r="R383" t="s">
        <v>3512</v>
      </c>
      <c r="S383" t="s">
        <v>3658</v>
      </c>
      <c r="U383" t="s">
        <v>3699</v>
      </c>
      <c r="Y383" t="s">
        <v>3032</v>
      </c>
      <c r="Z383" t="s">
        <v>2837</v>
      </c>
      <c r="AA383" t="s">
        <v>5199</v>
      </c>
      <c r="AC383" t="s">
        <v>3520</v>
      </c>
      <c r="AD383" t="s">
        <v>3723</v>
      </c>
      <c r="AE383" t="s">
        <v>3591</v>
      </c>
      <c r="AF383" t="s">
        <v>3555</v>
      </c>
      <c r="AG383" t="s">
        <v>3501</v>
      </c>
      <c r="AI383" t="s">
        <v>3032</v>
      </c>
      <c r="AJ383" t="s">
        <v>152</v>
      </c>
      <c r="AK383" t="s">
        <v>3662</v>
      </c>
      <c r="AL383" t="s">
        <v>3544</v>
      </c>
      <c r="AN383" t="s">
        <v>3966</v>
      </c>
      <c r="AO383" t="s">
        <v>3501</v>
      </c>
    </row>
    <row r="384" spans="2:41" x14ac:dyDescent="0.25">
      <c r="B384" s="95">
        <v>383</v>
      </c>
      <c r="C384" s="95" t="s">
        <v>2718</v>
      </c>
      <c r="D384" t="s">
        <v>3312</v>
      </c>
      <c r="E384" t="s">
        <v>5200</v>
      </c>
      <c r="F384" t="s">
        <v>3109</v>
      </c>
      <c r="G384" t="s">
        <v>3724</v>
      </c>
      <c r="H384" t="s">
        <v>3507</v>
      </c>
      <c r="I384" t="s">
        <v>4</v>
      </c>
      <c r="J384" t="s">
        <v>4787</v>
      </c>
      <c r="K384" t="s">
        <v>5201</v>
      </c>
      <c r="L384">
        <v>3</v>
      </c>
      <c r="M384" t="s">
        <v>683</v>
      </c>
      <c r="N384" s="96" t="s">
        <v>683</v>
      </c>
      <c r="O384" s="96"/>
      <c r="P384" s="96">
        <v>39814</v>
      </c>
      <c r="Q384" s="96"/>
      <c r="R384" t="s">
        <v>3512</v>
      </c>
      <c r="S384" t="s">
        <v>3658</v>
      </c>
      <c r="T384" t="s">
        <v>3699</v>
      </c>
      <c r="U384" t="s">
        <v>3699</v>
      </c>
      <c r="V384" t="s">
        <v>3701</v>
      </c>
      <c r="W384" t="s">
        <v>3900</v>
      </c>
      <c r="Y384" t="s">
        <v>3032</v>
      </c>
      <c r="Z384" t="s">
        <v>3577</v>
      </c>
      <c r="AA384" t="s">
        <v>1113</v>
      </c>
      <c r="AC384" t="s">
        <v>3520</v>
      </c>
      <c r="AF384" t="s">
        <v>3499</v>
      </c>
      <c r="AG384" t="s">
        <v>3499</v>
      </c>
      <c r="AI384" t="s">
        <v>3032</v>
      </c>
      <c r="AJ384" t="s">
        <v>152</v>
      </c>
      <c r="AK384" t="s">
        <v>3662</v>
      </c>
      <c r="AL384" t="s">
        <v>3544</v>
      </c>
      <c r="AN384" t="s">
        <v>3594</v>
      </c>
      <c r="AO384" t="s">
        <v>3501</v>
      </c>
    </row>
    <row r="385" spans="2:41" x14ac:dyDescent="0.25">
      <c r="B385" s="95">
        <v>384</v>
      </c>
      <c r="C385" s="95" t="s">
        <v>2047</v>
      </c>
      <c r="D385" t="s">
        <v>520</v>
      </c>
      <c r="E385" t="s">
        <v>522</v>
      </c>
      <c r="F385" t="s">
        <v>3117</v>
      </c>
      <c r="G385" t="s">
        <v>3548</v>
      </c>
      <c r="H385" t="s">
        <v>3041</v>
      </c>
      <c r="I385" t="s">
        <v>3041</v>
      </c>
      <c r="J385" t="s">
        <v>3773</v>
      </c>
      <c r="K385" t="s">
        <v>5202</v>
      </c>
      <c r="L385">
        <v>1</v>
      </c>
      <c r="M385" t="s">
        <v>683</v>
      </c>
      <c r="N385" s="96" t="s">
        <v>3511</v>
      </c>
      <c r="O385" s="96"/>
      <c r="P385" s="96">
        <v>39814</v>
      </c>
      <c r="Q385" s="96"/>
      <c r="R385" t="s">
        <v>3512</v>
      </c>
      <c r="S385" t="s">
        <v>3513</v>
      </c>
      <c r="T385" t="s">
        <v>3775</v>
      </c>
      <c r="U385" t="s">
        <v>3782</v>
      </c>
      <c r="W385" t="s">
        <v>3777</v>
      </c>
      <c r="X385" t="s">
        <v>3917</v>
      </c>
      <c r="Y385" t="s">
        <v>3032</v>
      </c>
      <c r="Z385" t="s">
        <v>2054</v>
      </c>
      <c r="AA385" t="s">
        <v>2056</v>
      </c>
      <c r="AC385" t="s">
        <v>3520</v>
      </c>
      <c r="AD385" t="s">
        <v>3563</v>
      </c>
      <c r="AE385" t="s">
        <v>3522</v>
      </c>
      <c r="AF385" t="s">
        <v>3641</v>
      </c>
      <c r="AG385" t="s">
        <v>3524</v>
      </c>
      <c r="AH385" t="s">
        <v>3556</v>
      </c>
      <c r="AI385" t="s">
        <v>3714</v>
      </c>
      <c r="AJ385" t="s">
        <v>3712</v>
      </c>
      <c r="AK385" t="s">
        <v>3526</v>
      </c>
      <c r="AL385" t="s">
        <v>3527</v>
      </c>
      <c r="AM385" t="s">
        <v>5203</v>
      </c>
      <c r="AN385" t="s">
        <v>4065</v>
      </c>
      <c r="AO385" t="s">
        <v>3501</v>
      </c>
    </row>
    <row r="386" spans="2:41" x14ac:dyDescent="0.25">
      <c r="B386" s="95">
        <v>385</v>
      </c>
      <c r="C386" t="s">
        <v>5204</v>
      </c>
      <c r="D386" t="s">
        <v>5205</v>
      </c>
      <c r="G386" t="s">
        <v>3788</v>
      </c>
      <c r="H386" t="s">
        <v>3598</v>
      </c>
      <c r="J386" t="s">
        <v>3560</v>
      </c>
      <c r="K386" t="s">
        <v>5206</v>
      </c>
      <c r="L386">
        <v>-99</v>
      </c>
      <c r="M386" t="s">
        <v>683</v>
      </c>
      <c r="N386" s="96" t="s">
        <v>683</v>
      </c>
      <c r="O386" s="96"/>
      <c r="P386" s="96">
        <v>39814</v>
      </c>
      <c r="Q386" s="96" t="s">
        <v>5207</v>
      </c>
      <c r="U386" t="s">
        <v>3563</v>
      </c>
      <c r="AD386" t="s">
        <v>3499</v>
      </c>
      <c r="AE386" t="s">
        <v>3499</v>
      </c>
      <c r="AF386" t="s">
        <v>3499</v>
      </c>
      <c r="AG386" t="s">
        <v>3499</v>
      </c>
      <c r="AN386" t="s">
        <v>3500</v>
      </c>
      <c r="AO386" t="s">
        <v>3501</v>
      </c>
    </row>
    <row r="387" spans="2:41" x14ac:dyDescent="0.25">
      <c r="B387" s="95">
        <v>386</v>
      </c>
      <c r="C387" s="95" t="s">
        <v>2985</v>
      </c>
      <c r="D387" t="s">
        <v>5208</v>
      </c>
      <c r="E387" t="s">
        <v>5209</v>
      </c>
      <c r="F387" t="s">
        <v>3279</v>
      </c>
      <c r="G387" t="s">
        <v>3799</v>
      </c>
      <c r="H387" t="s">
        <v>3598</v>
      </c>
      <c r="I387" t="s">
        <v>4</v>
      </c>
      <c r="J387" t="s">
        <v>3952</v>
      </c>
      <c r="K387" t="s">
        <v>5210</v>
      </c>
      <c r="L387">
        <v>2</v>
      </c>
      <c r="M387" t="s">
        <v>683</v>
      </c>
      <c r="N387" s="96" t="s">
        <v>683</v>
      </c>
      <c r="O387" s="96"/>
      <c r="P387" s="96">
        <v>39814</v>
      </c>
      <c r="Q387" s="96"/>
      <c r="R387" t="s">
        <v>3619</v>
      </c>
      <c r="S387" t="s">
        <v>3619</v>
      </c>
      <c r="T387" t="s">
        <v>3619</v>
      </c>
      <c r="U387" t="s">
        <v>3882</v>
      </c>
      <c r="V387" t="s">
        <v>3856</v>
      </c>
      <c r="W387" t="s">
        <v>3856</v>
      </c>
      <c r="Y387" t="s">
        <v>3267</v>
      </c>
      <c r="Z387" t="s">
        <v>4022</v>
      </c>
      <c r="AA387" t="s">
        <v>4225</v>
      </c>
      <c r="AC387" t="s">
        <v>3520</v>
      </c>
      <c r="AD387" t="s">
        <v>3605</v>
      </c>
      <c r="AE387" t="s">
        <v>3522</v>
      </c>
      <c r="AF387" t="s">
        <v>3523</v>
      </c>
      <c r="AG387" t="s">
        <v>3501</v>
      </c>
      <c r="AI387" t="s">
        <v>3267</v>
      </c>
      <c r="AJ387" t="s">
        <v>152</v>
      </c>
      <c r="AL387" t="s">
        <v>3544</v>
      </c>
      <c r="AN387" t="s">
        <v>3594</v>
      </c>
      <c r="AO387" t="s">
        <v>3501</v>
      </c>
    </row>
    <row r="388" spans="2:41" x14ac:dyDescent="0.25">
      <c r="B388" s="95">
        <v>387</v>
      </c>
      <c r="C388" s="95" t="s">
        <v>2090</v>
      </c>
      <c r="D388" t="s">
        <v>5211</v>
      </c>
      <c r="E388" t="s">
        <v>5212</v>
      </c>
      <c r="F388" t="s">
        <v>5</v>
      </c>
      <c r="G388" t="s">
        <v>3583</v>
      </c>
      <c r="H388" t="s">
        <v>4212</v>
      </c>
      <c r="I388" t="s">
        <v>4</v>
      </c>
      <c r="J388" t="s">
        <v>3533</v>
      </c>
      <c r="K388" t="s">
        <v>5213</v>
      </c>
      <c r="L388">
        <v>2</v>
      </c>
      <c r="M388" t="s">
        <v>683</v>
      </c>
      <c r="N388" s="96" t="s">
        <v>683</v>
      </c>
      <c r="O388" s="96"/>
      <c r="P388" s="96">
        <v>39814</v>
      </c>
      <c r="Q388" s="96"/>
      <c r="R388" t="s">
        <v>3512</v>
      </c>
      <c r="S388" t="s">
        <v>3513</v>
      </c>
      <c r="T388" t="s">
        <v>3514</v>
      </c>
      <c r="U388" t="s">
        <v>3891</v>
      </c>
      <c r="V388" t="s">
        <v>3892</v>
      </c>
      <c r="W388" t="s">
        <v>3516</v>
      </c>
      <c r="X388" t="s">
        <v>3673</v>
      </c>
      <c r="Y388" t="s">
        <v>3032</v>
      </c>
      <c r="Z388" t="s">
        <v>4225</v>
      </c>
      <c r="AA388" t="s">
        <v>4225</v>
      </c>
      <c r="AC388" t="s">
        <v>3520</v>
      </c>
      <c r="AD388" t="s">
        <v>3605</v>
      </c>
      <c r="AE388" t="s">
        <v>3543</v>
      </c>
      <c r="AF388" t="s">
        <v>3523</v>
      </c>
      <c r="AG388" t="s">
        <v>3501</v>
      </c>
      <c r="AI388" t="s">
        <v>3032</v>
      </c>
      <c r="AJ388" t="s">
        <v>152</v>
      </c>
      <c r="AK388" t="s">
        <v>3526</v>
      </c>
      <c r="AL388" t="s">
        <v>3544</v>
      </c>
      <c r="AN388" t="s">
        <v>3594</v>
      </c>
      <c r="AO388" t="s">
        <v>3501</v>
      </c>
    </row>
    <row r="389" spans="2:41" x14ac:dyDescent="0.25">
      <c r="B389" s="95">
        <v>388</v>
      </c>
      <c r="C389" s="95" t="s">
        <v>5214</v>
      </c>
      <c r="D389" t="s">
        <v>5215</v>
      </c>
      <c r="G389" t="s">
        <v>3548</v>
      </c>
      <c r="H389" t="s">
        <v>3053</v>
      </c>
      <c r="J389" t="s">
        <v>3560</v>
      </c>
      <c r="K389" t="s">
        <v>5216</v>
      </c>
      <c r="L389">
        <v>-99</v>
      </c>
      <c r="M389" t="s">
        <v>683</v>
      </c>
      <c r="N389" s="96" t="s">
        <v>683</v>
      </c>
      <c r="O389" s="96"/>
      <c r="P389" s="96">
        <v>39814</v>
      </c>
      <c r="Q389" s="96" t="s">
        <v>5217</v>
      </c>
      <c r="U389" t="s">
        <v>3563</v>
      </c>
      <c r="AD389" t="s">
        <v>3499</v>
      </c>
      <c r="AE389" t="s">
        <v>3499</v>
      </c>
      <c r="AF389" t="s">
        <v>3499</v>
      </c>
      <c r="AG389" t="s">
        <v>3499</v>
      </c>
      <c r="AN389" t="s">
        <v>3500</v>
      </c>
      <c r="AO389" t="s">
        <v>3501</v>
      </c>
    </row>
    <row r="390" spans="2:41" x14ac:dyDescent="0.25">
      <c r="B390" s="95">
        <v>389</v>
      </c>
      <c r="C390" s="95" t="s">
        <v>3387</v>
      </c>
      <c r="D390" t="s">
        <v>3389</v>
      </c>
      <c r="E390" t="s">
        <v>5218</v>
      </c>
      <c r="F390" t="s">
        <v>3117</v>
      </c>
      <c r="G390" t="s">
        <v>3548</v>
      </c>
      <c r="H390" t="s">
        <v>3053</v>
      </c>
      <c r="I390" t="s">
        <v>3053</v>
      </c>
      <c r="J390" t="s">
        <v>3618</v>
      </c>
      <c r="K390" t="s">
        <v>683</v>
      </c>
      <c r="L390">
        <v>2</v>
      </c>
      <c r="M390" t="s">
        <v>3499</v>
      </c>
      <c r="N390" s="96" t="s">
        <v>3499</v>
      </c>
      <c r="O390" s="96"/>
      <c r="P390" s="96">
        <v>41821</v>
      </c>
      <c r="Q390" s="96"/>
      <c r="R390" t="s">
        <v>3619</v>
      </c>
      <c r="S390" t="s">
        <v>3620</v>
      </c>
      <c r="T390" t="s">
        <v>3620</v>
      </c>
      <c r="U390" t="s">
        <v>3621</v>
      </c>
      <c r="V390" t="s">
        <v>3621</v>
      </c>
      <c r="W390" t="s">
        <v>3621</v>
      </c>
      <c r="X390" t="s">
        <v>3622</v>
      </c>
      <c r="Y390" t="s">
        <v>1985</v>
      </c>
      <c r="Z390" t="s">
        <v>3623</v>
      </c>
      <c r="AA390" t="s">
        <v>3624</v>
      </c>
      <c r="AB390" t="s">
        <v>3499</v>
      </c>
      <c r="AC390" t="s">
        <v>3520</v>
      </c>
      <c r="AD390" t="s">
        <v>3625</v>
      </c>
      <c r="AE390" t="s">
        <v>3626</v>
      </c>
      <c r="AF390" t="s">
        <v>3627</v>
      </c>
      <c r="AG390" t="s">
        <v>3524</v>
      </c>
      <c r="AI390" t="s">
        <v>1985</v>
      </c>
      <c r="AJ390" t="s">
        <v>152</v>
      </c>
      <c r="AL390" t="s">
        <v>3527</v>
      </c>
      <c r="AN390" t="s">
        <v>3594</v>
      </c>
      <c r="AO390" t="s">
        <v>3501</v>
      </c>
    </row>
    <row r="391" spans="2:41" x14ac:dyDescent="0.25">
      <c r="B391" s="95">
        <v>390</v>
      </c>
      <c r="C391" t="s">
        <v>5219</v>
      </c>
      <c r="D391" t="s">
        <v>5220</v>
      </c>
      <c r="G391" t="s">
        <v>3566</v>
      </c>
      <c r="H391" t="s">
        <v>3494</v>
      </c>
      <c r="J391" t="s">
        <v>3560</v>
      </c>
      <c r="K391" t="s">
        <v>4682</v>
      </c>
      <c r="L391">
        <v>-99</v>
      </c>
      <c r="M391" t="s">
        <v>683</v>
      </c>
      <c r="N391" s="96" t="s">
        <v>683</v>
      </c>
      <c r="O391" s="96"/>
      <c r="P391" s="96">
        <v>39814</v>
      </c>
      <c r="Q391" s="96" t="s">
        <v>3749</v>
      </c>
      <c r="U391" t="s">
        <v>3563</v>
      </c>
      <c r="AD391" t="s">
        <v>3499</v>
      </c>
      <c r="AE391" t="s">
        <v>3499</v>
      </c>
      <c r="AF391" t="s">
        <v>3499</v>
      </c>
      <c r="AG391" t="s">
        <v>3499</v>
      </c>
      <c r="AN391" t="s">
        <v>3500</v>
      </c>
      <c r="AO391" t="s">
        <v>3501</v>
      </c>
    </row>
    <row r="392" spans="2:41" x14ac:dyDescent="0.25">
      <c r="B392" s="95">
        <v>391</v>
      </c>
      <c r="C392" s="95" t="s">
        <v>1545</v>
      </c>
      <c r="D392" t="s">
        <v>5221</v>
      </c>
      <c r="E392" t="s">
        <v>5222</v>
      </c>
      <c r="F392" t="s">
        <v>3109</v>
      </c>
      <c r="G392" t="s">
        <v>3724</v>
      </c>
      <c r="H392" t="s">
        <v>3507</v>
      </c>
      <c r="I392" t="s">
        <v>4</v>
      </c>
      <c r="J392" t="s">
        <v>4596</v>
      </c>
      <c r="K392" t="s">
        <v>5223</v>
      </c>
      <c r="L392">
        <v>2</v>
      </c>
      <c r="M392" t="s">
        <v>683</v>
      </c>
      <c r="N392" s="96" t="s">
        <v>683</v>
      </c>
      <c r="O392" s="96"/>
      <c r="P392" s="96">
        <v>40179</v>
      </c>
      <c r="Q392" s="96"/>
      <c r="R392" t="s">
        <v>3586</v>
      </c>
      <c r="S392" t="s">
        <v>3844</v>
      </c>
      <c r="T392" t="s">
        <v>3588</v>
      </c>
      <c r="U392" t="s">
        <v>3845</v>
      </c>
      <c r="X392" t="s">
        <v>3863</v>
      </c>
      <c r="Y392" t="s">
        <v>3097</v>
      </c>
      <c r="Z392" t="s">
        <v>3815</v>
      </c>
      <c r="AA392" t="s">
        <v>5224</v>
      </c>
      <c r="AC392" t="s">
        <v>3578</v>
      </c>
      <c r="AD392" t="s">
        <v>3521</v>
      </c>
      <c r="AE392" t="s">
        <v>3640</v>
      </c>
      <c r="AF392" t="s">
        <v>3641</v>
      </c>
      <c r="AG392" t="s">
        <v>3501</v>
      </c>
      <c r="AI392" t="s">
        <v>3714</v>
      </c>
      <c r="AJ392" t="s">
        <v>3712</v>
      </c>
      <c r="AK392" t="s">
        <v>3849</v>
      </c>
      <c r="AL392" t="s">
        <v>3580</v>
      </c>
      <c r="AN392" t="s">
        <v>3594</v>
      </c>
      <c r="AO392" t="s">
        <v>3501</v>
      </c>
    </row>
    <row r="393" spans="2:41" x14ac:dyDescent="0.25">
      <c r="B393" s="95">
        <v>392</v>
      </c>
      <c r="C393" s="95" t="s">
        <v>5225</v>
      </c>
      <c r="D393" t="s">
        <v>5226</v>
      </c>
      <c r="G393" t="s">
        <v>3566</v>
      </c>
      <c r="H393" t="s">
        <v>3494</v>
      </c>
      <c r="J393" t="s">
        <v>3560</v>
      </c>
      <c r="K393" t="s">
        <v>5227</v>
      </c>
      <c r="L393">
        <v>-99</v>
      </c>
      <c r="M393" t="s">
        <v>683</v>
      </c>
      <c r="N393" s="96" t="s">
        <v>683</v>
      </c>
      <c r="O393" s="96"/>
      <c r="P393" s="96">
        <v>39814</v>
      </c>
      <c r="Q393" s="96" t="s">
        <v>4132</v>
      </c>
      <c r="U393" t="s">
        <v>3563</v>
      </c>
      <c r="AD393" t="s">
        <v>3499</v>
      </c>
      <c r="AE393" t="s">
        <v>3499</v>
      </c>
      <c r="AF393" t="s">
        <v>3499</v>
      </c>
      <c r="AG393" t="s">
        <v>3499</v>
      </c>
      <c r="AN393" t="s">
        <v>3500</v>
      </c>
      <c r="AO393" t="s">
        <v>3501</v>
      </c>
    </row>
    <row r="394" spans="2:41" x14ac:dyDescent="0.25">
      <c r="B394" s="95">
        <v>393</v>
      </c>
      <c r="C394" s="95" t="s">
        <v>5228</v>
      </c>
      <c r="D394" t="s">
        <v>5229</v>
      </c>
      <c r="G394" t="s">
        <v>3566</v>
      </c>
      <c r="H394" t="s">
        <v>5230</v>
      </c>
      <c r="J394" t="s">
        <v>3560</v>
      </c>
      <c r="K394" t="s">
        <v>683</v>
      </c>
      <c r="L394">
        <v>-99</v>
      </c>
      <c r="M394" t="s">
        <v>683</v>
      </c>
      <c r="N394" s="96" t="s">
        <v>683</v>
      </c>
      <c r="O394" s="96" t="s">
        <v>683</v>
      </c>
      <c r="P394" s="96">
        <v>40544</v>
      </c>
      <c r="Q394" s="96" t="s">
        <v>4201</v>
      </c>
      <c r="U394" t="s">
        <v>3563</v>
      </c>
      <c r="AD394" t="s">
        <v>3499</v>
      </c>
      <c r="AE394" t="s">
        <v>3499</v>
      </c>
      <c r="AF394" t="s">
        <v>3499</v>
      </c>
      <c r="AG394" t="s">
        <v>3499</v>
      </c>
      <c r="AN394" t="s">
        <v>3500</v>
      </c>
      <c r="AO394" t="s">
        <v>3501</v>
      </c>
    </row>
    <row r="395" spans="2:41" x14ac:dyDescent="0.25">
      <c r="B395" s="95">
        <v>394</v>
      </c>
      <c r="C395" s="95" t="s">
        <v>5231</v>
      </c>
      <c r="D395" t="s">
        <v>5232</v>
      </c>
      <c r="G395" t="s">
        <v>3724</v>
      </c>
      <c r="H395" t="s">
        <v>3932</v>
      </c>
      <c r="J395" t="s">
        <v>3560</v>
      </c>
      <c r="K395" t="s">
        <v>5233</v>
      </c>
      <c r="L395">
        <v>-99</v>
      </c>
      <c r="M395" t="s">
        <v>683</v>
      </c>
      <c r="N395" s="96" t="s">
        <v>683</v>
      </c>
      <c r="O395" s="96"/>
      <c r="P395" s="96">
        <v>39814</v>
      </c>
      <c r="Q395" s="96" t="s">
        <v>4201</v>
      </c>
      <c r="U395" t="s">
        <v>3563</v>
      </c>
      <c r="X395" t="s">
        <v>3615</v>
      </c>
      <c r="Y395" t="s">
        <v>3097</v>
      </c>
      <c r="AD395" t="s">
        <v>3499</v>
      </c>
      <c r="AE395" t="s">
        <v>3499</v>
      </c>
      <c r="AF395" t="s">
        <v>3499</v>
      </c>
      <c r="AG395" t="s">
        <v>3499</v>
      </c>
      <c r="AI395" t="s">
        <v>3097</v>
      </c>
      <c r="AN395" t="s">
        <v>3500</v>
      </c>
      <c r="AO395" t="s">
        <v>3501</v>
      </c>
    </row>
    <row r="396" spans="2:41" x14ac:dyDescent="0.25">
      <c r="B396" s="95">
        <v>395</v>
      </c>
      <c r="C396" s="95" t="s">
        <v>3391</v>
      </c>
      <c r="D396" t="s">
        <v>3393</v>
      </c>
      <c r="E396" t="s">
        <v>5234</v>
      </c>
      <c r="F396" t="s">
        <v>3117</v>
      </c>
      <c r="G396" t="s">
        <v>3548</v>
      </c>
      <c r="H396" t="s">
        <v>3053</v>
      </c>
      <c r="I396" t="s">
        <v>3053</v>
      </c>
      <c r="J396" t="s">
        <v>3618</v>
      </c>
      <c r="K396" t="s">
        <v>683</v>
      </c>
      <c r="L396">
        <v>2</v>
      </c>
      <c r="M396" t="s">
        <v>3499</v>
      </c>
      <c r="N396" s="96" t="s">
        <v>3499</v>
      </c>
      <c r="O396" s="96"/>
      <c r="P396" s="96">
        <v>41821</v>
      </c>
      <c r="Q396" s="96"/>
      <c r="R396" t="s">
        <v>3619</v>
      </c>
      <c r="S396" t="s">
        <v>3620</v>
      </c>
      <c r="T396" t="s">
        <v>3620</v>
      </c>
      <c r="U396" t="s">
        <v>3621</v>
      </c>
      <c r="V396" t="s">
        <v>3621</v>
      </c>
      <c r="W396" t="s">
        <v>3621</v>
      </c>
      <c r="X396" t="s">
        <v>3622</v>
      </c>
      <c r="Y396" t="s">
        <v>1985</v>
      </c>
      <c r="Z396" t="s">
        <v>3623</v>
      </c>
      <c r="AA396" t="s">
        <v>3624</v>
      </c>
      <c r="AB396" t="s">
        <v>3499</v>
      </c>
      <c r="AC396" t="s">
        <v>3520</v>
      </c>
      <c r="AD396" t="s">
        <v>3625</v>
      </c>
      <c r="AE396" t="s">
        <v>3626</v>
      </c>
      <c r="AF396" t="s">
        <v>3627</v>
      </c>
      <c r="AG396" t="s">
        <v>3524</v>
      </c>
      <c r="AI396" t="s">
        <v>1985</v>
      </c>
      <c r="AJ396" t="s">
        <v>152</v>
      </c>
      <c r="AL396" t="s">
        <v>3527</v>
      </c>
      <c r="AN396" t="s">
        <v>3594</v>
      </c>
      <c r="AO396" t="s">
        <v>3501</v>
      </c>
    </row>
    <row r="397" spans="2:41" x14ac:dyDescent="0.25">
      <c r="B397" s="95">
        <v>396</v>
      </c>
      <c r="C397" s="95" t="s">
        <v>5235</v>
      </c>
      <c r="D397" t="s">
        <v>5236</v>
      </c>
      <c r="G397" t="s">
        <v>3566</v>
      </c>
      <c r="H397" t="s">
        <v>3494</v>
      </c>
      <c r="J397" t="s">
        <v>3560</v>
      </c>
      <c r="K397" t="s">
        <v>5237</v>
      </c>
      <c r="L397">
        <v>-99</v>
      </c>
      <c r="M397" t="s">
        <v>683</v>
      </c>
      <c r="N397" s="96" t="s">
        <v>683</v>
      </c>
      <c r="O397" s="96"/>
      <c r="P397" s="96">
        <v>39814</v>
      </c>
      <c r="Q397" s="96" t="s">
        <v>5238</v>
      </c>
      <c r="U397" t="s">
        <v>3563</v>
      </c>
      <c r="AD397" t="s">
        <v>3499</v>
      </c>
      <c r="AE397" t="s">
        <v>3499</v>
      </c>
      <c r="AF397" t="s">
        <v>3499</v>
      </c>
      <c r="AG397" t="s">
        <v>3499</v>
      </c>
      <c r="AN397" t="s">
        <v>3500</v>
      </c>
      <c r="AO397" t="s">
        <v>3501</v>
      </c>
    </row>
    <row r="398" spans="2:41" x14ac:dyDescent="0.25">
      <c r="B398" s="95">
        <v>397</v>
      </c>
      <c r="C398" s="95" t="s">
        <v>5239</v>
      </c>
      <c r="D398" t="s">
        <v>5240</v>
      </c>
      <c r="F398" t="s">
        <v>3109</v>
      </c>
      <c r="G398" t="s">
        <v>3724</v>
      </c>
      <c r="H398" t="s">
        <v>3507</v>
      </c>
      <c r="I398" t="s">
        <v>4</v>
      </c>
      <c r="J398" t="s">
        <v>3508</v>
      </c>
      <c r="K398" t="s">
        <v>4355</v>
      </c>
      <c r="L398">
        <v>2</v>
      </c>
      <c r="M398" t="s">
        <v>683</v>
      </c>
      <c r="N398" s="96" t="s">
        <v>683</v>
      </c>
      <c r="O398" s="96"/>
      <c r="P398" s="96">
        <v>39814</v>
      </c>
      <c r="Q398" s="96"/>
      <c r="R398" t="s">
        <v>3586</v>
      </c>
      <c r="S398" t="s">
        <v>3844</v>
      </c>
      <c r="T398" t="s">
        <v>3588</v>
      </c>
      <c r="U398" t="s">
        <v>4341</v>
      </c>
      <c r="V398" t="s">
        <v>4796</v>
      </c>
      <c r="W398" t="s">
        <v>5241</v>
      </c>
      <c r="X398" t="s">
        <v>4795</v>
      </c>
      <c r="Y398" t="s">
        <v>3267</v>
      </c>
      <c r="Z398" t="s">
        <v>3838</v>
      </c>
      <c r="AC398" t="s">
        <v>3578</v>
      </c>
      <c r="AD398" t="s">
        <v>5138</v>
      </c>
      <c r="AE398" t="s">
        <v>3522</v>
      </c>
      <c r="AF398" t="s">
        <v>3641</v>
      </c>
      <c r="AG398" t="s">
        <v>3501</v>
      </c>
    </row>
    <row r="399" spans="2:41" x14ac:dyDescent="0.25">
      <c r="B399" s="95">
        <v>398</v>
      </c>
      <c r="C399" s="95" t="s">
        <v>5242</v>
      </c>
      <c r="D399" t="s">
        <v>3428</v>
      </c>
      <c r="F399" t="s">
        <v>5</v>
      </c>
      <c r="G399" t="s">
        <v>6</v>
      </c>
      <c r="I399" t="s">
        <v>4</v>
      </c>
      <c r="J399" t="s">
        <v>5243</v>
      </c>
      <c r="K399" t="s">
        <v>3631</v>
      </c>
      <c r="N399" s="96"/>
      <c r="O399" s="96"/>
      <c r="P399" s="96">
        <v>42767</v>
      </c>
      <c r="Q399" s="96"/>
      <c r="R399" t="s">
        <v>3619</v>
      </c>
      <c r="S399" t="s">
        <v>3619</v>
      </c>
      <c r="T399" t="s">
        <v>3766</v>
      </c>
      <c r="V399" t="s">
        <v>3900</v>
      </c>
      <c r="W399" t="s">
        <v>3900</v>
      </c>
      <c r="X399" t="s">
        <v>3766</v>
      </c>
      <c r="Y399" t="s">
        <v>1</v>
      </c>
      <c r="Z399" t="s">
        <v>4063</v>
      </c>
      <c r="AA399" t="s">
        <v>5244</v>
      </c>
      <c r="AD399" t="s">
        <v>5245</v>
      </c>
      <c r="AE399" t="s">
        <v>3591</v>
      </c>
      <c r="AF399" t="s">
        <v>3592</v>
      </c>
      <c r="AG399" t="s">
        <v>3501</v>
      </c>
      <c r="AI399" t="s">
        <v>3267</v>
      </c>
      <c r="AJ399" t="s">
        <v>152</v>
      </c>
      <c r="AL399" t="s">
        <v>3580</v>
      </c>
      <c r="AN399" t="s">
        <v>3594</v>
      </c>
      <c r="AO399" t="s">
        <v>3501</v>
      </c>
    </row>
    <row r="400" spans="2:41" x14ac:dyDescent="0.25">
      <c r="B400" s="95">
        <v>399</v>
      </c>
      <c r="C400" s="95" t="s">
        <v>1621</v>
      </c>
      <c r="D400" t="s">
        <v>309</v>
      </c>
      <c r="E400" t="s">
        <v>311</v>
      </c>
      <c r="F400" t="s">
        <v>5</v>
      </c>
      <c r="G400" t="s">
        <v>3841</v>
      </c>
      <c r="H400" t="s">
        <v>3609</v>
      </c>
      <c r="I400" t="s">
        <v>4</v>
      </c>
      <c r="J400" t="s">
        <v>3852</v>
      </c>
      <c r="K400" t="s">
        <v>5246</v>
      </c>
      <c r="L400">
        <v>1</v>
      </c>
      <c r="M400" t="s">
        <v>3510</v>
      </c>
      <c r="N400" s="96" t="s">
        <v>3511</v>
      </c>
      <c r="O400" s="96"/>
      <c r="P400" s="96">
        <v>37438</v>
      </c>
      <c r="Q400" s="96"/>
      <c r="R400" t="s">
        <v>3586</v>
      </c>
      <c r="S400" t="s">
        <v>3844</v>
      </c>
      <c r="T400" t="s">
        <v>3588</v>
      </c>
      <c r="U400" t="s">
        <v>4341</v>
      </c>
      <c r="V400" t="s">
        <v>3846</v>
      </c>
      <c r="X400" t="s">
        <v>4795</v>
      </c>
      <c r="Y400" t="s">
        <v>1</v>
      </c>
      <c r="Z400" t="s">
        <v>4063</v>
      </c>
      <c r="AA400" t="s">
        <v>5244</v>
      </c>
      <c r="AB400" t="s">
        <v>3541</v>
      </c>
      <c r="AC400" t="s">
        <v>3578</v>
      </c>
      <c r="AD400" t="s">
        <v>820</v>
      </c>
      <c r="AE400" t="s">
        <v>3591</v>
      </c>
      <c r="AF400" t="s">
        <v>3592</v>
      </c>
      <c r="AG400" t="s">
        <v>3524</v>
      </c>
      <c r="AH400" t="s">
        <v>3525</v>
      </c>
      <c r="AI400" t="s">
        <v>1</v>
      </c>
      <c r="AJ400" t="s">
        <v>152</v>
      </c>
      <c r="AK400" t="s">
        <v>3849</v>
      </c>
      <c r="AL400" t="s">
        <v>3580</v>
      </c>
      <c r="AM400" t="s">
        <v>5247</v>
      </c>
      <c r="AN400" t="s">
        <v>4065</v>
      </c>
      <c r="AO400" t="s">
        <v>3501</v>
      </c>
    </row>
    <row r="401" spans="2:41" x14ac:dyDescent="0.25">
      <c r="B401" s="95">
        <v>400</v>
      </c>
      <c r="C401" t="s">
        <v>5248</v>
      </c>
      <c r="D401" t="s">
        <v>5249</v>
      </c>
      <c r="E401" t="s">
        <v>5250</v>
      </c>
      <c r="G401" t="s">
        <v>3548</v>
      </c>
      <c r="H401" t="s">
        <v>3494</v>
      </c>
      <c r="I401" t="s">
        <v>4</v>
      </c>
      <c r="J401" t="s">
        <v>683</v>
      </c>
      <c r="K401" t="s">
        <v>5181</v>
      </c>
      <c r="L401">
        <v>3</v>
      </c>
      <c r="M401" t="s">
        <v>683</v>
      </c>
      <c r="N401" s="96" t="s">
        <v>683</v>
      </c>
      <c r="O401" s="96" t="s">
        <v>683</v>
      </c>
      <c r="P401" s="96">
        <v>41153</v>
      </c>
      <c r="Q401" s="96" t="s">
        <v>3535</v>
      </c>
      <c r="S401" t="s">
        <v>3574</v>
      </c>
      <c r="T401" t="s">
        <v>3574</v>
      </c>
      <c r="U401" t="s">
        <v>3574</v>
      </c>
      <c r="V401" t="s">
        <v>3163</v>
      </c>
      <c r="W401" t="s">
        <v>3163</v>
      </c>
      <c r="X401" t="s">
        <v>3574</v>
      </c>
      <c r="Y401" t="s">
        <v>3032</v>
      </c>
      <c r="Z401" t="s">
        <v>4933</v>
      </c>
      <c r="AA401" t="s">
        <v>4934</v>
      </c>
      <c r="AB401" t="s">
        <v>3733</v>
      </c>
      <c r="AC401" t="s">
        <v>3520</v>
      </c>
      <c r="AD401" t="s">
        <v>4729</v>
      </c>
      <c r="AG401" t="s">
        <v>3501</v>
      </c>
      <c r="AI401" t="s">
        <v>3032</v>
      </c>
      <c r="AL401" t="s">
        <v>3544</v>
      </c>
      <c r="AN401" t="s">
        <v>3500</v>
      </c>
      <c r="AO401" t="s">
        <v>3501</v>
      </c>
    </row>
    <row r="402" spans="2:41" x14ac:dyDescent="0.25">
      <c r="B402" s="95">
        <v>401</v>
      </c>
      <c r="C402" t="s">
        <v>5251</v>
      </c>
      <c r="D402" t="s">
        <v>5252</v>
      </c>
      <c r="G402" t="s">
        <v>3799</v>
      </c>
      <c r="H402" t="s">
        <v>3598</v>
      </c>
      <c r="J402" t="s">
        <v>4534</v>
      </c>
      <c r="K402" t="s">
        <v>5253</v>
      </c>
      <c r="L402">
        <v>3</v>
      </c>
      <c r="M402" t="s">
        <v>683</v>
      </c>
      <c r="N402" s="96" t="s">
        <v>683</v>
      </c>
      <c r="O402" s="96"/>
      <c r="P402" s="96">
        <v>39814</v>
      </c>
      <c r="Q402" s="96" t="s">
        <v>3990</v>
      </c>
      <c r="S402" t="s">
        <v>3574</v>
      </c>
      <c r="U402" t="s">
        <v>3563</v>
      </c>
      <c r="V402" t="s">
        <v>3555</v>
      </c>
      <c r="X402" t="s">
        <v>3574</v>
      </c>
      <c r="Y402" t="s">
        <v>3032</v>
      </c>
      <c r="AD402" t="s">
        <v>3499</v>
      </c>
      <c r="AE402" t="s">
        <v>3499</v>
      </c>
      <c r="AF402" t="s">
        <v>3499</v>
      </c>
      <c r="AG402" t="s">
        <v>3499</v>
      </c>
      <c r="AI402" t="s">
        <v>3032</v>
      </c>
      <c r="AN402" t="s">
        <v>3500</v>
      </c>
      <c r="AO402" t="s">
        <v>3501</v>
      </c>
    </row>
    <row r="403" spans="2:41" x14ac:dyDescent="0.25">
      <c r="B403" s="95">
        <v>402</v>
      </c>
      <c r="C403" t="s">
        <v>1953</v>
      </c>
      <c r="D403" t="s">
        <v>5254</v>
      </c>
      <c r="F403" t="s">
        <v>5</v>
      </c>
      <c r="G403" t="s">
        <v>3841</v>
      </c>
      <c r="H403" t="s">
        <v>4212</v>
      </c>
      <c r="J403" t="s">
        <v>3560</v>
      </c>
      <c r="K403" t="s">
        <v>5255</v>
      </c>
      <c r="L403">
        <v>-99</v>
      </c>
      <c r="M403" t="s">
        <v>683</v>
      </c>
      <c r="N403" s="96" t="s">
        <v>683</v>
      </c>
      <c r="O403" s="96"/>
      <c r="P403" s="96">
        <v>39814</v>
      </c>
      <c r="Q403" s="96" t="s">
        <v>3923</v>
      </c>
      <c r="S403" t="s">
        <v>5256</v>
      </c>
      <c r="U403" t="s">
        <v>4240</v>
      </c>
      <c r="X403" t="s">
        <v>4240</v>
      </c>
      <c r="Y403" t="s">
        <v>3032</v>
      </c>
      <c r="AD403" t="s">
        <v>3499</v>
      </c>
      <c r="AE403" t="s">
        <v>3499</v>
      </c>
      <c r="AF403" t="s">
        <v>3499</v>
      </c>
      <c r="AG403" t="s">
        <v>3499</v>
      </c>
      <c r="AI403" t="s">
        <v>3032</v>
      </c>
      <c r="AN403" t="s">
        <v>3500</v>
      </c>
      <c r="AO403" t="s">
        <v>3501</v>
      </c>
    </row>
    <row r="404" spans="2:41" x14ac:dyDescent="0.25">
      <c r="B404" s="95">
        <v>403</v>
      </c>
      <c r="C404" s="95" t="s">
        <v>5257</v>
      </c>
      <c r="D404" t="s">
        <v>5258</v>
      </c>
      <c r="G404" t="s">
        <v>4261</v>
      </c>
      <c r="H404" t="s">
        <v>3598</v>
      </c>
      <c r="J404" t="s">
        <v>3560</v>
      </c>
      <c r="K404" t="s">
        <v>5259</v>
      </c>
      <c r="L404">
        <v>-99</v>
      </c>
      <c r="M404" t="s">
        <v>683</v>
      </c>
      <c r="N404" s="96" t="s">
        <v>683</v>
      </c>
      <c r="O404" s="96"/>
      <c r="P404" s="96">
        <v>40179</v>
      </c>
      <c r="Q404" s="96" t="s">
        <v>3749</v>
      </c>
      <c r="U404" t="s">
        <v>3563</v>
      </c>
      <c r="AD404" t="s">
        <v>3499</v>
      </c>
      <c r="AE404" t="s">
        <v>3499</v>
      </c>
      <c r="AF404" t="s">
        <v>3499</v>
      </c>
      <c r="AG404" t="s">
        <v>3499</v>
      </c>
      <c r="AN404" t="s">
        <v>3500</v>
      </c>
      <c r="AO404" t="s">
        <v>3501</v>
      </c>
    </row>
    <row r="405" spans="2:41" x14ac:dyDescent="0.25">
      <c r="B405" s="95">
        <v>404</v>
      </c>
      <c r="C405" s="95" t="s">
        <v>2370</v>
      </c>
      <c r="D405" t="s">
        <v>2371</v>
      </c>
      <c r="E405" t="s">
        <v>5260</v>
      </c>
      <c r="F405" t="s">
        <v>5</v>
      </c>
      <c r="G405" t="s">
        <v>3583</v>
      </c>
      <c r="H405" t="s">
        <v>4212</v>
      </c>
      <c r="I405" t="s">
        <v>4</v>
      </c>
      <c r="J405" t="s">
        <v>3533</v>
      </c>
      <c r="K405" t="s">
        <v>5261</v>
      </c>
      <c r="L405">
        <v>3</v>
      </c>
      <c r="M405" t="s">
        <v>683</v>
      </c>
      <c r="N405" s="96" t="s">
        <v>683</v>
      </c>
      <c r="O405" s="96"/>
      <c r="P405" s="96">
        <v>39814</v>
      </c>
      <c r="Q405" s="96"/>
      <c r="R405" t="s">
        <v>3512</v>
      </c>
      <c r="S405" t="s">
        <v>3600</v>
      </c>
      <c r="T405" t="s">
        <v>3601</v>
      </c>
      <c r="U405" t="s">
        <v>3601</v>
      </c>
      <c r="W405" t="s">
        <v>3603</v>
      </c>
      <c r="X405" t="s">
        <v>3813</v>
      </c>
      <c r="Y405" t="s">
        <v>3032</v>
      </c>
      <c r="Z405" t="s">
        <v>5262</v>
      </c>
      <c r="AA405" t="s">
        <v>5262</v>
      </c>
      <c r="AB405" t="s">
        <v>3733</v>
      </c>
      <c r="AC405" t="s">
        <v>3520</v>
      </c>
      <c r="AD405" t="s">
        <v>4265</v>
      </c>
      <c r="AE405" t="s">
        <v>3640</v>
      </c>
      <c r="AF405" t="s">
        <v>3592</v>
      </c>
      <c r="AG405" t="s">
        <v>3501</v>
      </c>
      <c r="AI405" t="s">
        <v>3714</v>
      </c>
      <c r="AJ405" t="s">
        <v>3712</v>
      </c>
      <c r="AK405" t="s">
        <v>3606</v>
      </c>
      <c r="AL405" t="s">
        <v>3544</v>
      </c>
      <c r="AN405" t="s">
        <v>3594</v>
      </c>
      <c r="AO405" t="s">
        <v>3501</v>
      </c>
    </row>
    <row r="406" spans="2:41" x14ac:dyDescent="0.25">
      <c r="B406" s="95">
        <v>405</v>
      </c>
      <c r="C406" s="95" t="s">
        <v>1946</v>
      </c>
      <c r="D406" t="s">
        <v>5263</v>
      </c>
      <c r="E406" t="s">
        <v>5264</v>
      </c>
      <c r="F406" t="s">
        <v>5</v>
      </c>
      <c r="G406" t="s">
        <v>4261</v>
      </c>
      <c r="H406" t="s">
        <v>3598</v>
      </c>
      <c r="I406" t="s">
        <v>4</v>
      </c>
      <c r="J406" t="s">
        <v>3533</v>
      </c>
      <c r="K406" t="s">
        <v>5265</v>
      </c>
      <c r="L406">
        <v>3</v>
      </c>
      <c r="M406" t="s">
        <v>683</v>
      </c>
      <c r="N406" s="96" t="s">
        <v>683</v>
      </c>
      <c r="O406" s="96" t="s">
        <v>683</v>
      </c>
      <c r="P406" s="96">
        <v>1</v>
      </c>
      <c r="Q406" s="96"/>
      <c r="R406" t="s">
        <v>3512</v>
      </c>
      <c r="S406" t="s">
        <v>3513</v>
      </c>
      <c r="T406" t="s">
        <v>3775</v>
      </c>
      <c r="U406" t="s">
        <v>3917</v>
      </c>
      <c r="V406" t="s">
        <v>3918</v>
      </c>
      <c r="W406" t="s">
        <v>3917</v>
      </c>
      <c r="X406" t="s">
        <v>3919</v>
      </c>
      <c r="Y406" t="s">
        <v>3032</v>
      </c>
      <c r="Z406" t="s">
        <v>5266</v>
      </c>
      <c r="AA406" t="s">
        <v>5266</v>
      </c>
      <c r="AC406" t="s">
        <v>3520</v>
      </c>
      <c r="AD406" t="s">
        <v>4265</v>
      </c>
      <c r="AE406" t="s">
        <v>3640</v>
      </c>
      <c r="AF406" t="s">
        <v>3592</v>
      </c>
      <c r="AG406" t="s">
        <v>3501</v>
      </c>
      <c r="AI406" t="s">
        <v>3032</v>
      </c>
      <c r="AJ406" t="s">
        <v>152</v>
      </c>
      <c r="AK406" t="s">
        <v>3526</v>
      </c>
      <c r="AL406" t="s">
        <v>3544</v>
      </c>
      <c r="AN406" t="s">
        <v>3594</v>
      </c>
      <c r="AO406" t="s">
        <v>3501</v>
      </c>
    </row>
    <row r="407" spans="2:41" x14ac:dyDescent="0.25">
      <c r="B407" s="95">
        <v>406</v>
      </c>
      <c r="C407" t="s">
        <v>5267</v>
      </c>
      <c r="D407" t="s">
        <v>5268</v>
      </c>
      <c r="G407" t="s">
        <v>3764</v>
      </c>
      <c r="H407" t="s">
        <v>3041</v>
      </c>
      <c r="J407" t="s">
        <v>4931</v>
      </c>
      <c r="K407" t="s">
        <v>5269</v>
      </c>
      <c r="L407">
        <v>-99</v>
      </c>
      <c r="M407" t="s">
        <v>683</v>
      </c>
      <c r="N407" s="96" t="s">
        <v>683</v>
      </c>
      <c r="O407" s="96"/>
      <c r="P407" s="96">
        <v>40422</v>
      </c>
      <c r="Q407" s="96" t="s">
        <v>3612</v>
      </c>
      <c r="S407" t="s">
        <v>4033</v>
      </c>
      <c r="U407" t="s">
        <v>5270</v>
      </c>
      <c r="X407" t="s">
        <v>3727</v>
      </c>
      <c r="Y407" t="s">
        <v>3267</v>
      </c>
      <c r="Z407" t="s">
        <v>5271</v>
      </c>
      <c r="AD407" t="s">
        <v>3499</v>
      </c>
      <c r="AE407" t="s">
        <v>3499</v>
      </c>
      <c r="AF407" t="s">
        <v>3499</v>
      </c>
      <c r="AG407" t="s">
        <v>3499</v>
      </c>
      <c r="AI407" t="s">
        <v>3267</v>
      </c>
      <c r="AN407" t="s">
        <v>3500</v>
      </c>
      <c r="AO407" t="s">
        <v>3501</v>
      </c>
    </row>
    <row r="408" spans="2:41" x14ac:dyDescent="0.25">
      <c r="B408" s="95">
        <v>407</v>
      </c>
      <c r="C408" t="s">
        <v>5272</v>
      </c>
      <c r="D408" t="s">
        <v>5273</v>
      </c>
      <c r="F408" t="s">
        <v>3279</v>
      </c>
      <c r="G408" t="s">
        <v>3597</v>
      </c>
      <c r="H408" t="s">
        <v>3708</v>
      </c>
      <c r="I408" t="s">
        <v>39</v>
      </c>
      <c r="J408" t="s">
        <v>3709</v>
      </c>
      <c r="K408" t="s">
        <v>3725</v>
      </c>
      <c r="L408">
        <v>2</v>
      </c>
      <c r="N408" s="96"/>
      <c r="O408" s="96"/>
      <c r="P408" s="96">
        <v>39814</v>
      </c>
      <c r="Q408" s="96" t="s">
        <v>3726</v>
      </c>
      <c r="S408" t="s">
        <v>3727</v>
      </c>
      <c r="T408" t="s">
        <v>3728</v>
      </c>
      <c r="U408" t="s">
        <v>2853</v>
      </c>
      <c r="W408" t="s">
        <v>3729</v>
      </c>
      <c r="X408" t="s">
        <v>3730</v>
      </c>
      <c r="Y408" t="s">
        <v>3267</v>
      </c>
      <c r="Z408" t="s">
        <v>4919</v>
      </c>
      <c r="AA408" t="s">
        <v>4919</v>
      </c>
      <c r="AB408" t="s">
        <v>3733</v>
      </c>
      <c r="AC408" t="s">
        <v>3520</v>
      </c>
      <c r="AD408" t="s">
        <v>3542</v>
      </c>
      <c r="AE408" t="s">
        <v>3543</v>
      </c>
      <c r="AF408" t="s">
        <v>3734</v>
      </c>
      <c r="AG408" t="s">
        <v>3501</v>
      </c>
      <c r="AI408" t="s">
        <v>3714</v>
      </c>
      <c r="AJ408" t="s">
        <v>3712</v>
      </c>
      <c r="AL408" t="s">
        <v>3544</v>
      </c>
      <c r="AN408" t="s">
        <v>3500</v>
      </c>
      <c r="AO408" t="s">
        <v>3501</v>
      </c>
    </row>
    <row r="409" spans="2:41" x14ac:dyDescent="0.25">
      <c r="B409" s="95">
        <v>408</v>
      </c>
      <c r="C409" s="95" t="s">
        <v>5274</v>
      </c>
      <c r="D409" t="s">
        <v>5275</v>
      </c>
      <c r="F409" t="s">
        <v>3109</v>
      </c>
      <c r="G409" t="s">
        <v>3724</v>
      </c>
      <c r="H409" t="s">
        <v>3932</v>
      </c>
      <c r="I409" t="s">
        <v>4</v>
      </c>
      <c r="J409" t="s">
        <v>3508</v>
      </c>
      <c r="K409" t="s">
        <v>5276</v>
      </c>
      <c r="L409">
        <v>3</v>
      </c>
      <c r="M409" t="s">
        <v>683</v>
      </c>
      <c r="N409" s="96" t="s">
        <v>683</v>
      </c>
      <c r="O409" s="96"/>
      <c r="P409" s="96">
        <v>39814</v>
      </c>
      <c r="Q409" s="96" t="s">
        <v>4303</v>
      </c>
      <c r="S409" t="s">
        <v>3496</v>
      </c>
      <c r="T409" t="s">
        <v>2197</v>
      </c>
      <c r="U409" t="s">
        <v>1771</v>
      </c>
      <c r="V409" t="s">
        <v>4582</v>
      </c>
      <c r="W409" t="s">
        <v>3576</v>
      </c>
      <c r="X409" t="s">
        <v>4002</v>
      </c>
      <c r="Y409" t="s">
        <v>3032</v>
      </c>
      <c r="Z409" t="s">
        <v>5277</v>
      </c>
      <c r="AA409" t="s">
        <v>5277</v>
      </c>
      <c r="AB409" t="s">
        <v>3733</v>
      </c>
      <c r="AC409" t="s">
        <v>3520</v>
      </c>
      <c r="AD409" t="s">
        <v>3723</v>
      </c>
      <c r="AE409" t="s">
        <v>3543</v>
      </c>
      <c r="AF409" t="s">
        <v>3523</v>
      </c>
      <c r="AG409" t="s">
        <v>3501</v>
      </c>
      <c r="AI409" t="s">
        <v>3032</v>
      </c>
      <c r="AJ409" t="s">
        <v>4003</v>
      </c>
      <c r="AL409" t="s">
        <v>3544</v>
      </c>
      <c r="AN409" t="s">
        <v>3966</v>
      </c>
      <c r="AO409" t="s">
        <v>3501</v>
      </c>
    </row>
    <row r="410" spans="2:41" x14ac:dyDescent="0.25">
      <c r="B410" s="95">
        <v>409</v>
      </c>
      <c r="C410" s="95" t="s">
        <v>5278</v>
      </c>
      <c r="D410" t="s">
        <v>5279</v>
      </c>
      <c r="F410" t="s">
        <v>3109</v>
      </c>
      <c r="G410" t="s">
        <v>3724</v>
      </c>
      <c r="H410" t="s">
        <v>3708</v>
      </c>
      <c r="I410" t="s">
        <v>39</v>
      </c>
      <c r="J410" t="s">
        <v>3709</v>
      </c>
      <c r="K410" t="s">
        <v>3725</v>
      </c>
      <c r="L410">
        <v>2</v>
      </c>
      <c r="M410" t="s">
        <v>683</v>
      </c>
      <c r="N410" s="96" t="s">
        <v>683</v>
      </c>
      <c r="O410" s="96" t="s">
        <v>683</v>
      </c>
      <c r="P410" s="96">
        <v>40909</v>
      </c>
      <c r="Q410" s="96" t="s">
        <v>3726</v>
      </c>
      <c r="S410" t="s">
        <v>3727</v>
      </c>
      <c r="T410" t="s">
        <v>3728</v>
      </c>
      <c r="U410" t="s">
        <v>3620</v>
      </c>
      <c r="W410" t="s">
        <v>3729</v>
      </c>
      <c r="X410" t="s">
        <v>3730</v>
      </c>
      <c r="Y410" t="s">
        <v>3267</v>
      </c>
      <c r="Z410" t="s">
        <v>3731</v>
      </c>
      <c r="AA410" t="s">
        <v>3732</v>
      </c>
      <c r="AB410" t="s">
        <v>3733</v>
      </c>
      <c r="AC410" t="s">
        <v>3520</v>
      </c>
      <c r="AD410" t="s">
        <v>3723</v>
      </c>
      <c r="AE410" t="s">
        <v>3543</v>
      </c>
      <c r="AF410" t="s">
        <v>3734</v>
      </c>
      <c r="AG410" t="s">
        <v>3501</v>
      </c>
      <c r="AI410" t="s">
        <v>3714</v>
      </c>
      <c r="AJ410" t="s">
        <v>3712</v>
      </c>
      <c r="AL410" t="s">
        <v>3544</v>
      </c>
      <c r="AN410" t="s">
        <v>3500</v>
      </c>
      <c r="AO410" t="s">
        <v>3501</v>
      </c>
    </row>
    <row r="411" spans="2:41" x14ac:dyDescent="0.25">
      <c r="B411" s="95">
        <v>410</v>
      </c>
      <c r="C411" s="95" t="s">
        <v>3358</v>
      </c>
      <c r="D411" t="s">
        <v>5280</v>
      </c>
      <c r="E411" t="s">
        <v>5281</v>
      </c>
      <c r="F411" t="s">
        <v>3279</v>
      </c>
      <c r="G411" t="s">
        <v>3757</v>
      </c>
      <c r="H411" t="s">
        <v>3041</v>
      </c>
      <c r="I411" t="s">
        <v>3461</v>
      </c>
      <c r="J411" t="s">
        <v>3852</v>
      </c>
      <c r="K411" t="s">
        <v>5282</v>
      </c>
      <c r="L411">
        <v>2</v>
      </c>
      <c r="M411" t="s">
        <v>683</v>
      </c>
      <c r="N411" s="96" t="s">
        <v>683</v>
      </c>
      <c r="O411" s="96"/>
      <c r="P411" s="96">
        <v>39814</v>
      </c>
      <c r="Q411" s="96"/>
      <c r="R411" t="s">
        <v>3619</v>
      </c>
      <c r="S411" t="s">
        <v>3620</v>
      </c>
      <c r="T411" t="s">
        <v>3620</v>
      </c>
      <c r="U411" t="s">
        <v>3620</v>
      </c>
      <c r="V411" t="s">
        <v>3622</v>
      </c>
      <c r="W411" t="s">
        <v>3622</v>
      </c>
      <c r="X411" t="s">
        <v>3993</v>
      </c>
      <c r="Y411" t="s">
        <v>3267</v>
      </c>
      <c r="Z411" t="s">
        <v>5283</v>
      </c>
      <c r="AA411" t="s">
        <v>5284</v>
      </c>
      <c r="AC411" t="s">
        <v>3520</v>
      </c>
      <c r="AD411" t="s">
        <v>3563</v>
      </c>
      <c r="AE411" t="s">
        <v>3591</v>
      </c>
      <c r="AF411" t="s">
        <v>3555</v>
      </c>
      <c r="AG411" t="s">
        <v>3501</v>
      </c>
      <c r="AH411" t="s">
        <v>3461</v>
      </c>
      <c r="AI411" t="s">
        <v>3267</v>
      </c>
      <c r="AJ411" t="s">
        <v>152</v>
      </c>
      <c r="AL411" t="s">
        <v>3544</v>
      </c>
      <c r="AN411" t="s">
        <v>12</v>
      </c>
      <c r="AO411" t="s">
        <v>3524</v>
      </c>
    </row>
    <row r="412" spans="2:41" x14ac:dyDescent="0.25">
      <c r="B412" s="95">
        <v>411</v>
      </c>
      <c r="C412" s="95" t="s">
        <v>3394</v>
      </c>
      <c r="D412" t="s">
        <v>3396</v>
      </c>
      <c r="E412" t="s">
        <v>5285</v>
      </c>
      <c r="F412" t="s">
        <v>3117</v>
      </c>
      <c r="G412" t="s">
        <v>3548</v>
      </c>
      <c r="H412" t="s">
        <v>3053</v>
      </c>
      <c r="I412" t="s">
        <v>3053</v>
      </c>
      <c r="J412" t="s">
        <v>3618</v>
      </c>
      <c r="K412" t="s">
        <v>3631</v>
      </c>
      <c r="L412">
        <v>2</v>
      </c>
      <c r="N412" s="96"/>
      <c r="O412" s="96"/>
      <c r="P412" s="96">
        <v>42156</v>
      </c>
      <c r="Q412" s="96"/>
      <c r="R412" t="s">
        <v>3619</v>
      </c>
      <c r="S412" t="s">
        <v>3620</v>
      </c>
      <c r="T412" t="s">
        <v>3620</v>
      </c>
      <c r="U412" t="s">
        <v>3621</v>
      </c>
      <c r="V412" t="s">
        <v>3621</v>
      </c>
      <c r="W412" t="s">
        <v>3621</v>
      </c>
      <c r="X412" t="s">
        <v>3622</v>
      </c>
      <c r="Y412" t="s">
        <v>3267</v>
      </c>
      <c r="Z412" t="s">
        <v>4014</v>
      </c>
      <c r="AA412" t="s">
        <v>4352</v>
      </c>
      <c r="AC412" t="s">
        <v>3520</v>
      </c>
      <c r="AD412" t="s">
        <v>4352</v>
      </c>
      <c r="AE412" t="s">
        <v>3626</v>
      </c>
      <c r="AF412" t="s">
        <v>4016</v>
      </c>
      <c r="AG412" t="s">
        <v>4017</v>
      </c>
      <c r="AH412" t="s">
        <v>3879</v>
      </c>
      <c r="AI412" t="s">
        <v>3267</v>
      </c>
      <c r="AJ412" t="s">
        <v>152</v>
      </c>
      <c r="AL412" t="s">
        <v>3527</v>
      </c>
      <c r="AN412" t="s">
        <v>3594</v>
      </c>
      <c r="AO412" t="s">
        <v>3501</v>
      </c>
    </row>
    <row r="413" spans="2:41" x14ac:dyDescent="0.25">
      <c r="B413" s="95">
        <v>412</v>
      </c>
      <c r="C413" s="95" t="s">
        <v>5286</v>
      </c>
      <c r="D413" t="s">
        <v>5287</v>
      </c>
      <c r="F413" t="s">
        <v>3109</v>
      </c>
      <c r="G413" t="s">
        <v>3566</v>
      </c>
      <c r="H413" t="s">
        <v>4</v>
      </c>
      <c r="I413" t="s">
        <v>4</v>
      </c>
      <c r="J413" t="s">
        <v>5288</v>
      </c>
      <c r="K413" t="s">
        <v>5289</v>
      </c>
      <c r="L413">
        <v>3</v>
      </c>
      <c r="N413" s="96"/>
      <c r="O413" s="96"/>
      <c r="P413" s="96">
        <v>42186</v>
      </c>
      <c r="Q413" s="96"/>
      <c r="R413" t="s">
        <v>3512</v>
      </c>
      <c r="S413" t="s">
        <v>3658</v>
      </c>
      <c r="T413" t="s">
        <v>3760</v>
      </c>
      <c r="U413" t="s">
        <v>3824</v>
      </c>
      <c r="V413" t="s">
        <v>4497</v>
      </c>
      <c r="W413" t="s">
        <v>3826</v>
      </c>
      <c r="Y413" t="s">
        <v>853</v>
      </c>
      <c r="Z413" t="s">
        <v>5290</v>
      </c>
      <c r="AA413" t="s">
        <v>5291</v>
      </c>
      <c r="AC413" t="s">
        <v>5292</v>
      </c>
      <c r="AE413" t="s">
        <v>3640</v>
      </c>
      <c r="AF413" t="s">
        <v>3641</v>
      </c>
      <c r="AG413" t="s">
        <v>3501</v>
      </c>
      <c r="AI413" t="s">
        <v>853</v>
      </c>
      <c r="AJ413" t="s">
        <v>152</v>
      </c>
      <c r="AK413" t="s">
        <v>3662</v>
      </c>
      <c r="AL413" t="s">
        <v>3544</v>
      </c>
      <c r="AN413" t="s">
        <v>3500</v>
      </c>
      <c r="AO413" t="s">
        <v>3501</v>
      </c>
    </row>
    <row r="414" spans="2:41" x14ac:dyDescent="0.25">
      <c r="B414" s="95">
        <v>413</v>
      </c>
      <c r="C414" t="s">
        <v>5293</v>
      </c>
      <c r="D414" t="s">
        <v>5294</v>
      </c>
      <c r="G414" t="s">
        <v>3548</v>
      </c>
      <c r="H414" t="s">
        <v>3053</v>
      </c>
      <c r="I414" t="s">
        <v>3053</v>
      </c>
      <c r="J414" t="s">
        <v>3975</v>
      </c>
      <c r="K414" t="s">
        <v>683</v>
      </c>
      <c r="L414">
        <v>1</v>
      </c>
      <c r="M414" t="s">
        <v>3499</v>
      </c>
      <c r="N414" s="96" t="s">
        <v>3499</v>
      </c>
      <c r="O414" s="96"/>
      <c r="P414" s="96">
        <v>41821</v>
      </c>
      <c r="Q414" s="96" t="s">
        <v>4214</v>
      </c>
      <c r="S414" t="s">
        <v>3560</v>
      </c>
      <c r="T414" t="s">
        <v>3560</v>
      </c>
      <c r="U414" t="s">
        <v>3727</v>
      </c>
      <c r="V414" t="s">
        <v>3560</v>
      </c>
      <c r="W414" t="s">
        <v>3560</v>
      </c>
      <c r="X414" t="s">
        <v>3560</v>
      </c>
      <c r="Y414" t="s">
        <v>1985</v>
      </c>
      <c r="Z414" t="s">
        <v>3625</v>
      </c>
      <c r="AB414" t="s">
        <v>3499</v>
      </c>
      <c r="AD414" t="s">
        <v>3625</v>
      </c>
      <c r="AE414" t="s">
        <v>3626</v>
      </c>
      <c r="AF414" t="s">
        <v>3627</v>
      </c>
      <c r="AG414" t="s">
        <v>3524</v>
      </c>
      <c r="AI414" t="s">
        <v>1985</v>
      </c>
      <c r="AN414" t="s">
        <v>3500</v>
      </c>
      <c r="AO414" t="s">
        <v>3501</v>
      </c>
    </row>
    <row r="415" spans="2:41" x14ac:dyDescent="0.25">
      <c r="B415" s="95">
        <v>414</v>
      </c>
      <c r="C415" s="95" t="s">
        <v>1957</v>
      </c>
      <c r="D415" t="s">
        <v>1958</v>
      </c>
      <c r="E415" t="s">
        <v>191</v>
      </c>
      <c r="F415" t="s">
        <v>3117</v>
      </c>
      <c r="G415" t="s">
        <v>3548</v>
      </c>
      <c r="H415" t="s">
        <v>3041</v>
      </c>
      <c r="I415" t="s">
        <v>3041</v>
      </c>
      <c r="J415" t="s">
        <v>4681</v>
      </c>
      <c r="K415" t="s">
        <v>5295</v>
      </c>
      <c r="L415">
        <v>2</v>
      </c>
      <c r="N415" s="96"/>
      <c r="O415" s="96"/>
      <c r="P415" s="96">
        <v>41644</v>
      </c>
      <c r="Q415" s="96"/>
      <c r="R415" t="s">
        <v>3512</v>
      </c>
      <c r="S415" t="s">
        <v>3513</v>
      </c>
      <c r="T415" t="s">
        <v>3514</v>
      </c>
      <c r="U415" t="s">
        <v>3514</v>
      </c>
      <c r="W415" t="s">
        <v>3892</v>
      </c>
      <c r="X415" t="s">
        <v>3516</v>
      </c>
      <c r="Y415" t="s">
        <v>3032</v>
      </c>
      <c r="Z415" t="s">
        <v>2733</v>
      </c>
      <c r="AA415" t="s">
        <v>5296</v>
      </c>
      <c r="AC415" t="s">
        <v>3520</v>
      </c>
      <c r="AD415" t="s">
        <v>3499</v>
      </c>
      <c r="AE415" t="s">
        <v>3499</v>
      </c>
      <c r="AF415" t="s">
        <v>3499</v>
      </c>
      <c r="AG415" t="s">
        <v>3499</v>
      </c>
      <c r="AI415" t="s">
        <v>3714</v>
      </c>
      <c r="AJ415" t="s">
        <v>3712</v>
      </c>
      <c r="AK415" t="s">
        <v>3526</v>
      </c>
      <c r="AL415" t="s">
        <v>3544</v>
      </c>
      <c r="AN415" t="s">
        <v>3594</v>
      </c>
      <c r="AO415" t="s">
        <v>3501</v>
      </c>
    </row>
    <row r="416" spans="2:41" x14ac:dyDescent="0.25">
      <c r="B416" s="95">
        <v>415</v>
      </c>
      <c r="C416" t="s">
        <v>5297</v>
      </c>
      <c r="D416" t="s">
        <v>5298</v>
      </c>
      <c r="G416" t="s">
        <v>3597</v>
      </c>
      <c r="H416" t="s">
        <v>3696</v>
      </c>
      <c r="J416" t="s">
        <v>3560</v>
      </c>
      <c r="K416" t="s">
        <v>5299</v>
      </c>
      <c r="L416">
        <v>-99</v>
      </c>
      <c r="M416" t="s">
        <v>683</v>
      </c>
      <c r="N416" s="96" t="s">
        <v>683</v>
      </c>
      <c r="O416" s="96"/>
      <c r="P416" s="96">
        <v>39814</v>
      </c>
      <c r="Q416" s="96" t="s">
        <v>3749</v>
      </c>
      <c r="U416" t="s">
        <v>3563</v>
      </c>
      <c r="AD416" t="s">
        <v>3499</v>
      </c>
      <c r="AE416" t="s">
        <v>3499</v>
      </c>
      <c r="AF416" t="s">
        <v>3499</v>
      </c>
      <c r="AG416" t="s">
        <v>3499</v>
      </c>
      <c r="AN416" t="s">
        <v>3500</v>
      </c>
      <c r="AO416" t="s">
        <v>3501</v>
      </c>
    </row>
    <row r="417" spans="2:41" x14ac:dyDescent="0.25">
      <c r="B417" s="95">
        <v>416</v>
      </c>
      <c r="C417" s="95" t="s">
        <v>2726</v>
      </c>
      <c r="D417" t="s">
        <v>2726</v>
      </c>
      <c r="E417" t="s">
        <v>5300</v>
      </c>
      <c r="F417" t="s">
        <v>3117</v>
      </c>
      <c r="G417" t="s">
        <v>3548</v>
      </c>
      <c r="H417" t="s">
        <v>3041</v>
      </c>
      <c r="I417" t="s">
        <v>3041</v>
      </c>
      <c r="J417" t="s">
        <v>5301</v>
      </c>
      <c r="K417" t="s">
        <v>5302</v>
      </c>
      <c r="L417">
        <v>3</v>
      </c>
      <c r="M417" t="s">
        <v>683</v>
      </c>
      <c r="N417" s="96" t="s">
        <v>683</v>
      </c>
      <c r="O417" s="96"/>
      <c r="P417" s="96">
        <v>41275</v>
      </c>
      <c r="Q417" s="96"/>
      <c r="R417" t="s">
        <v>3512</v>
      </c>
      <c r="S417" t="s">
        <v>3658</v>
      </c>
      <c r="T417" t="s">
        <v>3760</v>
      </c>
      <c r="U417" t="s">
        <v>3824</v>
      </c>
      <c r="V417" t="s">
        <v>4497</v>
      </c>
      <c r="W417" t="s">
        <v>3927</v>
      </c>
      <c r="Y417" t="s">
        <v>3032</v>
      </c>
      <c r="Z417" t="s">
        <v>2733</v>
      </c>
      <c r="AA417" t="s">
        <v>2734</v>
      </c>
      <c r="AC417" t="s">
        <v>3520</v>
      </c>
      <c r="AD417" t="s">
        <v>3563</v>
      </c>
      <c r="AE417" t="s">
        <v>3591</v>
      </c>
      <c r="AI417" t="s">
        <v>3032</v>
      </c>
      <c r="AJ417" t="s">
        <v>152</v>
      </c>
      <c r="AK417" t="s">
        <v>3662</v>
      </c>
      <c r="AL417" t="s">
        <v>3544</v>
      </c>
      <c r="AN417" t="s">
        <v>3594</v>
      </c>
      <c r="AO417" t="s">
        <v>3501</v>
      </c>
    </row>
    <row r="418" spans="2:41" x14ac:dyDescent="0.25">
      <c r="B418" s="95">
        <v>417</v>
      </c>
      <c r="C418" s="95" t="s">
        <v>2377</v>
      </c>
      <c r="D418" t="s">
        <v>2378</v>
      </c>
      <c r="E418" t="s">
        <v>5303</v>
      </c>
      <c r="F418" t="s">
        <v>5</v>
      </c>
      <c r="G418" t="s">
        <v>3841</v>
      </c>
      <c r="H418" t="s">
        <v>4212</v>
      </c>
      <c r="I418" t="s">
        <v>4</v>
      </c>
      <c r="J418" t="s">
        <v>3533</v>
      </c>
      <c r="K418" t="s">
        <v>5304</v>
      </c>
      <c r="L418">
        <v>2</v>
      </c>
      <c r="M418" t="s">
        <v>3510</v>
      </c>
      <c r="N418" s="96" t="s">
        <v>3511</v>
      </c>
      <c r="O418" s="96"/>
      <c r="P418" s="96">
        <v>39814</v>
      </c>
      <c r="Q418" s="96"/>
      <c r="R418" t="s">
        <v>3512</v>
      </c>
      <c r="S418" t="s">
        <v>3600</v>
      </c>
      <c r="T418" t="s">
        <v>3811</v>
      </c>
      <c r="U418" t="s">
        <v>3812</v>
      </c>
      <c r="V418" t="s">
        <v>4144</v>
      </c>
      <c r="W418" t="s">
        <v>3814</v>
      </c>
      <c r="Y418" t="s">
        <v>3032</v>
      </c>
      <c r="Z418" t="s">
        <v>4743</v>
      </c>
      <c r="AA418" t="s">
        <v>4995</v>
      </c>
      <c r="AB418" t="s">
        <v>3519</v>
      </c>
      <c r="AC418" t="s">
        <v>3520</v>
      </c>
      <c r="AD418" t="s">
        <v>4111</v>
      </c>
      <c r="AE418" t="s">
        <v>3522</v>
      </c>
      <c r="AF418" t="s">
        <v>3734</v>
      </c>
      <c r="AG418" t="s">
        <v>4017</v>
      </c>
      <c r="AI418" t="s">
        <v>3032</v>
      </c>
      <c r="AJ418" t="s">
        <v>152</v>
      </c>
      <c r="AK418" t="s">
        <v>3606</v>
      </c>
      <c r="AL418" t="s">
        <v>3527</v>
      </c>
      <c r="AN418" t="s">
        <v>3594</v>
      </c>
      <c r="AO418" t="s">
        <v>3501</v>
      </c>
    </row>
    <row r="419" spans="2:41" x14ac:dyDescent="0.25">
      <c r="B419" s="95">
        <v>418</v>
      </c>
      <c r="C419" s="95" t="s">
        <v>1102</v>
      </c>
      <c r="D419" t="s">
        <v>1103</v>
      </c>
      <c r="F419" t="s">
        <v>3461</v>
      </c>
      <c r="G419" t="s">
        <v>3757</v>
      </c>
      <c r="H419" t="s">
        <v>3598</v>
      </c>
      <c r="I419" t="s">
        <v>4</v>
      </c>
      <c r="J419" t="s">
        <v>3508</v>
      </c>
      <c r="K419" t="s">
        <v>5305</v>
      </c>
      <c r="L419">
        <v>3</v>
      </c>
      <c r="M419" t="s">
        <v>683</v>
      </c>
      <c r="N419" s="96" t="s">
        <v>683</v>
      </c>
      <c r="O419" s="96" t="s">
        <v>3524</v>
      </c>
      <c r="P419" s="96">
        <v>39814</v>
      </c>
      <c r="Q419" s="96"/>
      <c r="R419" t="s">
        <v>3512</v>
      </c>
      <c r="S419" t="s">
        <v>3632</v>
      </c>
      <c r="T419" t="s">
        <v>3633</v>
      </c>
      <c r="U419" t="s">
        <v>3634</v>
      </c>
      <c r="W419" t="s">
        <v>3634</v>
      </c>
      <c r="X419" t="s">
        <v>3635</v>
      </c>
      <c r="Y419" t="s">
        <v>3032</v>
      </c>
      <c r="Z419" t="s">
        <v>1111</v>
      </c>
      <c r="AA419" t="s">
        <v>1113</v>
      </c>
      <c r="AC419" t="s">
        <v>3520</v>
      </c>
      <c r="AD419" t="s">
        <v>3605</v>
      </c>
      <c r="AE419" t="s">
        <v>3640</v>
      </c>
      <c r="AF419" t="s">
        <v>3523</v>
      </c>
      <c r="AG419" t="s">
        <v>3501</v>
      </c>
      <c r="AI419" t="s">
        <v>3032</v>
      </c>
      <c r="AJ419" t="s">
        <v>152</v>
      </c>
      <c r="AK419" t="s">
        <v>3642</v>
      </c>
      <c r="AL419" t="s">
        <v>3544</v>
      </c>
      <c r="AN419" t="s">
        <v>3594</v>
      </c>
      <c r="AO419" t="s">
        <v>3501</v>
      </c>
    </row>
    <row r="420" spans="2:41" x14ac:dyDescent="0.25">
      <c r="B420" s="95">
        <v>419</v>
      </c>
      <c r="C420" s="95" t="s">
        <v>1115</v>
      </c>
      <c r="D420" t="s">
        <v>400</v>
      </c>
      <c r="E420" t="s">
        <v>402</v>
      </c>
      <c r="F420" t="s">
        <v>3117</v>
      </c>
      <c r="G420" t="s">
        <v>3548</v>
      </c>
      <c r="H420" t="s">
        <v>3041</v>
      </c>
      <c r="I420" t="s">
        <v>3041</v>
      </c>
      <c r="J420" t="s">
        <v>5306</v>
      </c>
      <c r="K420" t="s">
        <v>3970</v>
      </c>
      <c r="L420">
        <v>1</v>
      </c>
      <c r="N420" s="96" t="s">
        <v>3511</v>
      </c>
      <c r="O420" s="96"/>
      <c r="P420" s="96">
        <v>39630</v>
      </c>
      <c r="Q420" s="96"/>
      <c r="R420" t="s">
        <v>3512</v>
      </c>
      <c r="S420" t="s">
        <v>3632</v>
      </c>
      <c r="T420" t="s">
        <v>3633</v>
      </c>
      <c r="U420" t="s">
        <v>3632</v>
      </c>
      <c r="W420" t="s">
        <v>3633</v>
      </c>
      <c r="X420" t="s">
        <v>3633</v>
      </c>
      <c r="Y420" t="s">
        <v>3032</v>
      </c>
      <c r="Z420" t="s">
        <v>5307</v>
      </c>
      <c r="AA420" t="s">
        <v>5307</v>
      </c>
      <c r="AC420" t="s">
        <v>3714</v>
      </c>
      <c r="AD420" t="s">
        <v>3563</v>
      </c>
      <c r="AE420" t="s">
        <v>5308</v>
      </c>
      <c r="AF420" t="s">
        <v>3523</v>
      </c>
      <c r="AG420" t="s">
        <v>3501</v>
      </c>
      <c r="AH420" t="s">
        <v>3556</v>
      </c>
      <c r="AI420" t="s">
        <v>3032</v>
      </c>
      <c r="AJ420" t="s">
        <v>152</v>
      </c>
      <c r="AK420" t="s">
        <v>3642</v>
      </c>
      <c r="AL420" t="s">
        <v>3712</v>
      </c>
      <c r="AN420" t="s">
        <v>3594</v>
      </c>
      <c r="AO420" t="s">
        <v>3501</v>
      </c>
    </row>
    <row r="421" spans="2:41" x14ac:dyDescent="0.25">
      <c r="B421" s="95">
        <v>420</v>
      </c>
      <c r="C421" s="95" t="s">
        <v>5309</v>
      </c>
      <c r="D421" t="s">
        <v>5310</v>
      </c>
      <c r="G421" t="s">
        <v>3764</v>
      </c>
      <c r="H421" t="s">
        <v>3507</v>
      </c>
      <c r="I421" t="s">
        <v>4</v>
      </c>
      <c r="J421" t="s">
        <v>3508</v>
      </c>
      <c r="K421" t="s">
        <v>5311</v>
      </c>
      <c r="L421">
        <v>3</v>
      </c>
      <c r="M421" t="s">
        <v>683</v>
      </c>
      <c r="N421" s="96" t="s">
        <v>683</v>
      </c>
      <c r="O421" s="96"/>
      <c r="P421" s="96">
        <v>40057</v>
      </c>
      <c r="Q421" s="96" t="s">
        <v>3651</v>
      </c>
      <c r="S421" t="s">
        <v>3683</v>
      </c>
      <c r="T421" t="s">
        <v>3574</v>
      </c>
      <c r="U421" t="s">
        <v>3683</v>
      </c>
      <c r="V421" t="s">
        <v>3691</v>
      </c>
      <c r="W421" t="s">
        <v>3691</v>
      </c>
      <c r="X421" t="s">
        <v>3574</v>
      </c>
      <c r="Y421" t="s">
        <v>3032</v>
      </c>
      <c r="Z421" t="s">
        <v>4838</v>
      </c>
      <c r="AA421" t="s">
        <v>4138</v>
      </c>
      <c r="AB421" t="s">
        <v>3733</v>
      </c>
      <c r="AC421" t="s">
        <v>3578</v>
      </c>
      <c r="AD421" t="s">
        <v>4095</v>
      </c>
      <c r="AE421" t="s">
        <v>3522</v>
      </c>
      <c r="AF421" t="s">
        <v>3592</v>
      </c>
      <c r="AG421" t="s">
        <v>3524</v>
      </c>
      <c r="AI421" t="s">
        <v>3032</v>
      </c>
      <c r="AL421" t="s">
        <v>3580</v>
      </c>
      <c r="AN421" t="s">
        <v>3500</v>
      </c>
      <c r="AO421" t="s">
        <v>3501</v>
      </c>
    </row>
    <row r="422" spans="2:41" x14ac:dyDescent="0.25">
      <c r="B422" s="95">
        <v>421</v>
      </c>
      <c r="C422" s="95" t="s">
        <v>1630</v>
      </c>
      <c r="D422" t="s">
        <v>5312</v>
      </c>
      <c r="E422" t="s">
        <v>5313</v>
      </c>
      <c r="F422" t="s">
        <v>5</v>
      </c>
      <c r="G422" t="s">
        <v>3583</v>
      </c>
      <c r="H422" t="s">
        <v>4</v>
      </c>
      <c r="I422" t="s">
        <v>4</v>
      </c>
      <c r="J422" t="s">
        <v>4899</v>
      </c>
      <c r="K422" t="s">
        <v>5314</v>
      </c>
      <c r="L422">
        <v>2</v>
      </c>
      <c r="M422" t="s">
        <v>3510</v>
      </c>
      <c r="N422" s="96" t="s">
        <v>3511</v>
      </c>
      <c r="O422" s="96"/>
      <c r="P422" s="96">
        <v>39814</v>
      </c>
      <c r="Q422" s="96"/>
      <c r="R422" t="s">
        <v>3586</v>
      </c>
      <c r="S422" t="s">
        <v>3844</v>
      </c>
      <c r="T422" t="s">
        <v>3588</v>
      </c>
      <c r="U422" t="s">
        <v>3845</v>
      </c>
      <c r="X422" t="s">
        <v>3863</v>
      </c>
      <c r="Y422" t="s">
        <v>3097</v>
      </c>
      <c r="Z422" t="s">
        <v>1415</v>
      </c>
      <c r="AA422" t="s">
        <v>5098</v>
      </c>
      <c r="AB422" t="s">
        <v>3733</v>
      </c>
      <c r="AC422" t="s">
        <v>3578</v>
      </c>
      <c r="AD422" t="s">
        <v>3590</v>
      </c>
      <c r="AE422" t="s">
        <v>3640</v>
      </c>
      <c r="AF422" t="s">
        <v>3592</v>
      </c>
      <c r="AG422" t="s">
        <v>3501</v>
      </c>
      <c r="AH422" t="s">
        <v>3525</v>
      </c>
      <c r="AI422" t="s">
        <v>3714</v>
      </c>
      <c r="AJ422" t="s">
        <v>3712</v>
      </c>
      <c r="AK422" t="s">
        <v>3849</v>
      </c>
      <c r="AL422" t="s">
        <v>3580</v>
      </c>
      <c r="AN422" t="s">
        <v>3594</v>
      </c>
      <c r="AO422" t="s">
        <v>3501</v>
      </c>
    </row>
    <row r="423" spans="2:41" x14ac:dyDescent="0.25">
      <c r="B423" s="95">
        <v>422</v>
      </c>
      <c r="C423" s="95" t="s">
        <v>3402</v>
      </c>
      <c r="D423" t="s">
        <v>3404</v>
      </c>
      <c r="E423" t="s">
        <v>5315</v>
      </c>
      <c r="F423" t="s">
        <v>3117</v>
      </c>
      <c r="G423" t="s">
        <v>3548</v>
      </c>
      <c r="H423" t="s">
        <v>3053</v>
      </c>
      <c r="I423" t="s">
        <v>3053</v>
      </c>
      <c r="J423" t="s">
        <v>3618</v>
      </c>
      <c r="K423" t="s">
        <v>683</v>
      </c>
      <c r="L423">
        <v>2</v>
      </c>
      <c r="M423" t="s">
        <v>3499</v>
      </c>
      <c r="N423" s="96" t="s">
        <v>3499</v>
      </c>
      <c r="O423" s="96"/>
      <c r="P423" s="96">
        <v>41821</v>
      </c>
      <c r="Q423" s="96"/>
      <c r="R423" t="s">
        <v>3619</v>
      </c>
      <c r="S423" t="s">
        <v>3620</v>
      </c>
      <c r="T423" t="s">
        <v>3620</v>
      </c>
      <c r="U423" t="s">
        <v>3621</v>
      </c>
      <c r="V423" t="s">
        <v>3621</v>
      </c>
      <c r="W423" t="s">
        <v>3621</v>
      </c>
      <c r="X423" t="s">
        <v>3622</v>
      </c>
      <c r="Y423" t="s">
        <v>1985</v>
      </c>
      <c r="Z423" t="s">
        <v>3623</v>
      </c>
      <c r="AA423" t="s">
        <v>3624</v>
      </c>
      <c r="AB423" t="s">
        <v>3499</v>
      </c>
      <c r="AC423" t="s">
        <v>3520</v>
      </c>
      <c r="AD423" t="s">
        <v>3625</v>
      </c>
      <c r="AE423" t="s">
        <v>3626</v>
      </c>
      <c r="AF423" t="s">
        <v>3627</v>
      </c>
      <c r="AG423" t="s">
        <v>3524</v>
      </c>
      <c r="AI423" t="s">
        <v>1985</v>
      </c>
      <c r="AJ423" t="s">
        <v>152</v>
      </c>
      <c r="AL423" t="s">
        <v>3527</v>
      </c>
      <c r="AN423" t="s">
        <v>3594</v>
      </c>
      <c r="AO423" t="s">
        <v>3501</v>
      </c>
    </row>
    <row r="424" spans="2:41" x14ac:dyDescent="0.25">
      <c r="B424" s="95">
        <v>423</v>
      </c>
      <c r="C424" t="s">
        <v>5316</v>
      </c>
      <c r="D424" t="s">
        <v>5317</v>
      </c>
      <c r="G424" t="s">
        <v>3969</v>
      </c>
      <c r="H424" t="s">
        <v>3598</v>
      </c>
      <c r="J424" t="s">
        <v>3560</v>
      </c>
      <c r="K424" t="s">
        <v>5318</v>
      </c>
      <c r="L424">
        <v>-99</v>
      </c>
      <c r="M424" t="s">
        <v>683</v>
      </c>
      <c r="N424" s="96" t="s">
        <v>683</v>
      </c>
      <c r="O424" s="96"/>
      <c r="P424" s="96">
        <v>39814</v>
      </c>
      <c r="Q424" s="96" t="s">
        <v>5319</v>
      </c>
      <c r="S424" t="s">
        <v>3802</v>
      </c>
      <c r="U424" t="s">
        <v>3563</v>
      </c>
      <c r="X424" t="s">
        <v>3874</v>
      </c>
      <c r="Y424" t="s">
        <v>3032</v>
      </c>
      <c r="AD424" t="s">
        <v>3499</v>
      </c>
      <c r="AE424" t="s">
        <v>3499</v>
      </c>
      <c r="AF424" t="s">
        <v>3499</v>
      </c>
      <c r="AG424" t="s">
        <v>3499</v>
      </c>
      <c r="AI424" t="s">
        <v>3032</v>
      </c>
      <c r="AN424" t="s">
        <v>3500</v>
      </c>
      <c r="AO424" t="s">
        <v>3501</v>
      </c>
    </row>
    <row r="425" spans="2:41" x14ac:dyDescent="0.25">
      <c r="B425" s="95">
        <v>424</v>
      </c>
      <c r="C425" s="95" t="s">
        <v>1968</v>
      </c>
      <c r="D425" t="s">
        <v>1969</v>
      </c>
      <c r="E425" t="s">
        <v>5320</v>
      </c>
      <c r="F425" t="s">
        <v>3461</v>
      </c>
      <c r="G425" t="s">
        <v>3757</v>
      </c>
      <c r="H425" t="s">
        <v>3041</v>
      </c>
      <c r="I425" t="s">
        <v>3041</v>
      </c>
      <c r="J425" t="s">
        <v>5074</v>
      </c>
      <c r="K425" t="s">
        <v>5321</v>
      </c>
      <c r="L425">
        <v>2</v>
      </c>
      <c r="M425" t="s">
        <v>683</v>
      </c>
      <c r="N425" s="96" t="s">
        <v>683</v>
      </c>
      <c r="O425" s="96"/>
      <c r="P425" s="96">
        <v>39814</v>
      </c>
      <c r="Q425" s="96"/>
      <c r="R425" t="s">
        <v>3512</v>
      </c>
      <c r="S425" t="s">
        <v>3513</v>
      </c>
      <c r="T425" t="s">
        <v>3775</v>
      </c>
      <c r="U425" t="s">
        <v>3917</v>
      </c>
      <c r="W425" t="s">
        <v>3918</v>
      </c>
      <c r="X425" t="s">
        <v>3917</v>
      </c>
      <c r="Y425" t="s">
        <v>3032</v>
      </c>
      <c r="Z425" t="s">
        <v>1679</v>
      </c>
      <c r="AA425" t="s">
        <v>1978</v>
      </c>
      <c r="AC425" t="s">
        <v>853</v>
      </c>
      <c r="AD425" t="s">
        <v>3563</v>
      </c>
      <c r="AE425" t="s">
        <v>3640</v>
      </c>
      <c r="AF425" t="s">
        <v>3734</v>
      </c>
      <c r="AG425" t="s">
        <v>3501</v>
      </c>
      <c r="AH425" t="s">
        <v>3556</v>
      </c>
      <c r="AI425" t="s">
        <v>3714</v>
      </c>
      <c r="AJ425" t="s">
        <v>3712</v>
      </c>
      <c r="AK425" t="s">
        <v>3526</v>
      </c>
      <c r="AN425" t="s">
        <v>3594</v>
      </c>
      <c r="AO425" t="s">
        <v>3501</v>
      </c>
    </row>
    <row r="426" spans="2:41" x14ac:dyDescent="0.25">
      <c r="B426" s="95">
        <v>425</v>
      </c>
      <c r="C426" s="95" t="s">
        <v>5322</v>
      </c>
      <c r="D426" t="s">
        <v>5323</v>
      </c>
      <c r="G426" t="s">
        <v>3548</v>
      </c>
      <c r="H426" t="s">
        <v>3708</v>
      </c>
      <c r="J426" t="s">
        <v>3560</v>
      </c>
      <c r="K426" t="s">
        <v>3739</v>
      </c>
      <c r="L426">
        <v>-99</v>
      </c>
      <c r="M426" t="s">
        <v>683</v>
      </c>
      <c r="N426" s="96" t="s">
        <v>683</v>
      </c>
      <c r="O426" s="96" t="s">
        <v>683</v>
      </c>
      <c r="P426" s="96">
        <v>40999</v>
      </c>
      <c r="Q426" s="96" t="s">
        <v>5324</v>
      </c>
      <c r="S426" t="s">
        <v>5325</v>
      </c>
      <c r="U426" t="s">
        <v>3727</v>
      </c>
      <c r="X426" t="s">
        <v>3727</v>
      </c>
      <c r="Y426" t="s">
        <v>3267</v>
      </c>
      <c r="AD426" t="s">
        <v>3499</v>
      </c>
      <c r="AE426" t="s">
        <v>3499</v>
      </c>
      <c r="AF426" t="s">
        <v>3499</v>
      </c>
      <c r="AG426" t="s">
        <v>3499</v>
      </c>
      <c r="AI426" t="s">
        <v>3267</v>
      </c>
      <c r="AN426" t="s">
        <v>3500</v>
      </c>
      <c r="AO426" t="s">
        <v>3501</v>
      </c>
    </row>
    <row r="427" spans="2:41" x14ac:dyDescent="0.25">
      <c r="B427" s="95">
        <v>426</v>
      </c>
      <c r="C427" t="s">
        <v>5326</v>
      </c>
      <c r="D427" t="s">
        <v>5327</v>
      </c>
      <c r="E427" t="s">
        <v>5328</v>
      </c>
      <c r="G427" t="s">
        <v>3583</v>
      </c>
      <c r="H427" t="s">
        <v>3842</v>
      </c>
      <c r="I427" t="s">
        <v>4</v>
      </c>
      <c r="J427" t="s">
        <v>4899</v>
      </c>
      <c r="K427" t="s">
        <v>5329</v>
      </c>
      <c r="L427">
        <v>3</v>
      </c>
      <c r="M427" t="s">
        <v>683</v>
      </c>
      <c r="N427" s="96" t="s">
        <v>683</v>
      </c>
      <c r="O427" s="96"/>
      <c r="P427" s="96">
        <v>40179</v>
      </c>
      <c r="Q427" s="96" t="s">
        <v>3535</v>
      </c>
      <c r="S427" t="s">
        <v>3574</v>
      </c>
      <c r="T427" t="s">
        <v>3574</v>
      </c>
      <c r="U427" t="s">
        <v>2166</v>
      </c>
      <c r="V427" t="s">
        <v>5330</v>
      </c>
      <c r="W427" t="s">
        <v>5330</v>
      </c>
      <c r="X427" t="s">
        <v>3574</v>
      </c>
      <c r="Y427" t="s">
        <v>3032</v>
      </c>
      <c r="Z427" t="s">
        <v>4145</v>
      </c>
      <c r="AA427" t="s">
        <v>5331</v>
      </c>
      <c r="AC427" t="s">
        <v>853</v>
      </c>
      <c r="AD427" t="s">
        <v>3590</v>
      </c>
      <c r="AE427" t="s">
        <v>3640</v>
      </c>
      <c r="AG427" t="s">
        <v>3501</v>
      </c>
      <c r="AI427" t="s">
        <v>3032</v>
      </c>
      <c r="AN427" t="s">
        <v>3500</v>
      </c>
      <c r="AO427" t="s">
        <v>3501</v>
      </c>
    </row>
    <row r="428" spans="2:41" x14ac:dyDescent="0.25">
      <c r="B428" s="95">
        <v>427</v>
      </c>
      <c r="C428" s="95" t="s">
        <v>5332</v>
      </c>
      <c r="D428" t="s">
        <v>5333</v>
      </c>
      <c r="G428" t="s">
        <v>3764</v>
      </c>
      <c r="H428" t="s">
        <v>3494</v>
      </c>
      <c r="J428" t="s">
        <v>3560</v>
      </c>
      <c r="K428" t="s">
        <v>5334</v>
      </c>
      <c r="L428">
        <v>-99</v>
      </c>
      <c r="M428" t="s">
        <v>683</v>
      </c>
      <c r="N428" s="96" t="s">
        <v>683</v>
      </c>
      <c r="O428" s="96"/>
      <c r="P428" s="96">
        <v>39814</v>
      </c>
      <c r="Q428" s="96" t="s">
        <v>4171</v>
      </c>
      <c r="U428" t="s">
        <v>3563</v>
      </c>
      <c r="AD428" t="s">
        <v>3499</v>
      </c>
      <c r="AE428" t="s">
        <v>3499</v>
      </c>
      <c r="AF428" t="s">
        <v>3499</v>
      </c>
      <c r="AG428" t="s">
        <v>3499</v>
      </c>
      <c r="AN428" t="s">
        <v>3500</v>
      </c>
      <c r="AO428" t="s">
        <v>3501</v>
      </c>
    </row>
    <row r="429" spans="2:41" x14ac:dyDescent="0.25">
      <c r="B429" s="95">
        <v>428</v>
      </c>
      <c r="C429" s="95" t="s">
        <v>1129</v>
      </c>
      <c r="D429" t="s">
        <v>5335</v>
      </c>
      <c r="E429" t="s">
        <v>5336</v>
      </c>
      <c r="F429" t="s">
        <v>5</v>
      </c>
      <c r="G429" t="s">
        <v>3841</v>
      </c>
      <c r="H429" t="s">
        <v>4212</v>
      </c>
      <c r="I429" t="s">
        <v>4</v>
      </c>
      <c r="J429" t="s">
        <v>3533</v>
      </c>
      <c r="K429" t="s">
        <v>5337</v>
      </c>
      <c r="L429">
        <v>3</v>
      </c>
      <c r="M429" t="s">
        <v>683</v>
      </c>
      <c r="N429" s="96" t="s">
        <v>683</v>
      </c>
      <c r="O429" s="96"/>
      <c r="P429" s="96">
        <v>39814</v>
      </c>
      <c r="Q429" s="96"/>
      <c r="R429" t="s">
        <v>3512</v>
      </c>
      <c r="S429" t="s">
        <v>3632</v>
      </c>
      <c r="T429" t="s">
        <v>3633</v>
      </c>
      <c r="U429" t="s">
        <v>3633</v>
      </c>
      <c r="V429" t="s">
        <v>4183</v>
      </c>
      <c r="W429" t="s">
        <v>4090</v>
      </c>
      <c r="X429" t="s">
        <v>4113</v>
      </c>
      <c r="Y429" t="s">
        <v>3032</v>
      </c>
      <c r="Z429" t="s">
        <v>5338</v>
      </c>
      <c r="AA429" t="s">
        <v>1138</v>
      </c>
      <c r="AB429" t="s">
        <v>1138</v>
      </c>
      <c r="AC429" t="s">
        <v>3520</v>
      </c>
      <c r="AD429" t="s">
        <v>3542</v>
      </c>
      <c r="AE429" t="s">
        <v>3543</v>
      </c>
      <c r="AF429" t="s">
        <v>3523</v>
      </c>
      <c r="AG429" t="s">
        <v>3501</v>
      </c>
      <c r="AI429" t="s">
        <v>3032</v>
      </c>
      <c r="AJ429" t="s">
        <v>152</v>
      </c>
      <c r="AK429" t="s">
        <v>3642</v>
      </c>
      <c r="AL429" t="s">
        <v>3544</v>
      </c>
      <c r="AN429" t="s">
        <v>3594</v>
      </c>
      <c r="AO429" t="s">
        <v>3501</v>
      </c>
    </row>
    <row r="430" spans="2:41" x14ac:dyDescent="0.25">
      <c r="B430" s="95">
        <v>429</v>
      </c>
      <c r="C430" s="95" t="s">
        <v>5339</v>
      </c>
      <c r="D430" t="s">
        <v>5339</v>
      </c>
      <c r="F430" t="s">
        <v>3109</v>
      </c>
      <c r="G430" t="s">
        <v>3695</v>
      </c>
      <c r="H430" t="s">
        <v>3598</v>
      </c>
      <c r="J430" t="s">
        <v>4534</v>
      </c>
      <c r="K430" t="s">
        <v>5340</v>
      </c>
      <c r="L430">
        <v>3</v>
      </c>
      <c r="M430" t="s">
        <v>683</v>
      </c>
      <c r="N430" s="96" t="s">
        <v>683</v>
      </c>
      <c r="O430" s="96"/>
      <c r="P430" s="96">
        <v>39814</v>
      </c>
      <c r="Q430" s="96" t="s">
        <v>5049</v>
      </c>
      <c r="S430" t="s">
        <v>4787</v>
      </c>
      <c r="T430" t="s">
        <v>4788</v>
      </c>
      <c r="U430" t="s">
        <v>3874</v>
      </c>
      <c r="W430" t="s">
        <v>4789</v>
      </c>
      <c r="X430" t="s">
        <v>3874</v>
      </c>
      <c r="Y430" t="s">
        <v>3032</v>
      </c>
      <c r="Z430" t="s">
        <v>3893</v>
      </c>
      <c r="AD430" t="s">
        <v>3499</v>
      </c>
      <c r="AE430" t="s">
        <v>3499</v>
      </c>
      <c r="AF430" t="s">
        <v>3499</v>
      </c>
      <c r="AG430" t="s">
        <v>3499</v>
      </c>
      <c r="AI430" t="s">
        <v>3032</v>
      </c>
      <c r="AN430" t="s">
        <v>3500</v>
      </c>
      <c r="AO430" t="s">
        <v>3501</v>
      </c>
    </row>
    <row r="431" spans="2:41" x14ac:dyDescent="0.25">
      <c r="B431" s="95">
        <v>430</v>
      </c>
      <c r="C431" s="95" t="s">
        <v>1140</v>
      </c>
      <c r="D431" t="s">
        <v>5341</v>
      </c>
      <c r="E431" t="s">
        <v>5342</v>
      </c>
      <c r="F431" t="s">
        <v>5</v>
      </c>
      <c r="G431" t="s">
        <v>3583</v>
      </c>
      <c r="H431" t="s">
        <v>3598</v>
      </c>
      <c r="I431" t="s">
        <v>4</v>
      </c>
      <c r="J431" t="s">
        <v>3533</v>
      </c>
      <c r="K431" t="s">
        <v>5343</v>
      </c>
      <c r="L431">
        <v>3</v>
      </c>
      <c r="M431" t="s">
        <v>683</v>
      </c>
      <c r="N431" s="96" t="s">
        <v>683</v>
      </c>
      <c r="O431" s="96" t="s">
        <v>3524</v>
      </c>
      <c r="P431" s="96">
        <v>39814</v>
      </c>
      <c r="Q431" s="96"/>
      <c r="R431" t="s">
        <v>3512</v>
      </c>
      <c r="S431" t="s">
        <v>3632</v>
      </c>
      <c r="T431" t="s">
        <v>3854</v>
      </c>
      <c r="U431" t="s">
        <v>4076</v>
      </c>
      <c r="W431" t="s">
        <v>3972</v>
      </c>
      <c r="X431" t="s">
        <v>3856</v>
      </c>
      <c r="Y431" t="s">
        <v>3032</v>
      </c>
      <c r="Z431" t="s">
        <v>5344</v>
      </c>
      <c r="AA431" t="s">
        <v>5344</v>
      </c>
      <c r="AC431" t="s">
        <v>3520</v>
      </c>
      <c r="AD431" t="s">
        <v>3605</v>
      </c>
      <c r="AE431" t="s">
        <v>3640</v>
      </c>
      <c r="AF431" t="s">
        <v>3523</v>
      </c>
      <c r="AG431" t="s">
        <v>3501</v>
      </c>
      <c r="AI431" t="s">
        <v>3032</v>
      </c>
      <c r="AJ431" t="s">
        <v>152</v>
      </c>
      <c r="AK431" t="s">
        <v>3642</v>
      </c>
      <c r="AL431" t="s">
        <v>3544</v>
      </c>
      <c r="AN431" t="s">
        <v>3594</v>
      </c>
      <c r="AO431" t="s">
        <v>3501</v>
      </c>
    </row>
    <row r="432" spans="2:41" x14ac:dyDescent="0.25">
      <c r="B432" s="95">
        <v>431</v>
      </c>
      <c r="C432" t="s">
        <v>5345</v>
      </c>
      <c r="D432" t="s">
        <v>5346</v>
      </c>
      <c r="G432" t="s">
        <v>3548</v>
      </c>
      <c r="H432" t="s">
        <v>3041</v>
      </c>
      <c r="J432" t="s">
        <v>3560</v>
      </c>
      <c r="K432" t="s">
        <v>5347</v>
      </c>
      <c r="L432">
        <v>-99</v>
      </c>
      <c r="M432" t="s">
        <v>683</v>
      </c>
      <c r="N432" s="96" t="s">
        <v>683</v>
      </c>
      <c r="O432" s="96"/>
      <c r="P432" s="96">
        <v>39814</v>
      </c>
      <c r="Q432" s="96" t="s">
        <v>5348</v>
      </c>
      <c r="S432" t="s">
        <v>3496</v>
      </c>
      <c r="U432" t="s">
        <v>3563</v>
      </c>
      <c r="X432" t="s">
        <v>3925</v>
      </c>
      <c r="Y432" t="s">
        <v>3032</v>
      </c>
      <c r="AD432" t="s">
        <v>3499</v>
      </c>
      <c r="AE432" t="s">
        <v>3499</v>
      </c>
      <c r="AF432" t="s">
        <v>3499</v>
      </c>
      <c r="AG432" t="s">
        <v>3499</v>
      </c>
      <c r="AI432" t="s">
        <v>3032</v>
      </c>
      <c r="AN432" t="s">
        <v>3500</v>
      </c>
      <c r="AO432" t="s">
        <v>3501</v>
      </c>
    </row>
    <row r="433" spans="2:41" x14ac:dyDescent="0.25">
      <c r="B433" s="95">
        <v>432</v>
      </c>
      <c r="C433" s="95" t="s">
        <v>5349</v>
      </c>
      <c r="D433" t="s">
        <v>5350</v>
      </c>
      <c r="G433" t="s">
        <v>3764</v>
      </c>
      <c r="H433" t="s">
        <v>3696</v>
      </c>
      <c r="J433" t="s">
        <v>4931</v>
      </c>
      <c r="K433" t="s">
        <v>5351</v>
      </c>
      <c r="L433">
        <v>3</v>
      </c>
      <c r="M433" t="s">
        <v>683</v>
      </c>
      <c r="N433" s="96" t="s">
        <v>683</v>
      </c>
      <c r="O433" s="96"/>
      <c r="P433" s="96">
        <v>39814</v>
      </c>
      <c r="Q433" s="96" t="s">
        <v>3990</v>
      </c>
      <c r="S433" t="s">
        <v>3574</v>
      </c>
      <c r="U433" t="s">
        <v>3563</v>
      </c>
      <c r="V433" t="s">
        <v>3555</v>
      </c>
      <c r="X433" t="s">
        <v>3574</v>
      </c>
      <c r="Y433" t="s">
        <v>853</v>
      </c>
      <c r="Z433" t="s">
        <v>5352</v>
      </c>
      <c r="AC433" t="s">
        <v>3966</v>
      </c>
      <c r="AD433" t="s">
        <v>3499</v>
      </c>
      <c r="AE433" t="s">
        <v>3499</v>
      </c>
      <c r="AF433" t="s">
        <v>3499</v>
      </c>
      <c r="AG433" t="s">
        <v>3499</v>
      </c>
      <c r="AI433" t="s">
        <v>853</v>
      </c>
      <c r="AN433" t="s">
        <v>3500</v>
      </c>
      <c r="AO433" t="s">
        <v>3501</v>
      </c>
    </row>
    <row r="434" spans="2:41" x14ac:dyDescent="0.25">
      <c r="B434" s="95">
        <v>433</v>
      </c>
      <c r="C434" s="95" t="s">
        <v>1491</v>
      </c>
      <c r="D434" t="s">
        <v>5353</v>
      </c>
      <c r="E434" t="s">
        <v>5354</v>
      </c>
      <c r="F434" t="s">
        <v>5</v>
      </c>
      <c r="G434" t="s">
        <v>3583</v>
      </c>
      <c r="H434" t="s">
        <v>3609</v>
      </c>
      <c r="I434" t="s">
        <v>4</v>
      </c>
      <c r="J434" t="s">
        <v>4899</v>
      </c>
      <c r="K434" t="s">
        <v>5355</v>
      </c>
      <c r="L434">
        <v>2</v>
      </c>
      <c r="M434" t="s">
        <v>3510</v>
      </c>
      <c r="N434" s="96" t="s">
        <v>3511</v>
      </c>
      <c r="O434" s="96"/>
      <c r="P434" s="96">
        <v>39814</v>
      </c>
      <c r="Q434" s="96"/>
      <c r="R434" t="s">
        <v>3586</v>
      </c>
      <c r="S434" t="s">
        <v>3587</v>
      </c>
      <c r="T434" t="s">
        <v>3588</v>
      </c>
      <c r="U434" t="s">
        <v>5356</v>
      </c>
      <c r="V434" t="s">
        <v>4062</v>
      </c>
      <c r="W434" t="s">
        <v>4062</v>
      </c>
      <c r="X434" t="s">
        <v>3588</v>
      </c>
      <c r="Y434" t="s">
        <v>3097</v>
      </c>
      <c r="Z434" t="s">
        <v>4376</v>
      </c>
      <c r="AA434" t="s">
        <v>5357</v>
      </c>
      <c r="AB434" t="s">
        <v>3733</v>
      </c>
      <c r="AC434" t="s">
        <v>3578</v>
      </c>
      <c r="AD434" t="s">
        <v>3590</v>
      </c>
      <c r="AE434" t="s">
        <v>3543</v>
      </c>
      <c r="AF434" t="s">
        <v>3592</v>
      </c>
      <c r="AG434" t="s">
        <v>3501</v>
      </c>
      <c r="AI434" t="s">
        <v>3097</v>
      </c>
      <c r="AJ434" t="s">
        <v>152</v>
      </c>
      <c r="AK434" t="s">
        <v>3593</v>
      </c>
      <c r="AL434" t="s">
        <v>3580</v>
      </c>
      <c r="AN434" t="s">
        <v>3594</v>
      </c>
      <c r="AO434" t="s">
        <v>3501</v>
      </c>
    </row>
    <row r="435" spans="2:41" x14ac:dyDescent="0.25">
      <c r="B435" s="95">
        <v>434</v>
      </c>
      <c r="C435" s="95" t="s">
        <v>2387</v>
      </c>
      <c r="D435" t="s">
        <v>5358</v>
      </c>
      <c r="E435" t="s">
        <v>5359</v>
      </c>
      <c r="F435" t="s">
        <v>3279</v>
      </c>
      <c r="G435" t="s">
        <v>3688</v>
      </c>
      <c r="H435" t="s">
        <v>4</v>
      </c>
      <c r="I435" t="s">
        <v>4</v>
      </c>
      <c r="J435" t="s">
        <v>3508</v>
      </c>
      <c r="K435" t="s">
        <v>5360</v>
      </c>
      <c r="L435">
        <v>3</v>
      </c>
      <c r="M435" t="s">
        <v>683</v>
      </c>
      <c r="N435" s="96" t="s">
        <v>683</v>
      </c>
      <c r="O435" s="96"/>
      <c r="P435" s="96">
        <v>41640</v>
      </c>
      <c r="Q435" s="96"/>
      <c r="R435" t="s">
        <v>3512</v>
      </c>
      <c r="S435" t="s">
        <v>3811</v>
      </c>
      <c r="T435" t="s">
        <v>3811</v>
      </c>
      <c r="U435" t="s">
        <v>3603</v>
      </c>
      <c r="V435" t="s">
        <v>3795</v>
      </c>
      <c r="W435" t="s">
        <v>3814</v>
      </c>
      <c r="Y435" t="s">
        <v>3032</v>
      </c>
      <c r="Z435" t="s">
        <v>3815</v>
      </c>
      <c r="AA435" t="s">
        <v>5015</v>
      </c>
      <c r="AB435" t="s">
        <v>683</v>
      </c>
      <c r="AC435" t="s">
        <v>3520</v>
      </c>
      <c r="AD435" t="s">
        <v>3563</v>
      </c>
      <c r="AE435" t="s">
        <v>3640</v>
      </c>
      <c r="AG435" t="s">
        <v>3692</v>
      </c>
      <c r="AH435" t="s">
        <v>3525</v>
      </c>
      <c r="AI435" t="s">
        <v>3032</v>
      </c>
      <c r="AJ435" t="s">
        <v>152</v>
      </c>
      <c r="AK435" t="s">
        <v>3606</v>
      </c>
      <c r="AL435" t="s">
        <v>3544</v>
      </c>
      <c r="AN435" t="s">
        <v>3594</v>
      </c>
      <c r="AO435" t="s">
        <v>3501</v>
      </c>
    </row>
    <row r="436" spans="2:41" x14ac:dyDescent="0.25">
      <c r="B436" s="95">
        <v>435</v>
      </c>
      <c r="C436" s="95" t="s">
        <v>2821</v>
      </c>
      <c r="D436" t="s">
        <v>2822</v>
      </c>
      <c r="E436" t="s">
        <v>5361</v>
      </c>
      <c r="F436" t="s">
        <v>3109</v>
      </c>
      <c r="G436" t="s">
        <v>3695</v>
      </c>
      <c r="H436" t="s">
        <v>3507</v>
      </c>
      <c r="I436" t="s">
        <v>4</v>
      </c>
      <c r="J436" t="s">
        <v>4126</v>
      </c>
      <c r="K436" t="s">
        <v>5362</v>
      </c>
      <c r="L436">
        <v>2</v>
      </c>
      <c r="M436" t="s">
        <v>683</v>
      </c>
      <c r="N436" s="96" t="s">
        <v>683</v>
      </c>
      <c r="O436" s="96"/>
      <c r="P436" s="96">
        <v>39814</v>
      </c>
      <c r="Q436" s="96"/>
      <c r="R436" t="s">
        <v>3512</v>
      </c>
      <c r="S436" t="s">
        <v>3658</v>
      </c>
      <c r="T436" t="s">
        <v>3699</v>
      </c>
      <c r="U436" t="s">
        <v>3699</v>
      </c>
      <c r="V436" t="s">
        <v>3702</v>
      </c>
      <c r="W436" t="s">
        <v>4497</v>
      </c>
      <c r="X436" t="s">
        <v>3760</v>
      </c>
      <c r="Y436" t="s">
        <v>3032</v>
      </c>
      <c r="Z436" t="s">
        <v>879</v>
      </c>
      <c r="AA436" t="s">
        <v>1698</v>
      </c>
      <c r="AC436" t="s">
        <v>3520</v>
      </c>
      <c r="AD436" t="s">
        <v>3521</v>
      </c>
      <c r="AE436" t="s">
        <v>3640</v>
      </c>
      <c r="AF436" t="s">
        <v>3523</v>
      </c>
      <c r="AG436" t="s">
        <v>3501</v>
      </c>
      <c r="AI436" t="s">
        <v>3032</v>
      </c>
      <c r="AJ436" t="s">
        <v>152</v>
      </c>
      <c r="AK436" t="s">
        <v>3662</v>
      </c>
      <c r="AL436" t="s">
        <v>3544</v>
      </c>
      <c r="AN436" t="s">
        <v>3594</v>
      </c>
      <c r="AO436" t="s">
        <v>3501</v>
      </c>
    </row>
    <row r="437" spans="2:41" x14ac:dyDescent="0.25">
      <c r="B437" s="95">
        <v>436</v>
      </c>
      <c r="C437" s="95" t="s">
        <v>3405</v>
      </c>
      <c r="D437" t="s">
        <v>5363</v>
      </c>
      <c r="E437" t="s">
        <v>5364</v>
      </c>
      <c r="F437" t="s">
        <v>3117</v>
      </c>
      <c r="G437" t="s">
        <v>3548</v>
      </c>
      <c r="H437" t="s">
        <v>3053</v>
      </c>
      <c r="I437" t="s">
        <v>3053</v>
      </c>
      <c r="J437" t="s">
        <v>3618</v>
      </c>
      <c r="K437" t="s">
        <v>3631</v>
      </c>
      <c r="L437">
        <v>2</v>
      </c>
      <c r="N437" s="96"/>
      <c r="O437" s="96"/>
      <c r="P437" s="96">
        <v>42156</v>
      </c>
      <c r="Q437" s="96"/>
      <c r="R437" t="s">
        <v>3619</v>
      </c>
      <c r="S437" t="s">
        <v>3620</v>
      </c>
      <c r="T437" t="s">
        <v>3620</v>
      </c>
      <c r="U437" t="s">
        <v>3621</v>
      </c>
      <c r="V437" t="s">
        <v>3621</v>
      </c>
      <c r="W437" t="s">
        <v>3621</v>
      </c>
      <c r="X437" t="s">
        <v>3622</v>
      </c>
      <c r="Y437" t="s">
        <v>3267</v>
      </c>
      <c r="Z437" t="s">
        <v>5365</v>
      </c>
      <c r="AA437" t="s">
        <v>5366</v>
      </c>
      <c r="AC437" t="s">
        <v>3520</v>
      </c>
      <c r="AD437" t="s">
        <v>5366</v>
      </c>
      <c r="AE437" t="s">
        <v>3626</v>
      </c>
      <c r="AF437" t="s">
        <v>4016</v>
      </c>
      <c r="AG437" t="s">
        <v>4017</v>
      </c>
      <c r="AH437" t="s">
        <v>3556</v>
      </c>
      <c r="AI437" t="s">
        <v>3267</v>
      </c>
      <c r="AJ437" t="s">
        <v>152</v>
      </c>
      <c r="AL437" t="s">
        <v>3527</v>
      </c>
      <c r="AN437" t="s">
        <v>3594</v>
      </c>
      <c r="AO437" t="s">
        <v>3501</v>
      </c>
    </row>
    <row r="438" spans="2:41" x14ac:dyDescent="0.25">
      <c r="B438" s="95">
        <v>437</v>
      </c>
      <c r="C438" s="95" t="s">
        <v>1980</v>
      </c>
      <c r="D438" t="s">
        <v>5367</v>
      </c>
      <c r="E438" t="s">
        <v>5368</v>
      </c>
      <c r="F438" t="s">
        <v>3117</v>
      </c>
      <c r="G438" t="s">
        <v>3548</v>
      </c>
      <c r="H438" t="s">
        <v>3708</v>
      </c>
      <c r="I438" t="s">
        <v>39</v>
      </c>
      <c r="J438" t="s">
        <v>3709</v>
      </c>
      <c r="K438" t="s">
        <v>5369</v>
      </c>
      <c r="L438">
        <v>3</v>
      </c>
      <c r="M438" t="s">
        <v>683</v>
      </c>
      <c r="N438" s="96" t="s">
        <v>683</v>
      </c>
      <c r="O438" s="96"/>
      <c r="P438" s="96">
        <v>39814</v>
      </c>
      <c r="Q438" s="96"/>
      <c r="R438" t="s">
        <v>3512</v>
      </c>
      <c r="S438" t="s">
        <v>3513</v>
      </c>
      <c r="T438" t="s">
        <v>3514</v>
      </c>
      <c r="U438" t="s">
        <v>3514</v>
      </c>
      <c r="V438" t="s">
        <v>3517</v>
      </c>
      <c r="W438" t="s">
        <v>3516</v>
      </c>
      <c r="X438" t="s">
        <v>3892</v>
      </c>
      <c r="Y438" t="s">
        <v>3032</v>
      </c>
      <c r="Z438" t="s">
        <v>2837</v>
      </c>
      <c r="AA438" t="s">
        <v>5199</v>
      </c>
      <c r="AC438" t="s">
        <v>3520</v>
      </c>
      <c r="AD438" t="s">
        <v>3723</v>
      </c>
      <c r="AE438" t="s">
        <v>3543</v>
      </c>
      <c r="AF438" t="s">
        <v>3523</v>
      </c>
      <c r="AG438" t="s">
        <v>3501</v>
      </c>
      <c r="AH438" t="s">
        <v>3556</v>
      </c>
      <c r="AI438" t="s">
        <v>3032</v>
      </c>
      <c r="AJ438" t="s">
        <v>152</v>
      </c>
      <c r="AK438" t="s">
        <v>3526</v>
      </c>
      <c r="AL438" t="s">
        <v>3544</v>
      </c>
      <c r="AN438" t="s">
        <v>3594</v>
      </c>
      <c r="AO438" t="s">
        <v>3501</v>
      </c>
    </row>
    <row r="439" spans="2:41" x14ac:dyDescent="0.25">
      <c r="B439" s="95">
        <v>438</v>
      </c>
      <c r="C439" s="95" t="s">
        <v>1409</v>
      </c>
      <c r="D439" t="s">
        <v>5370</v>
      </c>
      <c r="E439" t="s">
        <v>5371</v>
      </c>
      <c r="F439" t="s">
        <v>5</v>
      </c>
      <c r="G439" t="s">
        <v>3583</v>
      </c>
      <c r="H439" t="s">
        <v>4212</v>
      </c>
      <c r="I439" t="s">
        <v>4</v>
      </c>
      <c r="J439" t="s">
        <v>5372</v>
      </c>
      <c r="K439" t="s">
        <v>3631</v>
      </c>
      <c r="L439">
        <v>2</v>
      </c>
      <c r="N439" s="96"/>
      <c r="O439" s="96"/>
      <c r="P439" s="96">
        <v>42217</v>
      </c>
      <c r="Q439" s="96"/>
      <c r="R439" t="s">
        <v>3586</v>
      </c>
      <c r="S439" t="s">
        <v>3587</v>
      </c>
      <c r="T439" t="s">
        <v>3768</v>
      </c>
      <c r="U439" t="s">
        <v>4122</v>
      </c>
      <c r="W439" t="s">
        <v>3673</v>
      </c>
      <c r="Y439" t="s">
        <v>3097</v>
      </c>
      <c r="Z439" t="s">
        <v>1415</v>
      </c>
      <c r="AA439" t="s">
        <v>1417</v>
      </c>
      <c r="AC439" t="s">
        <v>3520</v>
      </c>
      <c r="AD439" t="s">
        <v>5373</v>
      </c>
      <c r="AE439" t="s">
        <v>3579</v>
      </c>
      <c r="AF439" t="s">
        <v>3592</v>
      </c>
      <c r="AG439" t="s">
        <v>3501</v>
      </c>
      <c r="AH439" t="s">
        <v>3525</v>
      </c>
      <c r="AI439" t="s">
        <v>3714</v>
      </c>
      <c r="AJ439" t="s">
        <v>3712</v>
      </c>
      <c r="AK439" t="s">
        <v>3593</v>
      </c>
      <c r="AL439" t="s">
        <v>3544</v>
      </c>
      <c r="AN439" t="s">
        <v>4065</v>
      </c>
      <c r="AO439" t="s">
        <v>3501</v>
      </c>
    </row>
    <row r="440" spans="2:41" x14ac:dyDescent="0.25">
      <c r="B440" s="95">
        <v>439</v>
      </c>
      <c r="C440" s="95" t="s">
        <v>5374</v>
      </c>
      <c r="D440" t="s">
        <v>5375</v>
      </c>
      <c r="G440" t="s">
        <v>3799</v>
      </c>
      <c r="H440" t="s">
        <v>3598</v>
      </c>
      <c r="J440" t="s">
        <v>3560</v>
      </c>
      <c r="K440" t="s">
        <v>5376</v>
      </c>
      <c r="L440">
        <v>-99</v>
      </c>
      <c r="M440" t="s">
        <v>683</v>
      </c>
      <c r="N440" s="96" t="s">
        <v>683</v>
      </c>
      <c r="O440" s="96"/>
      <c r="P440" s="96">
        <v>39814</v>
      </c>
      <c r="Q440" s="96" t="s">
        <v>3670</v>
      </c>
      <c r="U440" t="s">
        <v>3563</v>
      </c>
      <c r="AD440" t="s">
        <v>3499</v>
      </c>
      <c r="AE440" t="s">
        <v>3499</v>
      </c>
      <c r="AF440" t="s">
        <v>3499</v>
      </c>
      <c r="AG440" t="s">
        <v>3499</v>
      </c>
      <c r="AN440" t="s">
        <v>3500</v>
      </c>
      <c r="AO440" t="s">
        <v>3501</v>
      </c>
    </row>
    <row r="441" spans="2:41" x14ac:dyDescent="0.25">
      <c r="B441" s="95">
        <v>440</v>
      </c>
      <c r="C441" s="95" t="s">
        <v>5377</v>
      </c>
      <c r="D441" t="s">
        <v>5378</v>
      </c>
      <c r="G441" t="s">
        <v>3566</v>
      </c>
      <c r="H441" t="s">
        <v>4</v>
      </c>
      <c r="J441" t="s">
        <v>3560</v>
      </c>
      <c r="K441" t="s">
        <v>5379</v>
      </c>
      <c r="L441">
        <v>-99</v>
      </c>
      <c r="M441" t="s">
        <v>683</v>
      </c>
      <c r="N441" s="96" t="s">
        <v>683</v>
      </c>
      <c r="O441" s="96"/>
      <c r="P441" s="96">
        <v>40179</v>
      </c>
      <c r="Q441" s="96" t="s">
        <v>5319</v>
      </c>
      <c r="U441" t="s">
        <v>3563</v>
      </c>
      <c r="X441" t="s">
        <v>3615</v>
      </c>
      <c r="Y441" t="s">
        <v>3097</v>
      </c>
      <c r="AD441" t="s">
        <v>3499</v>
      </c>
      <c r="AE441" t="s">
        <v>3499</v>
      </c>
      <c r="AF441" t="s">
        <v>3499</v>
      </c>
      <c r="AG441" t="s">
        <v>3499</v>
      </c>
      <c r="AI441" t="s">
        <v>3097</v>
      </c>
      <c r="AN441" t="s">
        <v>3500</v>
      </c>
      <c r="AO441" t="s">
        <v>3501</v>
      </c>
    </row>
    <row r="442" spans="2:41" x14ac:dyDescent="0.25">
      <c r="B442" s="95">
        <v>441</v>
      </c>
      <c r="C442" s="95" t="s">
        <v>5380</v>
      </c>
      <c r="D442" t="s">
        <v>5381</v>
      </c>
      <c r="G442" t="s">
        <v>3583</v>
      </c>
      <c r="H442" t="s">
        <v>3842</v>
      </c>
      <c r="I442" t="s">
        <v>4</v>
      </c>
      <c r="J442" t="s">
        <v>3852</v>
      </c>
      <c r="K442" t="s">
        <v>5382</v>
      </c>
      <c r="L442">
        <v>2</v>
      </c>
      <c r="M442" t="s">
        <v>683</v>
      </c>
      <c r="N442" s="96" t="s">
        <v>683</v>
      </c>
      <c r="O442" s="96"/>
      <c r="P442" s="96">
        <v>39814</v>
      </c>
      <c r="Q442" s="96" t="s">
        <v>4362</v>
      </c>
      <c r="S442" t="s">
        <v>1345</v>
      </c>
      <c r="U442" t="s">
        <v>5383</v>
      </c>
      <c r="V442" t="s">
        <v>5384</v>
      </c>
      <c r="X442" t="s">
        <v>5385</v>
      </c>
      <c r="Y442" t="s">
        <v>3097</v>
      </c>
      <c r="Z442" t="s">
        <v>4063</v>
      </c>
      <c r="AC442" t="s">
        <v>3578</v>
      </c>
      <c r="AD442" t="s">
        <v>3499</v>
      </c>
      <c r="AE442" t="s">
        <v>3499</v>
      </c>
      <c r="AF442" t="s">
        <v>3499</v>
      </c>
      <c r="AG442" t="s">
        <v>3499</v>
      </c>
      <c r="AI442" t="s">
        <v>3097</v>
      </c>
      <c r="AL442" t="s">
        <v>3580</v>
      </c>
      <c r="AN442" t="s">
        <v>3500</v>
      </c>
      <c r="AO442" t="s">
        <v>3501</v>
      </c>
    </row>
    <row r="443" spans="2:41" x14ac:dyDescent="0.25">
      <c r="B443" s="95">
        <v>442</v>
      </c>
      <c r="C443" t="s">
        <v>5386</v>
      </c>
      <c r="D443" t="s">
        <v>5387</v>
      </c>
      <c r="E443" t="s">
        <v>5388</v>
      </c>
      <c r="F443" t="s">
        <v>5</v>
      </c>
      <c r="G443" t="s">
        <v>3841</v>
      </c>
      <c r="H443" t="s">
        <v>4212</v>
      </c>
      <c r="I443" t="s">
        <v>4</v>
      </c>
      <c r="J443" t="s">
        <v>3533</v>
      </c>
      <c r="K443" t="s">
        <v>5389</v>
      </c>
      <c r="L443">
        <v>1</v>
      </c>
      <c r="M443" t="s">
        <v>3510</v>
      </c>
      <c r="N443" s="96" t="s">
        <v>3511</v>
      </c>
      <c r="O443" s="96"/>
      <c r="P443" s="96">
        <v>39814</v>
      </c>
      <c r="Q443" s="96" t="s">
        <v>5390</v>
      </c>
      <c r="S443" t="s">
        <v>1289</v>
      </c>
      <c r="T443" t="s">
        <v>1582</v>
      </c>
      <c r="U443" t="s">
        <v>4285</v>
      </c>
      <c r="V443" t="s">
        <v>5391</v>
      </c>
      <c r="W443" t="s">
        <v>5391</v>
      </c>
      <c r="X443" t="s">
        <v>1582</v>
      </c>
      <c r="Y443" t="s">
        <v>3097</v>
      </c>
      <c r="Z443" t="s">
        <v>5392</v>
      </c>
      <c r="AA443" t="s">
        <v>2071</v>
      </c>
      <c r="AC443" t="s">
        <v>3578</v>
      </c>
      <c r="AD443" t="s">
        <v>3521</v>
      </c>
      <c r="AE443" t="s">
        <v>3640</v>
      </c>
      <c r="AF443" t="s">
        <v>3734</v>
      </c>
      <c r="AG443" t="s">
        <v>3501</v>
      </c>
      <c r="AI443" t="s">
        <v>3097</v>
      </c>
      <c r="AL443" t="s">
        <v>3580</v>
      </c>
      <c r="AN443" t="s">
        <v>3500</v>
      </c>
      <c r="AO443" t="s">
        <v>3501</v>
      </c>
    </row>
    <row r="444" spans="2:41" x14ac:dyDescent="0.25">
      <c r="B444" s="95">
        <v>443</v>
      </c>
      <c r="C444" s="95" t="s">
        <v>3127</v>
      </c>
      <c r="D444" t="s">
        <v>3128</v>
      </c>
      <c r="F444" t="s">
        <v>5</v>
      </c>
      <c r="G444" t="s">
        <v>3841</v>
      </c>
      <c r="H444" t="s">
        <v>4212</v>
      </c>
      <c r="I444" t="s">
        <v>4</v>
      </c>
      <c r="J444" t="s">
        <v>3533</v>
      </c>
      <c r="K444" t="s">
        <v>5393</v>
      </c>
      <c r="L444">
        <v>1</v>
      </c>
      <c r="M444" t="s">
        <v>683</v>
      </c>
      <c r="N444" s="96" t="s">
        <v>683</v>
      </c>
      <c r="O444" s="96" t="s">
        <v>683</v>
      </c>
      <c r="P444" s="96">
        <v>39814</v>
      </c>
      <c r="Q444" s="96"/>
      <c r="R444" t="s">
        <v>3586</v>
      </c>
      <c r="S444" t="s">
        <v>3587</v>
      </c>
      <c r="T444" t="s">
        <v>3766</v>
      </c>
      <c r="U444" t="s">
        <v>3767</v>
      </c>
      <c r="V444" t="s">
        <v>3955</v>
      </c>
      <c r="W444" t="s">
        <v>3955</v>
      </c>
      <c r="X444" t="s">
        <v>3766</v>
      </c>
      <c r="Y444" t="s">
        <v>3097</v>
      </c>
      <c r="Z444" t="s">
        <v>2356</v>
      </c>
      <c r="AA444" t="s">
        <v>5123</v>
      </c>
      <c r="AB444" t="s">
        <v>5394</v>
      </c>
      <c r="AC444" t="s">
        <v>3578</v>
      </c>
      <c r="AD444" t="s">
        <v>3542</v>
      </c>
      <c r="AE444" t="s">
        <v>3543</v>
      </c>
      <c r="AF444" t="s">
        <v>3523</v>
      </c>
      <c r="AG444" t="s">
        <v>3501</v>
      </c>
      <c r="AI444" t="s">
        <v>3097</v>
      </c>
      <c r="AJ444" t="s">
        <v>152</v>
      </c>
      <c r="AK444" t="s">
        <v>3593</v>
      </c>
      <c r="AL444" t="s">
        <v>3580</v>
      </c>
      <c r="AN444" t="s">
        <v>12</v>
      </c>
      <c r="AO444" t="s">
        <v>3524</v>
      </c>
    </row>
    <row r="445" spans="2:41" x14ac:dyDescent="0.25">
      <c r="B445" s="95">
        <v>444</v>
      </c>
      <c r="C445" s="95" t="s">
        <v>1419</v>
      </c>
      <c r="D445" t="s">
        <v>5395</v>
      </c>
      <c r="E445" t="s">
        <v>5396</v>
      </c>
      <c r="F445" t="s">
        <v>5</v>
      </c>
      <c r="G445" t="s">
        <v>3583</v>
      </c>
      <c r="H445" t="s">
        <v>3609</v>
      </c>
      <c r="I445" t="s">
        <v>4</v>
      </c>
      <c r="J445" t="s">
        <v>4899</v>
      </c>
      <c r="K445" t="s">
        <v>5397</v>
      </c>
      <c r="L445">
        <v>2</v>
      </c>
      <c r="M445" t="s">
        <v>683</v>
      </c>
      <c r="N445" s="96" t="s">
        <v>683</v>
      </c>
      <c r="O445" s="96"/>
      <c r="P445" s="96">
        <v>39814</v>
      </c>
      <c r="Q445" s="96"/>
      <c r="R445" t="s">
        <v>3586</v>
      </c>
      <c r="S445" t="s">
        <v>3587</v>
      </c>
      <c r="T445" t="s">
        <v>3588</v>
      </c>
      <c r="U445" t="s">
        <v>3767</v>
      </c>
      <c r="V445" t="s">
        <v>4795</v>
      </c>
      <c r="W445" t="s">
        <v>4795</v>
      </c>
      <c r="X445" t="s">
        <v>3588</v>
      </c>
      <c r="Y445" t="s">
        <v>3097</v>
      </c>
      <c r="Z445" t="s">
        <v>1415</v>
      </c>
      <c r="AA445" t="s">
        <v>5398</v>
      </c>
      <c r="AC445" t="s">
        <v>3578</v>
      </c>
      <c r="AD445" t="s">
        <v>3590</v>
      </c>
      <c r="AE445" t="s">
        <v>3522</v>
      </c>
      <c r="AF445" t="s">
        <v>3592</v>
      </c>
      <c r="AG445" t="s">
        <v>3501</v>
      </c>
      <c r="AH445" t="s">
        <v>3525</v>
      </c>
      <c r="AI445" t="s">
        <v>3097</v>
      </c>
      <c r="AJ445" t="s">
        <v>152</v>
      </c>
      <c r="AK445" t="s">
        <v>3593</v>
      </c>
      <c r="AL445" t="s">
        <v>3580</v>
      </c>
      <c r="AN445" t="s">
        <v>4065</v>
      </c>
      <c r="AO445" t="s">
        <v>3501</v>
      </c>
    </row>
    <row r="446" spans="2:41" x14ac:dyDescent="0.25">
      <c r="B446" s="95">
        <v>445</v>
      </c>
      <c r="C446" s="95" t="s">
        <v>3408</v>
      </c>
      <c r="D446" t="s">
        <v>3410</v>
      </c>
      <c r="E446" t="s">
        <v>5399</v>
      </c>
      <c r="F446" t="s">
        <v>3117</v>
      </c>
      <c r="G446" t="s">
        <v>3548</v>
      </c>
      <c r="H446" t="s">
        <v>3053</v>
      </c>
      <c r="I446" t="s">
        <v>3053</v>
      </c>
      <c r="J446" t="s">
        <v>3618</v>
      </c>
      <c r="K446" t="s">
        <v>683</v>
      </c>
      <c r="L446">
        <v>2</v>
      </c>
      <c r="M446" t="s">
        <v>3499</v>
      </c>
      <c r="N446" s="96" t="s">
        <v>3499</v>
      </c>
      <c r="O446" s="96"/>
      <c r="P446" s="96">
        <v>41821</v>
      </c>
      <c r="Q446" s="96"/>
      <c r="R446" t="s">
        <v>3619</v>
      </c>
      <c r="S446" t="s">
        <v>3620</v>
      </c>
      <c r="T446" t="s">
        <v>3620</v>
      </c>
      <c r="U446" t="s">
        <v>3621</v>
      </c>
      <c r="V446" t="s">
        <v>3621</v>
      </c>
      <c r="W446" t="s">
        <v>3621</v>
      </c>
      <c r="X446" t="s">
        <v>3622</v>
      </c>
      <c r="Y446" t="s">
        <v>1985</v>
      </c>
      <c r="Z446" t="s">
        <v>3623</v>
      </c>
      <c r="AA446" t="s">
        <v>3624</v>
      </c>
      <c r="AB446" t="s">
        <v>3499</v>
      </c>
      <c r="AC446" t="s">
        <v>3520</v>
      </c>
      <c r="AD446" t="s">
        <v>3625</v>
      </c>
      <c r="AE446" t="s">
        <v>3626</v>
      </c>
      <c r="AF446" t="s">
        <v>3627</v>
      </c>
      <c r="AG446" t="s">
        <v>3524</v>
      </c>
      <c r="AI446" t="s">
        <v>1985</v>
      </c>
      <c r="AJ446" t="s">
        <v>152</v>
      </c>
      <c r="AL446" t="s">
        <v>3527</v>
      </c>
      <c r="AN446" t="s">
        <v>3594</v>
      </c>
      <c r="AO446" t="s">
        <v>3501</v>
      </c>
    </row>
    <row r="447" spans="2:41" x14ac:dyDescent="0.25">
      <c r="B447" s="95">
        <v>446</v>
      </c>
      <c r="C447" s="95" t="s">
        <v>2397</v>
      </c>
      <c r="D447" t="s">
        <v>5400</v>
      </c>
      <c r="E447" t="s">
        <v>5401</v>
      </c>
      <c r="F447" t="s">
        <v>3279</v>
      </c>
      <c r="G447" t="s">
        <v>3688</v>
      </c>
      <c r="H447" t="s">
        <v>3598</v>
      </c>
      <c r="I447" t="s">
        <v>4</v>
      </c>
      <c r="J447" t="s">
        <v>3508</v>
      </c>
      <c r="K447" t="s">
        <v>5402</v>
      </c>
      <c r="L447">
        <v>3</v>
      </c>
      <c r="M447" t="s">
        <v>683</v>
      </c>
      <c r="N447" s="96" t="s">
        <v>683</v>
      </c>
      <c r="O447" s="96"/>
      <c r="P447" s="96">
        <v>39814</v>
      </c>
      <c r="Q447" s="96"/>
      <c r="R447" t="s">
        <v>3512</v>
      </c>
      <c r="S447" t="s">
        <v>3600</v>
      </c>
      <c r="T447" t="s">
        <v>3601</v>
      </c>
      <c r="U447" t="s">
        <v>3722</v>
      </c>
      <c r="V447" t="s">
        <v>3795</v>
      </c>
      <c r="W447" t="s">
        <v>3722</v>
      </c>
      <c r="Y447" t="s">
        <v>3032</v>
      </c>
      <c r="Z447" t="s">
        <v>5054</v>
      </c>
      <c r="AA447" t="s">
        <v>5403</v>
      </c>
      <c r="AC447" t="s">
        <v>3520</v>
      </c>
      <c r="AD447" t="s">
        <v>3605</v>
      </c>
      <c r="AE447" t="s">
        <v>3522</v>
      </c>
      <c r="AF447" t="s">
        <v>3523</v>
      </c>
      <c r="AG447" t="s">
        <v>3501</v>
      </c>
      <c r="AI447" t="s">
        <v>3032</v>
      </c>
      <c r="AJ447" t="s">
        <v>152</v>
      </c>
      <c r="AK447" t="s">
        <v>3606</v>
      </c>
      <c r="AL447" t="s">
        <v>3544</v>
      </c>
      <c r="AN447" t="s">
        <v>3594</v>
      </c>
      <c r="AO447" t="s">
        <v>3501</v>
      </c>
    </row>
    <row r="448" spans="2:41" x14ac:dyDescent="0.25">
      <c r="B448" s="95">
        <v>447</v>
      </c>
      <c r="C448" s="95" t="s">
        <v>2404</v>
      </c>
      <c r="D448" t="s">
        <v>2405</v>
      </c>
      <c r="F448" t="s">
        <v>3109</v>
      </c>
      <c r="G448" t="s">
        <v>3969</v>
      </c>
      <c r="H448" t="s">
        <v>3598</v>
      </c>
      <c r="I448" t="s">
        <v>4</v>
      </c>
      <c r="J448" t="s">
        <v>3508</v>
      </c>
      <c r="K448" t="s">
        <v>5404</v>
      </c>
      <c r="L448">
        <v>3</v>
      </c>
      <c r="M448" t="s">
        <v>683</v>
      </c>
      <c r="N448" s="96" t="s">
        <v>683</v>
      </c>
      <c r="O448" s="96" t="s">
        <v>3524</v>
      </c>
      <c r="P448" s="96">
        <v>39814</v>
      </c>
      <c r="Q448" s="96"/>
      <c r="R448" t="s">
        <v>3512</v>
      </c>
      <c r="S448" t="s">
        <v>3600</v>
      </c>
      <c r="T448" t="s">
        <v>3601</v>
      </c>
      <c r="U448" t="s">
        <v>3722</v>
      </c>
      <c r="W448" t="s">
        <v>4021</v>
      </c>
      <c r="X448" t="s">
        <v>3603</v>
      </c>
      <c r="Y448" t="s">
        <v>3032</v>
      </c>
      <c r="Z448" t="s">
        <v>5405</v>
      </c>
      <c r="AA448" t="s">
        <v>5406</v>
      </c>
      <c r="AC448" t="s">
        <v>3520</v>
      </c>
      <c r="AD448" t="s">
        <v>3605</v>
      </c>
      <c r="AE448" t="s">
        <v>3522</v>
      </c>
      <c r="AF448" t="s">
        <v>3523</v>
      </c>
      <c r="AG448" t="s">
        <v>3501</v>
      </c>
      <c r="AI448" t="s">
        <v>3032</v>
      </c>
      <c r="AJ448" t="s">
        <v>152</v>
      </c>
      <c r="AK448" t="s">
        <v>3606</v>
      </c>
      <c r="AL448" t="s">
        <v>3544</v>
      </c>
      <c r="AN448" t="s">
        <v>3594</v>
      </c>
      <c r="AO448" t="s">
        <v>3501</v>
      </c>
    </row>
    <row r="449" spans="2:41" x14ac:dyDescent="0.25">
      <c r="B449" s="95">
        <v>448</v>
      </c>
      <c r="C449" s="95" t="s">
        <v>5407</v>
      </c>
      <c r="D449" t="s">
        <v>5407</v>
      </c>
      <c r="G449" t="s">
        <v>3548</v>
      </c>
      <c r="H449" t="s">
        <v>3041</v>
      </c>
      <c r="J449" t="s">
        <v>3560</v>
      </c>
      <c r="K449" t="s">
        <v>3631</v>
      </c>
      <c r="L449">
        <v>-99</v>
      </c>
      <c r="M449" t="s">
        <v>683</v>
      </c>
      <c r="N449" s="96" t="s">
        <v>683</v>
      </c>
      <c r="O449" s="96" t="s">
        <v>683</v>
      </c>
      <c r="P449" s="96">
        <v>41306</v>
      </c>
      <c r="Q449" s="96" t="s">
        <v>4746</v>
      </c>
      <c r="U449" t="s">
        <v>3563</v>
      </c>
      <c r="X449" t="s">
        <v>3925</v>
      </c>
      <c r="AD449" t="s">
        <v>3499</v>
      </c>
      <c r="AE449" t="s">
        <v>3499</v>
      </c>
      <c r="AF449" t="s">
        <v>3499</v>
      </c>
      <c r="AG449" t="s">
        <v>3499</v>
      </c>
      <c r="AN449" t="s">
        <v>3500</v>
      </c>
      <c r="AO449" t="s">
        <v>3501</v>
      </c>
    </row>
    <row r="450" spans="2:41" x14ac:dyDescent="0.25">
      <c r="B450" s="95">
        <v>449</v>
      </c>
      <c r="C450" s="95" t="s">
        <v>2736</v>
      </c>
      <c r="D450" t="s">
        <v>2737</v>
      </c>
      <c r="F450" t="s">
        <v>3109</v>
      </c>
      <c r="G450" t="s">
        <v>3506</v>
      </c>
      <c r="H450" t="s">
        <v>4</v>
      </c>
      <c r="I450" t="s">
        <v>4</v>
      </c>
      <c r="J450" t="s">
        <v>4126</v>
      </c>
      <c r="K450" t="s">
        <v>5408</v>
      </c>
      <c r="L450">
        <v>3</v>
      </c>
      <c r="M450" t="s">
        <v>683</v>
      </c>
      <c r="N450" s="96" t="s">
        <v>683</v>
      </c>
      <c r="O450" s="96" t="s">
        <v>683</v>
      </c>
      <c r="P450" s="96">
        <v>41183</v>
      </c>
      <c r="Q450" s="96"/>
      <c r="R450" t="s">
        <v>3512</v>
      </c>
      <c r="S450" t="s">
        <v>3658</v>
      </c>
      <c r="T450" t="s">
        <v>3760</v>
      </c>
      <c r="U450" t="s">
        <v>3824</v>
      </c>
      <c r="V450" t="s">
        <v>3927</v>
      </c>
      <c r="W450" t="s">
        <v>3825</v>
      </c>
      <c r="Y450" t="s">
        <v>3032</v>
      </c>
      <c r="Z450" t="s">
        <v>2738</v>
      </c>
      <c r="AA450" t="s">
        <v>5409</v>
      </c>
      <c r="AC450" t="s">
        <v>3520</v>
      </c>
      <c r="AD450" t="s">
        <v>3521</v>
      </c>
      <c r="AE450" t="s">
        <v>3640</v>
      </c>
      <c r="AG450" t="s">
        <v>3501</v>
      </c>
      <c r="AI450" t="s">
        <v>3032</v>
      </c>
      <c r="AJ450" t="s">
        <v>152</v>
      </c>
      <c r="AK450" t="s">
        <v>3662</v>
      </c>
      <c r="AL450" t="s">
        <v>3544</v>
      </c>
      <c r="AN450" t="s">
        <v>3594</v>
      </c>
      <c r="AO450" t="s">
        <v>3501</v>
      </c>
    </row>
    <row r="451" spans="2:41" x14ac:dyDescent="0.25">
      <c r="B451" s="95">
        <v>450</v>
      </c>
      <c r="C451" t="s">
        <v>5410</v>
      </c>
      <c r="D451" t="s">
        <v>5411</v>
      </c>
      <c r="G451" t="s">
        <v>3724</v>
      </c>
      <c r="H451" t="s">
        <v>3507</v>
      </c>
      <c r="I451" t="s">
        <v>4</v>
      </c>
      <c r="J451" t="s">
        <v>3533</v>
      </c>
      <c r="K451" t="s">
        <v>5412</v>
      </c>
      <c r="L451">
        <v>1</v>
      </c>
      <c r="M451" t="s">
        <v>683</v>
      </c>
      <c r="N451" s="96" t="s">
        <v>683</v>
      </c>
      <c r="O451" s="96"/>
      <c r="P451" s="96">
        <v>39814</v>
      </c>
      <c r="Q451" s="96" t="s">
        <v>4283</v>
      </c>
      <c r="S451" t="s">
        <v>4284</v>
      </c>
      <c r="T451" t="s">
        <v>3551</v>
      </c>
      <c r="U451" t="s">
        <v>4285</v>
      </c>
      <c r="W451" t="s">
        <v>2166</v>
      </c>
      <c r="X451" t="s">
        <v>3730</v>
      </c>
      <c r="Y451" t="s">
        <v>3097</v>
      </c>
      <c r="Z451" t="s">
        <v>3838</v>
      </c>
      <c r="AA451" t="s">
        <v>983</v>
      </c>
      <c r="AC451" t="s">
        <v>3718</v>
      </c>
      <c r="AD451" t="s">
        <v>3542</v>
      </c>
      <c r="AE451" t="s">
        <v>3522</v>
      </c>
      <c r="AF451" t="s">
        <v>3523</v>
      </c>
      <c r="AG451" t="s">
        <v>3501</v>
      </c>
      <c r="AI451" t="s">
        <v>3714</v>
      </c>
      <c r="AJ451" t="s">
        <v>3712</v>
      </c>
      <c r="AL451" t="s">
        <v>3544</v>
      </c>
      <c r="AN451" t="s">
        <v>3500</v>
      </c>
      <c r="AO451" t="s">
        <v>3501</v>
      </c>
    </row>
    <row r="452" spans="2:41" x14ac:dyDescent="0.25">
      <c r="B452" s="95">
        <v>451</v>
      </c>
      <c r="C452" s="95" t="s">
        <v>2916</v>
      </c>
      <c r="D452" t="s">
        <v>3412</v>
      </c>
      <c r="F452" t="s">
        <v>3117</v>
      </c>
      <c r="G452" t="s">
        <v>3548</v>
      </c>
      <c r="H452" t="s">
        <v>3041</v>
      </c>
      <c r="I452" t="s">
        <v>3041</v>
      </c>
      <c r="J452" t="s">
        <v>3738</v>
      </c>
      <c r="K452" t="s">
        <v>3631</v>
      </c>
      <c r="L452">
        <v>3</v>
      </c>
      <c r="N452" s="96"/>
      <c r="O452" s="96"/>
      <c r="P452" s="96">
        <v>2958352</v>
      </c>
      <c r="Q452" s="96"/>
      <c r="R452" t="s">
        <v>3619</v>
      </c>
      <c r="S452" t="s">
        <v>3619</v>
      </c>
      <c r="T452" t="s">
        <v>3699</v>
      </c>
      <c r="U452" t="s">
        <v>4356</v>
      </c>
      <c r="V452" t="s">
        <v>3900</v>
      </c>
      <c r="W452" t="s">
        <v>3900</v>
      </c>
      <c r="Y452" t="s">
        <v>1985</v>
      </c>
      <c r="Z452" t="s">
        <v>2924</v>
      </c>
      <c r="AA452" t="s">
        <v>5413</v>
      </c>
      <c r="AC452" t="s">
        <v>853</v>
      </c>
      <c r="AE452" t="s">
        <v>3579</v>
      </c>
      <c r="AG452" t="s">
        <v>4017</v>
      </c>
      <c r="AI452" t="s">
        <v>1985</v>
      </c>
      <c r="AJ452" t="s">
        <v>152</v>
      </c>
      <c r="AN452" t="s">
        <v>3594</v>
      </c>
      <c r="AO452" t="s">
        <v>3501</v>
      </c>
    </row>
    <row r="453" spans="2:41" x14ac:dyDescent="0.25">
      <c r="B453" s="95">
        <v>452</v>
      </c>
      <c r="C453" s="95" t="s">
        <v>1988</v>
      </c>
      <c r="D453" t="s">
        <v>1989</v>
      </c>
      <c r="E453" t="s">
        <v>5414</v>
      </c>
      <c r="F453" t="s">
        <v>3109</v>
      </c>
      <c r="G453" t="s">
        <v>3680</v>
      </c>
      <c r="H453" t="s">
        <v>4</v>
      </c>
      <c r="I453" t="s">
        <v>4</v>
      </c>
      <c r="J453" t="s">
        <v>3533</v>
      </c>
      <c r="K453" t="s">
        <v>5415</v>
      </c>
      <c r="L453">
        <v>3</v>
      </c>
      <c r="M453" t="s">
        <v>683</v>
      </c>
      <c r="N453" s="96" t="s">
        <v>683</v>
      </c>
      <c r="O453" s="96"/>
      <c r="P453" s="96">
        <v>41640</v>
      </c>
      <c r="Q453" s="96"/>
      <c r="R453" t="s">
        <v>3512</v>
      </c>
      <c r="S453" t="s">
        <v>3513</v>
      </c>
      <c r="T453" t="s">
        <v>3514</v>
      </c>
      <c r="U453" t="s">
        <v>3891</v>
      </c>
      <c r="W453" t="s">
        <v>3892</v>
      </c>
      <c r="X453" t="s">
        <v>3516</v>
      </c>
      <c r="Y453" t="s">
        <v>3032</v>
      </c>
      <c r="Z453" t="s">
        <v>1169</v>
      </c>
      <c r="AA453" t="s">
        <v>5416</v>
      </c>
      <c r="AB453" t="s">
        <v>683</v>
      </c>
      <c r="AC453" t="s">
        <v>3520</v>
      </c>
      <c r="AD453" t="s">
        <v>5417</v>
      </c>
      <c r="AE453" t="s">
        <v>3640</v>
      </c>
      <c r="AG453" t="s">
        <v>3501</v>
      </c>
      <c r="AI453" t="s">
        <v>3714</v>
      </c>
      <c r="AJ453" t="s">
        <v>3712</v>
      </c>
      <c r="AK453" t="s">
        <v>3526</v>
      </c>
      <c r="AL453" t="s">
        <v>3544</v>
      </c>
      <c r="AN453" t="s">
        <v>3594</v>
      </c>
      <c r="AO453" t="s">
        <v>3501</v>
      </c>
    </row>
    <row r="454" spans="2:41" x14ac:dyDescent="0.25">
      <c r="B454" s="95">
        <v>453</v>
      </c>
      <c r="C454" s="95" t="s">
        <v>1151</v>
      </c>
      <c r="D454" t="s">
        <v>1152</v>
      </c>
      <c r="E454" t="s">
        <v>5418</v>
      </c>
      <c r="F454" t="s">
        <v>3279</v>
      </c>
      <c r="G454" t="s">
        <v>3788</v>
      </c>
      <c r="H454" t="s">
        <v>3598</v>
      </c>
      <c r="I454" t="s">
        <v>4</v>
      </c>
      <c r="J454" t="s">
        <v>3852</v>
      </c>
      <c r="K454" t="s">
        <v>5419</v>
      </c>
      <c r="L454">
        <v>3</v>
      </c>
      <c r="M454" t="s">
        <v>683</v>
      </c>
      <c r="N454" s="96" t="s">
        <v>683</v>
      </c>
      <c r="O454" s="96"/>
      <c r="P454" s="96">
        <v>39814</v>
      </c>
      <c r="Q454" s="96" t="s">
        <v>5420</v>
      </c>
      <c r="R454" t="s">
        <v>3512</v>
      </c>
      <c r="S454" t="s">
        <v>3632</v>
      </c>
      <c r="T454" t="s">
        <v>3854</v>
      </c>
      <c r="U454" t="s">
        <v>4076</v>
      </c>
      <c r="V454" t="s">
        <v>4076</v>
      </c>
      <c r="W454" t="s">
        <v>4090</v>
      </c>
      <c r="X454" t="s">
        <v>4093</v>
      </c>
      <c r="Y454" t="s">
        <v>3032</v>
      </c>
      <c r="Z454" t="s">
        <v>717</v>
      </c>
      <c r="AA454" t="s">
        <v>717</v>
      </c>
      <c r="AC454" t="s">
        <v>3578</v>
      </c>
      <c r="AD454" t="s">
        <v>3605</v>
      </c>
      <c r="AE454" t="s">
        <v>3640</v>
      </c>
      <c r="AF454" t="s">
        <v>3523</v>
      </c>
      <c r="AG454" t="s">
        <v>3501</v>
      </c>
      <c r="AI454" t="s">
        <v>3032</v>
      </c>
      <c r="AJ454" t="s">
        <v>152</v>
      </c>
      <c r="AK454" t="s">
        <v>3642</v>
      </c>
      <c r="AL454" t="s">
        <v>3580</v>
      </c>
      <c r="AN454" t="s">
        <v>3594</v>
      </c>
      <c r="AO454" t="s">
        <v>3501</v>
      </c>
    </row>
    <row r="455" spans="2:41" x14ac:dyDescent="0.25">
      <c r="B455" s="95">
        <v>454</v>
      </c>
      <c r="C455" s="95" t="s">
        <v>5421</v>
      </c>
      <c r="D455" t="s">
        <v>5422</v>
      </c>
      <c r="G455" t="s">
        <v>3548</v>
      </c>
      <c r="H455" t="s">
        <v>4212</v>
      </c>
      <c r="J455" t="s">
        <v>3560</v>
      </c>
      <c r="K455" t="s">
        <v>3631</v>
      </c>
      <c r="L455">
        <v>-99</v>
      </c>
      <c r="M455" t="s">
        <v>683</v>
      </c>
      <c r="N455" s="96" t="s">
        <v>683</v>
      </c>
      <c r="O455" s="96" t="s">
        <v>683</v>
      </c>
      <c r="P455" s="96">
        <v>40633</v>
      </c>
      <c r="Q455" s="96" t="s">
        <v>5319</v>
      </c>
      <c r="U455" t="s">
        <v>3563</v>
      </c>
      <c r="AD455" t="s">
        <v>3499</v>
      </c>
      <c r="AE455" t="s">
        <v>3499</v>
      </c>
      <c r="AF455" t="s">
        <v>3499</v>
      </c>
      <c r="AG455" t="s">
        <v>3499</v>
      </c>
      <c r="AN455" t="s">
        <v>3500</v>
      </c>
      <c r="AO455" t="s">
        <v>3501</v>
      </c>
    </row>
    <row r="456" spans="2:41" x14ac:dyDescent="0.25">
      <c r="B456" s="95">
        <v>455</v>
      </c>
      <c r="C456" s="95" t="s">
        <v>3413</v>
      </c>
      <c r="D456" t="s">
        <v>5423</v>
      </c>
      <c r="E456" t="s">
        <v>5424</v>
      </c>
      <c r="F456" t="s">
        <v>3109</v>
      </c>
      <c r="G456" t="s">
        <v>3724</v>
      </c>
      <c r="H456" t="s">
        <v>3507</v>
      </c>
      <c r="I456" t="s">
        <v>4</v>
      </c>
      <c r="J456" t="s">
        <v>3533</v>
      </c>
      <c r="K456" t="s">
        <v>5425</v>
      </c>
      <c r="L456">
        <v>2</v>
      </c>
      <c r="M456" t="s">
        <v>3510</v>
      </c>
      <c r="N456" s="96" t="s">
        <v>3511</v>
      </c>
      <c r="O456" s="96"/>
      <c r="P456" s="96">
        <v>39814</v>
      </c>
      <c r="Q456" s="96"/>
      <c r="R456" t="s">
        <v>3619</v>
      </c>
      <c r="S456" t="s">
        <v>3620</v>
      </c>
      <c r="T456" t="s">
        <v>3620</v>
      </c>
      <c r="U456" t="s">
        <v>3711</v>
      </c>
      <c r="V456" t="s">
        <v>3712</v>
      </c>
      <c r="W456" t="s">
        <v>3673</v>
      </c>
      <c r="Y456" t="s">
        <v>3267</v>
      </c>
      <c r="Z456" t="s">
        <v>1016</v>
      </c>
      <c r="AA456" t="s">
        <v>879</v>
      </c>
      <c r="AC456" t="s">
        <v>3520</v>
      </c>
      <c r="AD456" t="s">
        <v>3521</v>
      </c>
      <c r="AE456" t="s">
        <v>3522</v>
      </c>
      <c r="AF456" t="s">
        <v>3523</v>
      </c>
      <c r="AG456" t="s">
        <v>3524</v>
      </c>
      <c r="AH456" t="s">
        <v>3525</v>
      </c>
      <c r="AI456" t="s">
        <v>3714</v>
      </c>
      <c r="AJ456" t="s">
        <v>3712</v>
      </c>
      <c r="AL456" t="s">
        <v>3527</v>
      </c>
      <c r="AN456" t="s">
        <v>3594</v>
      </c>
      <c r="AO456" t="s">
        <v>3501</v>
      </c>
    </row>
    <row r="457" spans="2:41" x14ac:dyDescent="0.25">
      <c r="B457" s="95">
        <v>456</v>
      </c>
      <c r="C457" s="95" t="s">
        <v>5426</v>
      </c>
      <c r="D457" t="s">
        <v>5427</v>
      </c>
      <c r="E457" t="s">
        <v>5428</v>
      </c>
      <c r="G457" t="s">
        <v>3799</v>
      </c>
      <c r="H457" t="s">
        <v>3532</v>
      </c>
      <c r="I457" t="s">
        <v>4</v>
      </c>
      <c r="J457" t="s">
        <v>3533</v>
      </c>
      <c r="K457" t="s">
        <v>5429</v>
      </c>
      <c r="L457">
        <v>2</v>
      </c>
      <c r="M457" t="s">
        <v>683</v>
      </c>
      <c r="N457" s="96" t="s">
        <v>683</v>
      </c>
      <c r="O457" s="96"/>
      <c r="P457" s="96">
        <v>39814</v>
      </c>
      <c r="Q457" s="96" t="s">
        <v>5430</v>
      </c>
      <c r="S457" t="s">
        <v>3496</v>
      </c>
      <c r="T457" t="s">
        <v>2197</v>
      </c>
      <c r="U457" t="s">
        <v>1683</v>
      </c>
      <c r="V457" t="s">
        <v>5431</v>
      </c>
      <c r="W457" t="s">
        <v>4902</v>
      </c>
      <c r="X457" t="s">
        <v>3302</v>
      </c>
      <c r="Y457" t="s">
        <v>3032</v>
      </c>
      <c r="Z457" t="s">
        <v>4608</v>
      </c>
      <c r="AA457" t="s">
        <v>5432</v>
      </c>
      <c r="AC457" t="s">
        <v>3520</v>
      </c>
      <c r="AD457" t="s">
        <v>3542</v>
      </c>
      <c r="AE457" t="s">
        <v>3640</v>
      </c>
      <c r="AF457" t="s">
        <v>3523</v>
      </c>
      <c r="AG457" t="s">
        <v>3501</v>
      </c>
      <c r="AI457" t="s">
        <v>3032</v>
      </c>
      <c r="AJ457" t="s">
        <v>5433</v>
      </c>
      <c r="AL457" t="s">
        <v>3544</v>
      </c>
      <c r="AN457" t="s">
        <v>3500</v>
      </c>
      <c r="AO457" t="s">
        <v>3501</v>
      </c>
    </row>
    <row r="458" spans="2:41" x14ac:dyDescent="0.25">
      <c r="B458" s="95">
        <v>457</v>
      </c>
      <c r="C458" s="95" t="s">
        <v>5434</v>
      </c>
      <c r="D458" t="s">
        <v>5435</v>
      </c>
      <c r="F458" t="s">
        <v>3117</v>
      </c>
      <c r="G458" t="s">
        <v>3548</v>
      </c>
      <c r="H458" t="s">
        <v>3041</v>
      </c>
      <c r="I458" t="s">
        <v>3041</v>
      </c>
      <c r="J458" t="s">
        <v>5074</v>
      </c>
      <c r="K458" t="s">
        <v>3631</v>
      </c>
      <c r="L458">
        <v>2</v>
      </c>
      <c r="N458" s="96"/>
      <c r="O458" s="96"/>
      <c r="P458" s="96">
        <v>39814</v>
      </c>
      <c r="Q458" s="96"/>
      <c r="R458" t="s">
        <v>3512</v>
      </c>
      <c r="S458" t="s">
        <v>3513</v>
      </c>
      <c r="T458" t="s">
        <v>3775</v>
      </c>
      <c r="U458" t="s">
        <v>3776</v>
      </c>
      <c r="V458" t="s">
        <v>3781</v>
      </c>
      <c r="W458" t="s">
        <v>3776</v>
      </c>
      <c r="X458" t="s">
        <v>3782</v>
      </c>
      <c r="Y458" t="s">
        <v>3032</v>
      </c>
      <c r="Z458" t="s">
        <v>5076</v>
      </c>
      <c r="AA458" t="s">
        <v>5076</v>
      </c>
      <c r="AC458" t="s">
        <v>3718</v>
      </c>
      <c r="AD458" t="s">
        <v>3563</v>
      </c>
      <c r="AE458" t="s">
        <v>3522</v>
      </c>
      <c r="AF458" t="s">
        <v>3592</v>
      </c>
      <c r="AG458" t="s">
        <v>3501</v>
      </c>
      <c r="AH458" t="s">
        <v>3556</v>
      </c>
      <c r="AI458" t="s">
        <v>3032</v>
      </c>
      <c r="AJ458" t="s">
        <v>152</v>
      </c>
      <c r="AK458" t="s">
        <v>3526</v>
      </c>
      <c r="AL458" t="s">
        <v>3544</v>
      </c>
      <c r="AN458" t="s">
        <v>3500</v>
      </c>
      <c r="AO458" t="s">
        <v>3501</v>
      </c>
    </row>
    <row r="459" spans="2:41" x14ac:dyDescent="0.25">
      <c r="B459" s="95">
        <v>458</v>
      </c>
      <c r="C459" s="95" t="s">
        <v>1996</v>
      </c>
      <c r="D459" t="s">
        <v>5436</v>
      </c>
      <c r="E459" t="s">
        <v>5437</v>
      </c>
      <c r="F459" t="s">
        <v>3109</v>
      </c>
      <c r="G459" t="s">
        <v>3695</v>
      </c>
      <c r="H459" t="s">
        <v>3598</v>
      </c>
      <c r="I459" t="s">
        <v>4</v>
      </c>
      <c r="J459" t="s">
        <v>3508</v>
      </c>
      <c r="K459" t="s">
        <v>5438</v>
      </c>
      <c r="L459">
        <v>3</v>
      </c>
      <c r="M459" t="s">
        <v>683</v>
      </c>
      <c r="N459" s="96" t="s">
        <v>683</v>
      </c>
      <c r="O459" s="96"/>
      <c r="P459" s="96">
        <v>39814</v>
      </c>
      <c r="Q459" s="96"/>
      <c r="R459" t="s">
        <v>3512</v>
      </c>
      <c r="S459" t="s">
        <v>3513</v>
      </c>
      <c r="T459" t="s">
        <v>3775</v>
      </c>
      <c r="U459" t="s">
        <v>3776</v>
      </c>
      <c r="V459" t="s">
        <v>3918</v>
      </c>
      <c r="W459" t="s">
        <v>3776</v>
      </c>
      <c r="X459" t="s">
        <v>3919</v>
      </c>
      <c r="Y459" t="s">
        <v>3032</v>
      </c>
      <c r="Z459" t="s">
        <v>4022</v>
      </c>
      <c r="AA459" t="s">
        <v>5439</v>
      </c>
      <c r="AC459" t="s">
        <v>3520</v>
      </c>
      <c r="AD459" t="s">
        <v>3605</v>
      </c>
      <c r="AE459" t="s">
        <v>3640</v>
      </c>
      <c r="AF459" t="s">
        <v>3523</v>
      </c>
      <c r="AG459" t="s">
        <v>3501</v>
      </c>
      <c r="AI459" t="s">
        <v>3032</v>
      </c>
      <c r="AJ459" t="s">
        <v>152</v>
      </c>
      <c r="AK459" t="s">
        <v>3526</v>
      </c>
      <c r="AL459" t="s">
        <v>3544</v>
      </c>
      <c r="AN459" t="s">
        <v>3594</v>
      </c>
      <c r="AO459" t="s">
        <v>3501</v>
      </c>
    </row>
    <row r="460" spans="2:41" x14ac:dyDescent="0.25">
      <c r="B460" s="95">
        <v>459</v>
      </c>
      <c r="C460" s="95" t="s">
        <v>5440</v>
      </c>
      <c r="D460" t="s">
        <v>5441</v>
      </c>
      <c r="G460" t="s">
        <v>3764</v>
      </c>
      <c r="H460" t="s">
        <v>3507</v>
      </c>
      <c r="J460" t="s">
        <v>3560</v>
      </c>
      <c r="K460" t="s">
        <v>5442</v>
      </c>
      <c r="L460">
        <v>-99</v>
      </c>
      <c r="M460" t="s">
        <v>683</v>
      </c>
      <c r="N460" s="96" t="s">
        <v>683</v>
      </c>
      <c r="O460" s="96"/>
      <c r="P460" s="96">
        <v>39814</v>
      </c>
      <c r="Q460" s="96" t="s">
        <v>5443</v>
      </c>
      <c r="S460" t="s">
        <v>5444</v>
      </c>
      <c r="U460" t="s">
        <v>5383</v>
      </c>
      <c r="X460" t="s">
        <v>3615</v>
      </c>
      <c r="AD460" t="s">
        <v>3499</v>
      </c>
      <c r="AE460" t="s">
        <v>3499</v>
      </c>
      <c r="AF460" t="s">
        <v>3499</v>
      </c>
      <c r="AG460" t="s">
        <v>3499</v>
      </c>
      <c r="AN460" t="s">
        <v>3500</v>
      </c>
      <c r="AO460" t="s">
        <v>3501</v>
      </c>
    </row>
    <row r="461" spans="2:41" x14ac:dyDescent="0.25">
      <c r="B461" s="95">
        <v>460</v>
      </c>
      <c r="C461" s="95" t="s">
        <v>5445</v>
      </c>
      <c r="D461" t="s">
        <v>5446</v>
      </c>
      <c r="E461" t="s">
        <v>5447</v>
      </c>
      <c r="G461" t="s">
        <v>3583</v>
      </c>
      <c r="H461" t="s">
        <v>4212</v>
      </c>
      <c r="I461" t="s">
        <v>4</v>
      </c>
      <c r="J461" t="s">
        <v>3533</v>
      </c>
      <c r="K461" t="s">
        <v>5448</v>
      </c>
      <c r="L461">
        <v>3</v>
      </c>
      <c r="M461" t="s">
        <v>683</v>
      </c>
      <c r="N461" s="96" t="s">
        <v>683</v>
      </c>
      <c r="O461" s="96"/>
      <c r="P461" s="96">
        <v>39814</v>
      </c>
      <c r="Q461" s="96" t="s">
        <v>5449</v>
      </c>
      <c r="S461" t="s">
        <v>3574</v>
      </c>
      <c r="T461" t="s">
        <v>3574</v>
      </c>
      <c r="U461" t="s">
        <v>3683</v>
      </c>
      <c r="V461" t="s">
        <v>4042</v>
      </c>
      <c r="W461" t="s">
        <v>4042</v>
      </c>
      <c r="X461" t="s">
        <v>3574</v>
      </c>
      <c r="Y461" t="s">
        <v>3032</v>
      </c>
      <c r="Z461" t="s">
        <v>5450</v>
      </c>
      <c r="AA461" t="s">
        <v>4077</v>
      </c>
      <c r="AC461" t="s">
        <v>3520</v>
      </c>
      <c r="AD461" t="s">
        <v>4265</v>
      </c>
      <c r="AE461" t="s">
        <v>3591</v>
      </c>
      <c r="AF461" t="s">
        <v>3523</v>
      </c>
      <c r="AG461" t="s">
        <v>3501</v>
      </c>
      <c r="AI461" t="s">
        <v>3032</v>
      </c>
      <c r="AL461" t="s">
        <v>3544</v>
      </c>
      <c r="AN461" t="s">
        <v>3500</v>
      </c>
      <c r="AO461" t="s">
        <v>3501</v>
      </c>
    </row>
    <row r="462" spans="2:41" x14ac:dyDescent="0.25">
      <c r="B462" s="95">
        <v>461</v>
      </c>
      <c r="C462" s="95" t="s">
        <v>1160</v>
      </c>
      <c r="D462" t="s">
        <v>5451</v>
      </c>
      <c r="E462" t="s">
        <v>5452</v>
      </c>
      <c r="F462" t="s">
        <v>3279</v>
      </c>
      <c r="G462" t="s">
        <v>3688</v>
      </c>
      <c r="H462" t="s">
        <v>4</v>
      </c>
      <c r="I462" t="s">
        <v>4</v>
      </c>
      <c r="J462" t="s">
        <v>3508</v>
      </c>
      <c r="K462" t="s">
        <v>5453</v>
      </c>
      <c r="L462">
        <v>3</v>
      </c>
      <c r="M462" t="s">
        <v>683</v>
      </c>
      <c r="N462" s="96" t="s">
        <v>683</v>
      </c>
      <c r="O462" s="96" t="s">
        <v>683</v>
      </c>
      <c r="P462" s="96">
        <v>41214</v>
      </c>
      <c r="Q462" s="96"/>
      <c r="R462" t="s">
        <v>3512</v>
      </c>
      <c r="S462" t="s">
        <v>3632</v>
      </c>
      <c r="T462" t="s">
        <v>3633</v>
      </c>
      <c r="U462" t="s">
        <v>3634</v>
      </c>
      <c r="V462" t="s">
        <v>3634</v>
      </c>
      <c r="W462" t="s">
        <v>3635</v>
      </c>
      <c r="X462" t="s">
        <v>4183</v>
      </c>
      <c r="Y462" t="s">
        <v>3032</v>
      </c>
      <c r="Z462" t="s">
        <v>1169</v>
      </c>
      <c r="AA462" t="s">
        <v>5454</v>
      </c>
      <c r="AC462" t="s">
        <v>3520</v>
      </c>
      <c r="AD462" t="s">
        <v>3563</v>
      </c>
      <c r="AE462" t="s">
        <v>3579</v>
      </c>
      <c r="AF462" t="s">
        <v>3592</v>
      </c>
      <c r="AI462" t="s">
        <v>3032</v>
      </c>
      <c r="AJ462" t="s">
        <v>152</v>
      </c>
      <c r="AK462" t="s">
        <v>3642</v>
      </c>
      <c r="AL462" t="s">
        <v>3544</v>
      </c>
      <c r="AN462" t="s">
        <v>3594</v>
      </c>
      <c r="AO462" t="s">
        <v>3501</v>
      </c>
    </row>
    <row r="463" spans="2:41" x14ac:dyDescent="0.25">
      <c r="B463" s="95">
        <v>462</v>
      </c>
      <c r="C463" s="95" t="s">
        <v>1636</v>
      </c>
      <c r="D463" t="s">
        <v>3269</v>
      </c>
      <c r="F463" t="s">
        <v>5</v>
      </c>
      <c r="G463" t="s">
        <v>3841</v>
      </c>
      <c r="H463" t="s">
        <v>4212</v>
      </c>
      <c r="I463" t="s">
        <v>4</v>
      </c>
      <c r="J463" t="s">
        <v>3533</v>
      </c>
      <c r="K463" t="s">
        <v>5455</v>
      </c>
      <c r="L463">
        <v>1</v>
      </c>
      <c r="M463" t="s">
        <v>3510</v>
      </c>
      <c r="N463" s="96" t="s">
        <v>3511</v>
      </c>
      <c r="O463" s="96"/>
      <c r="P463" s="96">
        <v>41883</v>
      </c>
      <c r="Q463" s="96"/>
      <c r="R463" t="s">
        <v>3586</v>
      </c>
      <c r="S463" t="s">
        <v>3844</v>
      </c>
      <c r="T463" t="s">
        <v>3588</v>
      </c>
      <c r="U463" t="s">
        <v>3589</v>
      </c>
      <c r="X463" t="s">
        <v>3863</v>
      </c>
      <c r="Y463" t="s">
        <v>1</v>
      </c>
      <c r="Z463" t="s">
        <v>7</v>
      </c>
      <c r="AA463" t="s">
        <v>5456</v>
      </c>
      <c r="AC463" t="s">
        <v>3578</v>
      </c>
      <c r="AD463" t="s">
        <v>3499</v>
      </c>
      <c r="AE463" t="s">
        <v>3640</v>
      </c>
      <c r="AF463" t="s">
        <v>3641</v>
      </c>
      <c r="AG463" t="s">
        <v>3524</v>
      </c>
      <c r="AI463" t="s">
        <v>3714</v>
      </c>
      <c r="AJ463" t="s">
        <v>3712</v>
      </c>
      <c r="AK463" t="s">
        <v>3849</v>
      </c>
      <c r="AL463" t="s">
        <v>3580</v>
      </c>
      <c r="AN463" t="s">
        <v>3594</v>
      </c>
      <c r="AO463" t="s">
        <v>3501</v>
      </c>
    </row>
    <row r="464" spans="2:41" x14ac:dyDescent="0.25">
      <c r="B464" s="95">
        <v>463</v>
      </c>
      <c r="C464" s="95" t="s">
        <v>1650</v>
      </c>
      <c r="D464" t="s">
        <v>5457</v>
      </c>
      <c r="E464" t="s">
        <v>5458</v>
      </c>
      <c r="F464" t="s">
        <v>3117</v>
      </c>
      <c r="G464" t="s">
        <v>3548</v>
      </c>
      <c r="H464" t="s">
        <v>3041</v>
      </c>
      <c r="I464" t="s">
        <v>3041</v>
      </c>
      <c r="J464" t="s">
        <v>3773</v>
      </c>
      <c r="K464" t="s">
        <v>5459</v>
      </c>
      <c r="L464">
        <v>2</v>
      </c>
      <c r="M464" t="s">
        <v>683</v>
      </c>
      <c r="N464" s="96" t="s">
        <v>683</v>
      </c>
      <c r="O464" s="96" t="s">
        <v>683</v>
      </c>
      <c r="P464" s="96">
        <v>41609</v>
      </c>
      <c r="Q464" s="96"/>
      <c r="R464" t="s">
        <v>3586</v>
      </c>
      <c r="S464" t="s">
        <v>3844</v>
      </c>
      <c r="T464" t="s">
        <v>3588</v>
      </c>
      <c r="U464" t="s">
        <v>3589</v>
      </c>
      <c r="V464" t="s">
        <v>4062</v>
      </c>
      <c r="W464" t="s">
        <v>4062</v>
      </c>
      <c r="X464" t="s">
        <v>3588</v>
      </c>
      <c r="Y464" t="s">
        <v>3097</v>
      </c>
      <c r="Z464" t="s">
        <v>5460</v>
      </c>
      <c r="AC464" t="s">
        <v>3578</v>
      </c>
      <c r="AD464" t="s">
        <v>3563</v>
      </c>
      <c r="AE464" t="s">
        <v>3640</v>
      </c>
      <c r="AF464" t="s">
        <v>3592</v>
      </c>
      <c r="AG464" t="s">
        <v>3524</v>
      </c>
      <c r="AH464" t="s">
        <v>3556</v>
      </c>
      <c r="AI464" t="s">
        <v>3097</v>
      </c>
      <c r="AJ464" t="s">
        <v>152</v>
      </c>
      <c r="AK464" t="s">
        <v>3849</v>
      </c>
      <c r="AL464" t="s">
        <v>3580</v>
      </c>
      <c r="AN464" t="s">
        <v>3594</v>
      </c>
      <c r="AO464" t="s">
        <v>3501</v>
      </c>
    </row>
    <row r="465" spans="2:41" x14ac:dyDescent="0.25">
      <c r="B465" s="95">
        <v>464</v>
      </c>
      <c r="C465" s="95" t="s">
        <v>5461</v>
      </c>
      <c r="D465" t="s">
        <v>5462</v>
      </c>
      <c r="G465" t="s">
        <v>3566</v>
      </c>
      <c r="H465" t="s">
        <v>3598</v>
      </c>
      <c r="J465" t="s">
        <v>3560</v>
      </c>
      <c r="K465" t="s">
        <v>5463</v>
      </c>
      <c r="L465">
        <v>-99</v>
      </c>
      <c r="M465" t="s">
        <v>683</v>
      </c>
      <c r="N465" s="96" t="s">
        <v>683</v>
      </c>
      <c r="O465" s="96"/>
      <c r="P465" s="96">
        <v>39814</v>
      </c>
      <c r="Q465" s="96" t="s">
        <v>5464</v>
      </c>
      <c r="U465" t="s">
        <v>3563</v>
      </c>
      <c r="AD465" t="s">
        <v>3499</v>
      </c>
      <c r="AE465" t="s">
        <v>3499</v>
      </c>
      <c r="AF465" t="s">
        <v>3499</v>
      </c>
      <c r="AG465" t="s">
        <v>3499</v>
      </c>
      <c r="AN465" t="s">
        <v>3500</v>
      </c>
      <c r="AO465" t="s">
        <v>3501</v>
      </c>
    </row>
    <row r="466" spans="2:41" x14ac:dyDescent="0.25">
      <c r="B466" s="95">
        <v>465</v>
      </c>
      <c r="C466" t="s">
        <v>3966</v>
      </c>
      <c r="D466" t="s">
        <v>5465</v>
      </c>
      <c r="G466" t="s">
        <v>3566</v>
      </c>
      <c r="H466" t="s">
        <v>3494</v>
      </c>
      <c r="J466" t="s">
        <v>3560</v>
      </c>
      <c r="K466" t="s">
        <v>3631</v>
      </c>
      <c r="L466">
        <v>-99</v>
      </c>
      <c r="M466" t="s">
        <v>683</v>
      </c>
      <c r="N466" s="96" t="s">
        <v>683</v>
      </c>
      <c r="O466" s="96"/>
      <c r="P466" s="96">
        <v>39814</v>
      </c>
      <c r="Q466" s="96" t="s">
        <v>4132</v>
      </c>
      <c r="U466" t="s">
        <v>3563</v>
      </c>
      <c r="AD466" t="s">
        <v>3499</v>
      </c>
      <c r="AE466" t="s">
        <v>3499</v>
      </c>
      <c r="AF466" t="s">
        <v>3499</v>
      </c>
      <c r="AG466" t="s">
        <v>3499</v>
      </c>
      <c r="AN466" t="s">
        <v>3500</v>
      </c>
      <c r="AO466" t="s">
        <v>3501</v>
      </c>
    </row>
    <row r="467" spans="2:41" x14ac:dyDescent="0.25">
      <c r="B467" s="95">
        <v>466</v>
      </c>
      <c r="C467" s="95" t="s">
        <v>1170</v>
      </c>
      <c r="D467" t="s">
        <v>1171</v>
      </c>
      <c r="E467" t="s">
        <v>5466</v>
      </c>
      <c r="F467" t="s">
        <v>5</v>
      </c>
      <c r="G467" t="s">
        <v>3841</v>
      </c>
      <c r="H467" t="s">
        <v>4212</v>
      </c>
      <c r="I467" t="s">
        <v>4</v>
      </c>
      <c r="J467" t="s">
        <v>3533</v>
      </c>
      <c r="K467" t="s">
        <v>5467</v>
      </c>
      <c r="L467">
        <v>2</v>
      </c>
      <c r="M467" t="s">
        <v>683</v>
      </c>
      <c r="N467" s="96" t="s">
        <v>683</v>
      </c>
      <c r="O467" s="96"/>
      <c r="P467" s="96">
        <v>39814</v>
      </c>
      <c r="Q467" s="96"/>
      <c r="R467" t="s">
        <v>3512</v>
      </c>
      <c r="S467" t="s">
        <v>3632</v>
      </c>
      <c r="T467" t="s">
        <v>3854</v>
      </c>
      <c r="U467" t="s">
        <v>4093</v>
      </c>
      <c r="V467" t="s">
        <v>4090</v>
      </c>
      <c r="W467" t="s">
        <v>3855</v>
      </c>
      <c r="Y467" t="s">
        <v>3032</v>
      </c>
      <c r="Z467" t="s">
        <v>4578</v>
      </c>
      <c r="AA467" t="s">
        <v>4578</v>
      </c>
      <c r="AC467" t="s">
        <v>3578</v>
      </c>
      <c r="AD467" t="s">
        <v>4265</v>
      </c>
      <c r="AE467" t="s">
        <v>3591</v>
      </c>
      <c r="AF467" t="s">
        <v>3523</v>
      </c>
      <c r="AG467" t="s">
        <v>3501</v>
      </c>
      <c r="AI467" t="s">
        <v>3032</v>
      </c>
      <c r="AJ467" t="s">
        <v>152</v>
      </c>
      <c r="AK467" t="s">
        <v>3642</v>
      </c>
      <c r="AL467" t="s">
        <v>3580</v>
      </c>
      <c r="AN467" t="s">
        <v>3594</v>
      </c>
      <c r="AO467" t="s">
        <v>3501</v>
      </c>
    </row>
    <row r="468" spans="2:41" x14ac:dyDescent="0.25">
      <c r="B468" s="95">
        <v>467</v>
      </c>
      <c r="C468" s="95" t="s">
        <v>2926</v>
      </c>
      <c r="D468" t="s">
        <v>5468</v>
      </c>
      <c r="E468" t="s">
        <v>5469</v>
      </c>
      <c r="F468" t="s">
        <v>5</v>
      </c>
      <c r="G468" t="s">
        <v>3841</v>
      </c>
      <c r="H468" t="s">
        <v>3609</v>
      </c>
      <c r="I468" t="s">
        <v>4</v>
      </c>
      <c r="J468" t="s">
        <v>3533</v>
      </c>
      <c r="K468" t="s">
        <v>5470</v>
      </c>
      <c r="L468">
        <v>2</v>
      </c>
      <c r="M468" t="s">
        <v>683</v>
      </c>
      <c r="N468" s="96" t="s">
        <v>683</v>
      </c>
      <c r="O468" s="96"/>
      <c r="P468" s="96">
        <v>39814</v>
      </c>
      <c r="Q468" s="96"/>
      <c r="R468" t="s">
        <v>3619</v>
      </c>
      <c r="S468" t="s">
        <v>3620</v>
      </c>
      <c r="T468" t="s">
        <v>3620</v>
      </c>
      <c r="U468" t="s">
        <v>3620</v>
      </c>
      <c r="V468" t="s">
        <v>5471</v>
      </c>
      <c r="W468" t="s">
        <v>5471</v>
      </c>
      <c r="X468" t="s">
        <v>5241</v>
      </c>
      <c r="Y468" t="s">
        <v>3267</v>
      </c>
      <c r="Z468" t="s">
        <v>4697</v>
      </c>
      <c r="AA468" t="s">
        <v>5472</v>
      </c>
      <c r="AC468" t="s">
        <v>3578</v>
      </c>
      <c r="AD468" t="s">
        <v>5473</v>
      </c>
      <c r="AE468" t="s">
        <v>3640</v>
      </c>
      <c r="AF468" t="s">
        <v>3641</v>
      </c>
      <c r="AG468" t="s">
        <v>3524</v>
      </c>
      <c r="AH468" t="s">
        <v>3525</v>
      </c>
      <c r="AI468" t="s">
        <v>3267</v>
      </c>
      <c r="AJ468" t="s">
        <v>152</v>
      </c>
      <c r="AL468" t="s">
        <v>3580</v>
      </c>
      <c r="AN468" t="s">
        <v>3594</v>
      </c>
      <c r="AO468" t="s">
        <v>3501</v>
      </c>
    </row>
    <row r="469" spans="2:41" x14ac:dyDescent="0.25">
      <c r="B469" s="95">
        <v>468</v>
      </c>
      <c r="C469" s="95" t="s">
        <v>5474</v>
      </c>
      <c r="D469" t="s">
        <v>5475</v>
      </c>
      <c r="G469" t="s">
        <v>3566</v>
      </c>
      <c r="H469" t="s">
        <v>3494</v>
      </c>
      <c r="J469" t="s">
        <v>3560</v>
      </c>
      <c r="K469" t="s">
        <v>5476</v>
      </c>
      <c r="L469">
        <v>-99</v>
      </c>
      <c r="M469" t="s">
        <v>683</v>
      </c>
      <c r="N469" s="96" t="s">
        <v>683</v>
      </c>
      <c r="O469" s="96"/>
      <c r="P469" s="96">
        <v>39814</v>
      </c>
      <c r="Q469" s="96" t="s">
        <v>4171</v>
      </c>
      <c r="U469" t="s">
        <v>3563</v>
      </c>
      <c r="AD469" t="s">
        <v>3499</v>
      </c>
      <c r="AE469" t="s">
        <v>3499</v>
      </c>
      <c r="AF469" t="s">
        <v>3499</v>
      </c>
      <c r="AG469" t="s">
        <v>3499</v>
      </c>
      <c r="AN469" t="s">
        <v>3500</v>
      </c>
      <c r="AO469" t="s">
        <v>3501</v>
      </c>
    </row>
    <row r="470" spans="2:41" x14ac:dyDescent="0.25">
      <c r="B470" s="95">
        <v>469</v>
      </c>
      <c r="C470" s="95" t="s">
        <v>1180</v>
      </c>
      <c r="D470" t="s">
        <v>5477</v>
      </c>
      <c r="E470" t="s">
        <v>5478</v>
      </c>
      <c r="F470" t="s">
        <v>5</v>
      </c>
      <c r="G470" t="s">
        <v>3841</v>
      </c>
      <c r="H470" t="s">
        <v>3609</v>
      </c>
      <c r="I470" t="s">
        <v>4</v>
      </c>
      <c r="J470" t="s">
        <v>3852</v>
      </c>
      <c r="K470" t="s">
        <v>5479</v>
      </c>
      <c r="L470">
        <v>1</v>
      </c>
      <c r="M470" t="s">
        <v>3510</v>
      </c>
      <c r="N470" s="96" t="s">
        <v>3511</v>
      </c>
      <c r="O470" s="96"/>
      <c r="P470" s="96">
        <v>39814</v>
      </c>
      <c r="Q470" s="96"/>
      <c r="R470" t="s">
        <v>3512</v>
      </c>
      <c r="S470" t="s">
        <v>3632</v>
      </c>
      <c r="T470" t="s">
        <v>3854</v>
      </c>
      <c r="U470" t="s">
        <v>4093</v>
      </c>
      <c r="V470" t="s">
        <v>4075</v>
      </c>
      <c r="W470" t="s">
        <v>4076</v>
      </c>
      <c r="Y470" t="s">
        <v>3032</v>
      </c>
      <c r="Z470" t="s">
        <v>5480</v>
      </c>
      <c r="AA470" t="s">
        <v>5481</v>
      </c>
      <c r="AC470" t="s">
        <v>3714</v>
      </c>
      <c r="AD470" t="s">
        <v>5482</v>
      </c>
      <c r="AE470" t="s">
        <v>3579</v>
      </c>
      <c r="AF470" t="s">
        <v>3641</v>
      </c>
      <c r="AG470" t="s">
        <v>3524</v>
      </c>
      <c r="AI470" t="s">
        <v>3032</v>
      </c>
      <c r="AJ470" t="s">
        <v>152</v>
      </c>
      <c r="AK470" t="s">
        <v>3642</v>
      </c>
      <c r="AL470" t="s">
        <v>3712</v>
      </c>
      <c r="AM470" t="s">
        <v>5483</v>
      </c>
      <c r="AN470" t="s">
        <v>3594</v>
      </c>
      <c r="AO470" t="s">
        <v>3501</v>
      </c>
    </row>
    <row r="471" spans="2:41" x14ac:dyDescent="0.25">
      <c r="B471" s="95">
        <v>470</v>
      </c>
      <c r="C471" s="95" t="s">
        <v>1250</v>
      </c>
      <c r="D471" t="s">
        <v>5484</v>
      </c>
      <c r="E471" t="s">
        <v>5485</v>
      </c>
      <c r="F471" t="s">
        <v>3109</v>
      </c>
      <c r="G471" t="s">
        <v>3764</v>
      </c>
      <c r="H471" t="s">
        <v>3932</v>
      </c>
      <c r="I471" t="s">
        <v>4</v>
      </c>
      <c r="J471" t="s">
        <v>3533</v>
      </c>
      <c r="K471" t="s">
        <v>4564</v>
      </c>
      <c r="L471">
        <v>2</v>
      </c>
      <c r="M471" t="s">
        <v>683</v>
      </c>
      <c r="N471" s="96" t="s">
        <v>683</v>
      </c>
      <c r="O471" s="96"/>
      <c r="P471" s="96">
        <v>39814</v>
      </c>
      <c r="Q471" s="96"/>
      <c r="R471" t="s">
        <v>3512</v>
      </c>
      <c r="S471" t="s">
        <v>3632</v>
      </c>
      <c r="T471" t="s">
        <v>3854</v>
      </c>
      <c r="U471" t="s">
        <v>4075</v>
      </c>
      <c r="V471" t="s">
        <v>3972</v>
      </c>
      <c r="W471" t="s">
        <v>4076</v>
      </c>
      <c r="Y471" t="s">
        <v>3032</v>
      </c>
      <c r="Z471" t="s">
        <v>1257</v>
      </c>
      <c r="AA471" t="s">
        <v>4775</v>
      </c>
      <c r="AC471" t="s">
        <v>3520</v>
      </c>
      <c r="AD471" t="s">
        <v>3521</v>
      </c>
      <c r="AE471" t="s">
        <v>3640</v>
      </c>
      <c r="AF471" t="s">
        <v>3523</v>
      </c>
      <c r="AG471" t="s">
        <v>3501</v>
      </c>
      <c r="AH471" t="s">
        <v>3461</v>
      </c>
      <c r="AI471" t="s">
        <v>3032</v>
      </c>
      <c r="AJ471" t="s">
        <v>152</v>
      </c>
      <c r="AK471" t="s">
        <v>3642</v>
      </c>
      <c r="AL471" t="s">
        <v>3544</v>
      </c>
      <c r="AN471" t="s">
        <v>3528</v>
      </c>
      <c r="AO471" t="s">
        <v>3501</v>
      </c>
    </row>
    <row r="472" spans="2:41" x14ac:dyDescent="0.25">
      <c r="B472" s="95">
        <v>471</v>
      </c>
      <c r="C472" s="95" t="s">
        <v>3129</v>
      </c>
      <c r="D472" t="s">
        <v>3131</v>
      </c>
      <c r="E472" t="s">
        <v>5486</v>
      </c>
      <c r="F472" t="s">
        <v>3117</v>
      </c>
      <c r="G472" t="s">
        <v>3548</v>
      </c>
      <c r="H472" t="s">
        <v>3041</v>
      </c>
      <c r="I472" t="s">
        <v>3041</v>
      </c>
      <c r="J472" t="s">
        <v>3952</v>
      </c>
      <c r="K472" t="s">
        <v>5487</v>
      </c>
      <c r="L472">
        <v>2</v>
      </c>
      <c r="M472" t="s">
        <v>683</v>
      </c>
      <c r="N472" s="96" t="s">
        <v>3511</v>
      </c>
      <c r="O472" s="96" t="s">
        <v>683</v>
      </c>
      <c r="P472" s="96">
        <v>41214</v>
      </c>
      <c r="Q472" s="96"/>
      <c r="R472" t="s">
        <v>3586</v>
      </c>
      <c r="S472" t="s">
        <v>3587</v>
      </c>
      <c r="T472" t="s">
        <v>3588</v>
      </c>
      <c r="U472" t="s">
        <v>3954</v>
      </c>
      <c r="X472" t="s">
        <v>3863</v>
      </c>
      <c r="Y472" t="s">
        <v>3097</v>
      </c>
      <c r="Z472" t="s">
        <v>5488</v>
      </c>
      <c r="AC472" t="s">
        <v>3578</v>
      </c>
      <c r="AD472" t="s">
        <v>3563</v>
      </c>
      <c r="AE472" t="s">
        <v>3591</v>
      </c>
      <c r="AF472" t="s">
        <v>3713</v>
      </c>
      <c r="AG472" t="s">
        <v>3524</v>
      </c>
      <c r="AH472" t="s">
        <v>3556</v>
      </c>
      <c r="AI472" t="s">
        <v>3714</v>
      </c>
      <c r="AJ472" t="s">
        <v>3712</v>
      </c>
      <c r="AK472" t="s">
        <v>3593</v>
      </c>
      <c r="AL472" t="s">
        <v>3580</v>
      </c>
      <c r="AN472" t="s">
        <v>3594</v>
      </c>
      <c r="AO472" t="s">
        <v>3501</v>
      </c>
    </row>
    <row r="473" spans="2:41" x14ac:dyDescent="0.25">
      <c r="B473" s="95">
        <v>472</v>
      </c>
      <c r="C473" t="s">
        <v>5489</v>
      </c>
      <c r="D473" t="s">
        <v>5490</v>
      </c>
      <c r="G473" t="s">
        <v>3724</v>
      </c>
      <c r="H473" t="s">
        <v>3507</v>
      </c>
      <c r="I473" t="s">
        <v>4</v>
      </c>
      <c r="J473" t="s">
        <v>3508</v>
      </c>
      <c r="K473" t="s">
        <v>5491</v>
      </c>
      <c r="L473">
        <v>2</v>
      </c>
      <c r="M473" t="s">
        <v>683</v>
      </c>
      <c r="N473" s="96" t="s">
        <v>683</v>
      </c>
      <c r="O473" s="96"/>
      <c r="P473" s="96">
        <v>39814</v>
      </c>
      <c r="Q473" s="96" t="s">
        <v>5492</v>
      </c>
      <c r="S473" t="s">
        <v>3497</v>
      </c>
      <c r="T473" t="s">
        <v>3652</v>
      </c>
      <c r="U473" t="s">
        <v>3563</v>
      </c>
      <c r="V473" t="s">
        <v>3555</v>
      </c>
      <c r="W473" t="s">
        <v>3652</v>
      </c>
      <c r="X473" t="s">
        <v>2197</v>
      </c>
      <c r="Y473" t="s">
        <v>3032</v>
      </c>
      <c r="Z473" t="s">
        <v>4605</v>
      </c>
      <c r="AC473" t="s">
        <v>3520</v>
      </c>
      <c r="AD473" t="s">
        <v>3542</v>
      </c>
      <c r="AE473" t="s">
        <v>3640</v>
      </c>
      <c r="AF473" t="s">
        <v>3523</v>
      </c>
      <c r="AG473" t="s">
        <v>3501</v>
      </c>
      <c r="AI473" t="s">
        <v>3032</v>
      </c>
      <c r="AL473" t="s">
        <v>3544</v>
      </c>
      <c r="AN473" t="s">
        <v>3500</v>
      </c>
      <c r="AO473" t="s">
        <v>3501</v>
      </c>
    </row>
    <row r="474" spans="2:41" x14ac:dyDescent="0.25">
      <c r="B474" s="95">
        <v>473</v>
      </c>
      <c r="C474" s="95" t="s">
        <v>1190</v>
      </c>
      <c r="D474" t="s">
        <v>1191</v>
      </c>
      <c r="E474" t="s">
        <v>5493</v>
      </c>
      <c r="F474" t="s">
        <v>3279</v>
      </c>
      <c r="G474" t="s">
        <v>3597</v>
      </c>
      <c r="H474" t="s">
        <v>3598</v>
      </c>
      <c r="I474" t="s">
        <v>4</v>
      </c>
      <c r="J474" t="s">
        <v>3852</v>
      </c>
      <c r="K474" t="s">
        <v>5494</v>
      </c>
      <c r="L474">
        <v>3</v>
      </c>
      <c r="M474" t="s">
        <v>683</v>
      </c>
      <c r="N474" s="96" t="s">
        <v>683</v>
      </c>
      <c r="O474" s="96"/>
      <c r="P474" s="96">
        <v>39814</v>
      </c>
      <c r="Q474" s="96"/>
      <c r="R474" t="s">
        <v>3512</v>
      </c>
      <c r="S474" t="s">
        <v>3632</v>
      </c>
      <c r="T474" t="s">
        <v>3854</v>
      </c>
      <c r="U474" t="s">
        <v>4075</v>
      </c>
      <c r="V474" t="s">
        <v>4075</v>
      </c>
      <c r="W474" t="s">
        <v>4113</v>
      </c>
      <c r="X474" t="s">
        <v>3972</v>
      </c>
      <c r="Y474" t="s">
        <v>3032</v>
      </c>
      <c r="Z474" t="s">
        <v>4043</v>
      </c>
      <c r="AA474" t="s">
        <v>5495</v>
      </c>
      <c r="AC474" t="s">
        <v>853</v>
      </c>
      <c r="AD474" t="s">
        <v>3605</v>
      </c>
      <c r="AE474" t="s">
        <v>3640</v>
      </c>
      <c r="AF474" t="s">
        <v>3523</v>
      </c>
      <c r="AG474" t="s">
        <v>3692</v>
      </c>
      <c r="AI474" t="s">
        <v>3032</v>
      </c>
      <c r="AJ474" t="s">
        <v>152</v>
      </c>
      <c r="AK474" t="s">
        <v>3642</v>
      </c>
      <c r="AN474" t="s">
        <v>3594</v>
      </c>
      <c r="AO474" t="s">
        <v>3501</v>
      </c>
    </row>
    <row r="475" spans="2:41" x14ac:dyDescent="0.25">
      <c r="B475" s="95">
        <v>474</v>
      </c>
      <c r="C475" s="95" t="s">
        <v>5496</v>
      </c>
      <c r="D475" t="s">
        <v>5497</v>
      </c>
      <c r="G475" t="s">
        <v>3583</v>
      </c>
      <c r="H475" t="s">
        <v>4212</v>
      </c>
      <c r="J475" t="s">
        <v>3560</v>
      </c>
      <c r="K475" t="s">
        <v>5498</v>
      </c>
      <c r="L475">
        <v>-99</v>
      </c>
      <c r="M475" t="s">
        <v>683</v>
      </c>
      <c r="N475" s="96" t="s">
        <v>683</v>
      </c>
      <c r="O475" s="96"/>
      <c r="P475" s="96">
        <v>40513</v>
      </c>
      <c r="Q475" s="96" t="s">
        <v>4196</v>
      </c>
      <c r="S475" t="s">
        <v>4041</v>
      </c>
      <c r="U475" t="s">
        <v>4041</v>
      </c>
      <c r="X475" t="s">
        <v>4240</v>
      </c>
      <c r="Y475" t="s">
        <v>3032</v>
      </c>
      <c r="AD475" t="s">
        <v>3499</v>
      </c>
      <c r="AE475" t="s">
        <v>3499</v>
      </c>
      <c r="AF475" t="s">
        <v>3499</v>
      </c>
      <c r="AG475" t="s">
        <v>3499</v>
      </c>
      <c r="AI475" t="s">
        <v>3032</v>
      </c>
      <c r="AN475" t="s">
        <v>3500</v>
      </c>
      <c r="AO475" t="s">
        <v>3501</v>
      </c>
    </row>
    <row r="476" spans="2:41" x14ac:dyDescent="0.25">
      <c r="B476" s="95">
        <v>475</v>
      </c>
      <c r="C476" t="s">
        <v>5499</v>
      </c>
      <c r="D476" t="s">
        <v>5500</v>
      </c>
      <c r="G476" t="s">
        <v>3889</v>
      </c>
      <c r="H476" t="s">
        <v>3507</v>
      </c>
      <c r="J476" t="s">
        <v>3560</v>
      </c>
      <c r="K476" t="s">
        <v>5501</v>
      </c>
      <c r="L476">
        <v>-99</v>
      </c>
      <c r="M476" t="s">
        <v>683</v>
      </c>
      <c r="N476" s="96" t="s">
        <v>683</v>
      </c>
      <c r="O476" s="96"/>
      <c r="P476" s="96">
        <v>39814</v>
      </c>
      <c r="Q476" s="96" t="s">
        <v>5502</v>
      </c>
      <c r="U476" t="s">
        <v>3563</v>
      </c>
      <c r="X476" t="s">
        <v>4240</v>
      </c>
      <c r="Y476" t="s">
        <v>3032</v>
      </c>
      <c r="AD476" t="s">
        <v>3499</v>
      </c>
      <c r="AE476" t="s">
        <v>3499</v>
      </c>
      <c r="AF476" t="s">
        <v>3499</v>
      </c>
      <c r="AG476" t="s">
        <v>3499</v>
      </c>
      <c r="AI476" t="s">
        <v>3032</v>
      </c>
      <c r="AN476" t="s">
        <v>3500</v>
      </c>
      <c r="AO476" t="s">
        <v>3501</v>
      </c>
    </row>
    <row r="477" spans="2:41" x14ac:dyDescent="0.25">
      <c r="B477" s="95">
        <v>476</v>
      </c>
      <c r="C477" t="s">
        <v>5503</v>
      </c>
      <c r="D477" t="s">
        <v>5504</v>
      </c>
      <c r="G477" t="s">
        <v>3969</v>
      </c>
      <c r="H477" t="s">
        <v>3507</v>
      </c>
      <c r="J477" t="s">
        <v>3560</v>
      </c>
      <c r="K477" t="s">
        <v>5505</v>
      </c>
      <c r="L477">
        <v>-99</v>
      </c>
      <c r="M477" t="s">
        <v>683</v>
      </c>
      <c r="N477" s="96" t="s">
        <v>683</v>
      </c>
      <c r="O477" s="96"/>
      <c r="P477" s="96">
        <v>39814</v>
      </c>
      <c r="Q477" s="96" t="s">
        <v>5506</v>
      </c>
      <c r="U477" t="s">
        <v>5507</v>
      </c>
      <c r="X477" t="s">
        <v>4240</v>
      </c>
      <c r="Y477" t="s">
        <v>3032</v>
      </c>
      <c r="AD477" t="s">
        <v>3499</v>
      </c>
      <c r="AE477" t="s">
        <v>3499</v>
      </c>
      <c r="AF477" t="s">
        <v>3499</v>
      </c>
      <c r="AG477" t="s">
        <v>3499</v>
      </c>
      <c r="AI477" t="s">
        <v>3032</v>
      </c>
      <c r="AN477" t="s">
        <v>3500</v>
      </c>
      <c r="AO477" t="s">
        <v>3501</v>
      </c>
    </row>
    <row r="478" spans="2:41" x14ac:dyDescent="0.25">
      <c r="B478" s="95">
        <v>477</v>
      </c>
      <c r="C478" s="95" t="s">
        <v>2746</v>
      </c>
      <c r="D478" t="s">
        <v>5508</v>
      </c>
      <c r="E478" t="s">
        <v>5509</v>
      </c>
      <c r="F478" t="s">
        <v>3117</v>
      </c>
      <c r="G478" t="s">
        <v>3548</v>
      </c>
      <c r="H478" t="s">
        <v>3041</v>
      </c>
      <c r="I478" t="s">
        <v>3041</v>
      </c>
      <c r="J478" t="s">
        <v>3773</v>
      </c>
      <c r="K478" t="s">
        <v>5510</v>
      </c>
      <c r="L478">
        <v>2</v>
      </c>
      <c r="M478" t="s">
        <v>683</v>
      </c>
      <c r="N478" s="96" t="s">
        <v>3511</v>
      </c>
      <c r="O478" s="96"/>
      <c r="P478" s="96">
        <v>40909</v>
      </c>
      <c r="Q478" s="96"/>
      <c r="R478" t="s">
        <v>3512</v>
      </c>
      <c r="S478" t="s">
        <v>3658</v>
      </c>
      <c r="T478" t="s">
        <v>3699</v>
      </c>
      <c r="U478" t="s">
        <v>3659</v>
      </c>
      <c r="V478" t="s">
        <v>4497</v>
      </c>
      <c r="W478" t="s">
        <v>3701</v>
      </c>
      <c r="Y478" t="s">
        <v>3032</v>
      </c>
      <c r="Z478" t="s">
        <v>4675</v>
      </c>
      <c r="AA478" t="s">
        <v>2587</v>
      </c>
      <c r="AC478" t="s">
        <v>3520</v>
      </c>
      <c r="AD478" t="s">
        <v>3563</v>
      </c>
      <c r="AE478" t="s">
        <v>3522</v>
      </c>
      <c r="AF478" t="s">
        <v>3592</v>
      </c>
      <c r="AG478" t="s">
        <v>3692</v>
      </c>
      <c r="AH478" t="s">
        <v>3461</v>
      </c>
      <c r="AI478" t="s">
        <v>3032</v>
      </c>
      <c r="AJ478" t="s">
        <v>152</v>
      </c>
      <c r="AK478" t="s">
        <v>3662</v>
      </c>
      <c r="AL478" t="s">
        <v>3544</v>
      </c>
      <c r="AN478" t="s">
        <v>3594</v>
      </c>
      <c r="AO478" t="s">
        <v>3501</v>
      </c>
    </row>
    <row r="479" spans="2:41" x14ac:dyDescent="0.25">
      <c r="B479" s="95">
        <v>478</v>
      </c>
      <c r="C479" s="95" t="s">
        <v>1271</v>
      </c>
      <c r="D479" t="s">
        <v>5511</v>
      </c>
      <c r="E479" t="s">
        <v>5512</v>
      </c>
      <c r="F479" t="s">
        <v>5</v>
      </c>
      <c r="G479" t="s">
        <v>3841</v>
      </c>
      <c r="H479" t="s">
        <v>3609</v>
      </c>
      <c r="I479" t="s">
        <v>4</v>
      </c>
      <c r="J479" t="s">
        <v>3533</v>
      </c>
      <c r="K479" t="s">
        <v>5265</v>
      </c>
      <c r="L479">
        <v>1</v>
      </c>
      <c r="M479" t="s">
        <v>683</v>
      </c>
      <c r="N479" s="96" t="s">
        <v>683</v>
      </c>
      <c r="O479" s="96"/>
      <c r="P479" s="96">
        <v>41275</v>
      </c>
      <c r="Q479" s="96"/>
      <c r="R479" t="s">
        <v>3512</v>
      </c>
      <c r="S479" t="s">
        <v>3632</v>
      </c>
      <c r="T479" t="s">
        <v>3854</v>
      </c>
      <c r="U479" t="s">
        <v>4093</v>
      </c>
      <c r="V479" t="s">
        <v>3782</v>
      </c>
      <c r="W479" t="s">
        <v>4090</v>
      </c>
      <c r="Y479" t="s">
        <v>3032</v>
      </c>
      <c r="Z479" t="s">
        <v>5107</v>
      </c>
      <c r="AA479" t="s">
        <v>5472</v>
      </c>
      <c r="AC479" t="s">
        <v>3520</v>
      </c>
      <c r="AD479" t="s">
        <v>4265</v>
      </c>
      <c r="AE479" t="s">
        <v>5513</v>
      </c>
      <c r="AF479" t="s">
        <v>3592</v>
      </c>
      <c r="AG479" t="s">
        <v>3692</v>
      </c>
      <c r="AI479" t="s">
        <v>3032</v>
      </c>
      <c r="AJ479" t="s">
        <v>152</v>
      </c>
      <c r="AK479" t="s">
        <v>3642</v>
      </c>
      <c r="AL479" t="s">
        <v>3544</v>
      </c>
      <c r="AN479" t="s">
        <v>3594</v>
      </c>
      <c r="AO479" t="s">
        <v>3501</v>
      </c>
    </row>
    <row r="480" spans="2:41" x14ac:dyDescent="0.25">
      <c r="B480" s="95">
        <v>479</v>
      </c>
      <c r="C480" s="95" t="s">
        <v>2006</v>
      </c>
      <c r="D480" t="s">
        <v>2007</v>
      </c>
      <c r="E480" t="s">
        <v>5514</v>
      </c>
      <c r="F480" t="s">
        <v>3279</v>
      </c>
      <c r="G480" t="s">
        <v>3799</v>
      </c>
      <c r="H480" t="s">
        <v>3598</v>
      </c>
      <c r="I480" t="s">
        <v>4</v>
      </c>
      <c r="J480" t="s">
        <v>3533</v>
      </c>
      <c r="K480" t="s">
        <v>5515</v>
      </c>
      <c r="L480">
        <v>2</v>
      </c>
      <c r="M480" t="s">
        <v>683</v>
      </c>
      <c r="N480" s="96" t="s">
        <v>683</v>
      </c>
      <c r="O480" s="96"/>
      <c r="P480" s="96">
        <v>39814</v>
      </c>
      <c r="Q480" s="96"/>
      <c r="R480" t="s">
        <v>3512</v>
      </c>
      <c r="S480" t="s">
        <v>3513</v>
      </c>
      <c r="T480" t="s">
        <v>3514</v>
      </c>
      <c r="U480" t="s">
        <v>3514</v>
      </c>
      <c r="V480" t="s">
        <v>3515</v>
      </c>
      <c r="W480" t="s">
        <v>3517</v>
      </c>
      <c r="X480" t="s">
        <v>3516</v>
      </c>
      <c r="Y480" t="s">
        <v>3032</v>
      </c>
      <c r="Z480" t="s">
        <v>1169</v>
      </c>
      <c r="AA480" t="s">
        <v>4565</v>
      </c>
      <c r="AC480" t="s">
        <v>3520</v>
      </c>
      <c r="AD480" t="s">
        <v>3605</v>
      </c>
      <c r="AE480" t="s">
        <v>3640</v>
      </c>
      <c r="AF480" t="s">
        <v>3523</v>
      </c>
      <c r="AG480" t="s">
        <v>3501</v>
      </c>
      <c r="AI480" t="s">
        <v>3032</v>
      </c>
      <c r="AJ480" t="s">
        <v>152</v>
      </c>
      <c r="AK480" t="s">
        <v>3526</v>
      </c>
      <c r="AL480" t="s">
        <v>3544</v>
      </c>
      <c r="AN480" t="s">
        <v>4065</v>
      </c>
      <c r="AO480" t="s">
        <v>3501</v>
      </c>
    </row>
    <row r="481" spans="2:41" x14ac:dyDescent="0.25">
      <c r="B481" s="95">
        <v>480</v>
      </c>
      <c r="C481" t="s">
        <v>5516</v>
      </c>
      <c r="D481" t="s">
        <v>5517</v>
      </c>
      <c r="G481" t="s">
        <v>3566</v>
      </c>
      <c r="H481" t="s">
        <v>3494</v>
      </c>
      <c r="J481" t="s">
        <v>3560</v>
      </c>
      <c r="K481" t="s">
        <v>5518</v>
      </c>
      <c r="L481">
        <v>-99</v>
      </c>
      <c r="M481" t="s">
        <v>683</v>
      </c>
      <c r="N481" s="96" t="s">
        <v>683</v>
      </c>
      <c r="O481" s="96"/>
      <c r="P481" s="96">
        <v>39814</v>
      </c>
      <c r="Q481" s="96" t="s">
        <v>4132</v>
      </c>
      <c r="U481" t="s">
        <v>3563</v>
      </c>
      <c r="AD481" t="s">
        <v>3499</v>
      </c>
      <c r="AE481" t="s">
        <v>3499</v>
      </c>
      <c r="AF481" t="s">
        <v>3499</v>
      </c>
      <c r="AG481" t="s">
        <v>3499</v>
      </c>
      <c r="AN481" t="s">
        <v>3500</v>
      </c>
      <c r="AO481" t="s">
        <v>3501</v>
      </c>
    </row>
    <row r="482" spans="2:41" x14ac:dyDescent="0.25">
      <c r="B482" s="95">
        <v>481</v>
      </c>
      <c r="C482" t="s">
        <v>5519</v>
      </c>
      <c r="D482" t="s">
        <v>5520</v>
      </c>
      <c r="G482" t="s">
        <v>3724</v>
      </c>
      <c r="H482" t="s">
        <v>3041</v>
      </c>
      <c r="J482" t="s">
        <v>5521</v>
      </c>
      <c r="K482" t="s">
        <v>5522</v>
      </c>
      <c r="L482">
        <v>2</v>
      </c>
      <c r="M482" t="s">
        <v>683</v>
      </c>
      <c r="N482" s="96" t="s">
        <v>683</v>
      </c>
      <c r="O482" s="96" t="s">
        <v>683</v>
      </c>
      <c r="P482" s="96">
        <v>41214</v>
      </c>
      <c r="Q482" s="96" t="s">
        <v>5523</v>
      </c>
      <c r="S482" t="s">
        <v>1127</v>
      </c>
      <c r="U482" t="s">
        <v>5524</v>
      </c>
      <c r="V482" t="s">
        <v>3555</v>
      </c>
      <c r="X482" t="s">
        <v>1127</v>
      </c>
      <c r="AD482" t="s">
        <v>3499</v>
      </c>
      <c r="AE482" t="s">
        <v>3499</v>
      </c>
      <c r="AF482" t="s">
        <v>3499</v>
      </c>
      <c r="AG482" t="s">
        <v>3499</v>
      </c>
      <c r="AN482" t="s">
        <v>3500</v>
      </c>
      <c r="AO482" t="s">
        <v>3501</v>
      </c>
    </row>
    <row r="483" spans="2:41" x14ac:dyDescent="0.25">
      <c r="B483" s="95">
        <v>482</v>
      </c>
      <c r="C483" s="95" t="s">
        <v>1554</v>
      </c>
      <c r="D483" t="s">
        <v>242</v>
      </c>
      <c r="E483" t="s">
        <v>244</v>
      </c>
      <c r="F483" t="s">
        <v>5</v>
      </c>
      <c r="G483" t="s">
        <v>4261</v>
      </c>
      <c r="H483" t="s">
        <v>4212</v>
      </c>
      <c r="I483" t="s">
        <v>4</v>
      </c>
      <c r="J483" t="s">
        <v>3533</v>
      </c>
      <c r="K483" t="s">
        <v>5525</v>
      </c>
      <c r="L483">
        <v>1</v>
      </c>
      <c r="M483" t="s">
        <v>683</v>
      </c>
      <c r="N483" s="96" t="s">
        <v>683</v>
      </c>
      <c r="O483" s="96"/>
      <c r="P483" s="96">
        <v>39814</v>
      </c>
      <c r="Q483" s="96"/>
      <c r="R483" t="s">
        <v>3586</v>
      </c>
      <c r="S483" t="s">
        <v>3844</v>
      </c>
      <c r="T483" t="s">
        <v>3768</v>
      </c>
      <c r="U483" t="s">
        <v>3845</v>
      </c>
      <c r="V483" t="s">
        <v>3768</v>
      </c>
      <c r="W483" t="s">
        <v>3856</v>
      </c>
      <c r="X483" t="s">
        <v>3702</v>
      </c>
      <c r="Y483" t="s">
        <v>3097</v>
      </c>
      <c r="Z483" t="s">
        <v>5093</v>
      </c>
      <c r="AA483" t="s">
        <v>4971</v>
      </c>
      <c r="AB483" t="s">
        <v>3541</v>
      </c>
      <c r="AC483" t="s">
        <v>3520</v>
      </c>
      <c r="AD483" t="s">
        <v>5526</v>
      </c>
      <c r="AE483" t="s">
        <v>3591</v>
      </c>
      <c r="AF483" t="s">
        <v>5527</v>
      </c>
      <c r="AG483" t="s">
        <v>3501</v>
      </c>
      <c r="AH483" t="s">
        <v>3525</v>
      </c>
      <c r="AI483" t="s">
        <v>3097</v>
      </c>
      <c r="AJ483" t="s">
        <v>152</v>
      </c>
      <c r="AK483" t="s">
        <v>3849</v>
      </c>
      <c r="AL483" t="s">
        <v>3544</v>
      </c>
      <c r="AN483" t="s">
        <v>3594</v>
      </c>
      <c r="AO483" t="s">
        <v>3501</v>
      </c>
    </row>
    <row r="484" spans="2:41" x14ac:dyDescent="0.25">
      <c r="B484" s="95">
        <v>483</v>
      </c>
      <c r="C484" t="s">
        <v>3455</v>
      </c>
      <c r="D484" t="s">
        <v>3457</v>
      </c>
      <c r="E484" t="s">
        <v>76</v>
      </c>
      <c r="F484" t="s">
        <v>3117</v>
      </c>
      <c r="G484" t="s">
        <v>3548</v>
      </c>
      <c r="H484" t="s">
        <v>3598</v>
      </c>
      <c r="I484" t="s">
        <v>4</v>
      </c>
      <c r="J484" t="s">
        <v>3508</v>
      </c>
      <c r="K484" t="s">
        <v>5528</v>
      </c>
      <c r="L484">
        <v>3</v>
      </c>
      <c r="M484" t="s">
        <v>683</v>
      </c>
      <c r="N484" s="96" t="s">
        <v>683</v>
      </c>
      <c r="O484" s="96" t="s">
        <v>3524</v>
      </c>
      <c r="P484" s="96">
        <v>40909</v>
      </c>
      <c r="Q484" s="96" t="s">
        <v>5529</v>
      </c>
      <c r="S484" t="s">
        <v>3496</v>
      </c>
      <c r="T484" t="s">
        <v>3145</v>
      </c>
      <c r="U484" t="s">
        <v>1771</v>
      </c>
      <c r="V484" t="s">
        <v>5530</v>
      </c>
      <c r="W484" t="s">
        <v>4042</v>
      </c>
      <c r="X484" t="s">
        <v>1771</v>
      </c>
      <c r="Y484" t="s">
        <v>3032</v>
      </c>
      <c r="Z484" t="s">
        <v>5531</v>
      </c>
      <c r="AA484" t="s">
        <v>5532</v>
      </c>
      <c r="AC484" t="s">
        <v>3520</v>
      </c>
      <c r="AD484" t="s">
        <v>3521</v>
      </c>
      <c r="AE484" t="s">
        <v>3591</v>
      </c>
      <c r="AF484" t="s">
        <v>3523</v>
      </c>
      <c r="AG484" t="s">
        <v>3501</v>
      </c>
      <c r="AH484" t="s">
        <v>3556</v>
      </c>
      <c r="AI484" t="s">
        <v>3032</v>
      </c>
      <c r="AJ484" t="s">
        <v>3557</v>
      </c>
      <c r="AL484" t="s">
        <v>3544</v>
      </c>
      <c r="AN484" t="s">
        <v>3966</v>
      </c>
      <c r="AO484" t="s">
        <v>3501</v>
      </c>
    </row>
    <row r="485" spans="2:41" x14ac:dyDescent="0.25">
      <c r="B485" s="95">
        <v>484</v>
      </c>
      <c r="C485" s="95" t="s">
        <v>5533</v>
      </c>
      <c r="D485" t="s">
        <v>5534</v>
      </c>
      <c r="F485" t="s">
        <v>5</v>
      </c>
      <c r="G485" t="s">
        <v>3841</v>
      </c>
      <c r="H485" t="s">
        <v>3842</v>
      </c>
      <c r="I485" t="s">
        <v>4</v>
      </c>
      <c r="J485" t="s">
        <v>3852</v>
      </c>
      <c r="K485" t="s">
        <v>5535</v>
      </c>
      <c r="L485">
        <v>1</v>
      </c>
      <c r="M485" t="s">
        <v>683</v>
      </c>
      <c r="N485" s="96" t="s">
        <v>683</v>
      </c>
      <c r="O485" s="96"/>
      <c r="P485" s="96">
        <v>39814</v>
      </c>
      <c r="Q485" s="96"/>
      <c r="R485" t="s">
        <v>3586</v>
      </c>
      <c r="S485" t="s">
        <v>3844</v>
      </c>
      <c r="T485" t="s">
        <v>3588</v>
      </c>
      <c r="U485" t="s">
        <v>4341</v>
      </c>
      <c r="X485" t="s">
        <v>3863</v>
      </c>
      <c r="Y485" t="s">
        <v>3097</v>
      </c>
      <c r="Z485" t="s">
        <v>4063</v>
      </c>
      <c r="AA485" t="s">
        <v>5244</v>
      </c>
      <c r="AC485" t="s">
        <v>3578</v>
      </c>
      <c r="AD485" t="s">
        <v>5536</v>
      </c>
      <c r="AE485" t="s">
        <v>3522</v>
      </c>
      <c r="AF485" t="s">
        <v>3563</v>
      </c>
      <c r="AG485" t="s">
        <v>3501</v>
      </c>
      <c r="AI485" t="s">
        <v>3714</v>
      </c>
      <c r="AJ485" t="s">
        <v>3712</v>
      </c>
      <c r="AK485" t="s">
        <v>3849</v>
      </c>
      <c r="AL485" t="s">
        <v>3580</v>
      </c>
      <c r="AN485" t="s">
        <v>3966</v>
      </c>
      <c r="AO485" t="s">
        <v>3501</v>
      </c>
    </row>
    <row r="486" spans="2:41" x14ac:dyDescent="0.25">
      <c r="B486" s="95">
        <v>485</v>
      </c>
      <c r="C486" s="95" t="s">
        <v>5537</v>
      </c>
      <c r="D486" t="s">
        <v>5538</v>
      </c>
      <c r="E486" t="s">
        <v>5539</v>
      </c>
      <c r="F486" t="s">
        <v>5</v>
      </c>
      <c r="G486" t="s">
        <v>3841</v>
      </c>
      <c r="H486" t="s">
        <v>3842</v>
      </c>
      <c r="I486" t="s">
        <v>4</v>
      </c>
      <c r="J486" t="s">
        <v>3852</v>
      </c>
      <c r="K486" t="s">
        <v>5535</v>
      </c>
      <c r="L486">
        <v>1</v>
      </c>
      <c r="M486" t="s">
        <v>683</v>
      </c>
      <c r="N486" s="96" t="s">
        <v>683</v>
      </c>
      <c r="O486" s="96"/>
      <c r="P486" s="96">
        <v>39814</v>
      </c>
      <c r="Q486" s="96"/>
      <c r="R486" t="s">
        <v>3586</v>
      </c>
      <c r="S486" t="s">
        <v>3844</v>
      </c>
      <c r="T486" t="s">
        <v>3588</v>
      </c>
      <c r="U486" t="s">
        <v>4341</v>
      </c>
      <c r="X486" t="s">
        <v>3863</v>
      </c>
      <c r="Y486" t="s">
        <v>3097</v>
      </c>
      <c r="Z486" t="s">
        <v>4063</v>
      </c>
      <c r="AA486" t="s">
        <v>5244</v>
      </c>
      <c r="AC486" t="s">
        <v>3578</v>
      </c>
      <c r="AD486" t="s">
        <v>5536</v>
      </c>
      <c r="AE486" t="s">
        <v>3522</v>
      </c>
      <c r="AF486" t="s">
        <v>3563</v>
      </c>
      <c r="AG486" t="s">
        <v>3692</v>
      </c>
      <c r="AI486" t="s">
        <v>3714</v>
      </c>
      <c r="AJ486" t="s">
        <v>3712</v>
      </c>
      <c r="AK486" t="s">
        <v>3849</v>
      </c>
      <c r="AL486" t="s">
        <v>3580</v>
      </c>
      <c r="AN486" t="s">
        <v>3966</v>
      </c>
      <c r="AO486" t="s">
        <v>3501</v>
      </c>
    </row>
    <row r="487" spans="2:41" x14ac:dyDescent="0.25">
      <c r="B487" s="95">
        <v>486</v>
      </c>
      <c r="C487" s="95" t="s">
        <v>5540</v>
      </c>
      <c r="D487" t="s">
        <v>5541</v>
      </c>
      <c r="F487" t="s">
        <v>5</v>
      </c>
      <c r="G487" t="s">
        <v>3841</v>
      </c>
      <c r="H487" t="s">
        <v>3609</v>
      </c>
      <c r="I487" t="s">
        <v>4</v>
      </c>
      <c r="J487" t="s">
        <v>3852</v>
      </c>
      <c r="K487" t="s">
        <v>3631</v>
      </c>
      <c r="L487">
        <v>1</v>
      </c>
      <c r="M487" t="s">
        <v>683</v>
      </c>
      <c r="N487" s="96" t="s">
        <v>683</v>
      </c>
      <c r="O487" s="96" t="s">
        <v>683</v>
      </c>
      <c r="P487" s="96">
        <v>40269</v>
      </c>
      <c r="Q487" s="96"/>
      <c r="R487" t="s">
        <v>3586</v>
      </c>
      <c r="S487" t="s">
        <v>3844</v>
      </c>
      <c r="T487" t="s">
        <v>3588</v>
      </c>
      <c r="U487" t="s">
        <v>4341</v>
      </c>
      <c r="X487" t="s">
        <v>3863</v>
      </c>
      <c r="Y487" t="s">
        <v>3097</v>
      </c>
      <c r="Z487" t="s">
        <v>4063</v>
      </c>
      <c r="AA487" t="s">
        <v>5244</v>
      </c>
      <c r="AC487" t="s">
        <v>3578</v>
      </c>
      <c r="AD487" t="s">
        <v>3590</v>
      </c>
      <c r="AE487" t="s">
        <v>3591</v>
      </c>
      <c r="AF487" t="s">
        <v>3592</v>
      </c>
      <c r="AG487" t="s">
        <v>3501</v>
      </c>
      <c r="AI487" t="s">
        <v>3714</v>
      </c>
      <c r="AJ487" t="s">
        <v>3712</v>
      </c>
      <c r="AK487" t="s">
        <v>3849</v>
      </c>
      <c r="AL487" t="s">
        <v>3580</v>
      </c>
      <c r="AN487" t="s">
        <v>3500</v>
      </c>
      <c r="AO487" t="s">
        <v>3501</v>
      </c>
    </row>
    <row r="488" spans="2:41" x14ac:dyDescent="0.25">
      <c r="B488" s="95">
        <v>487</v>
      </c>
      <c r="C488" s="95" t="s">
        <v>5542</v>
      </c>
      <c r="D488" t="s">
        <v>5543</v>
      </c>
      <c r="E488" t="s">
        <v>5544</v>
      </c>
      <c r="F488" t="s">
        <v>5</v>
      </c>
      <c r="G488" t="s">
        <v>3841</v>
      </c>
      <c r="H488" t="s">
        <v>3494</v>
      </c>
      <c r="I488" t="s">
        <v>4</v>
      </c>
      <c r="J488" t="s">
        <v>3852</v>
      </c>
      <c r="K488" t="s">
        <v>5535</v>
      </c>
      <c r="L488">
        <v>1</v>
      </c>
      <c r="M488" t="s">
        <v>683</v>
      </c>
      <c r="N488" s="96" t="s">
        <v>683</v>
      </c>
      <c r="O488" s="96"/>
      <c r="P488" s="96">
        <v>39814</v>
      </c>
      <c r="Q488" s="96"/>
      <c r="R488" t="s">
        <v>3586</v>
      </c>
      <c r="S488" t="s">
        <v>3844</v>
      </c>
      <c r="T488" t="s">
        <v>3588</v>
      </c>
      <c r="U488" t="s">
        <v>4341</v>
      </c>
      <c r="X488" t="s">
        <v>3863</v>
      </c>
      <c r="Y488" t="s">
        <v>3097</v>
      </c>
      <c r="Z488" t="s">
        <v>5545</v>
      </c>
      <c r="AA488" t="s">
        <v>5244</v>
      </c>
      <c r="AC488" t="s">
        <v>1</v>
      </c>
      <c r="AD488" t="s">
        <v>5536</v>
      </c>
      <c r="AE488" t="s">
        <v>3522</v>
      </c>
      <c r="AG488" t="s">
        <v>3692</v>
      </c>
      <c r="AI488" t="s">
        <v>3714</v>
      </c>
      <c r="AJ488" t="s">
        <v>3712</v>
      </c>
      <c r="AK488" t="s">
        <v>3849</v>
      </c>
      <c r="AN488" t="s">
        <v>3966</v>
      </c>
      <c r="AO488" t="s">
        <v>3501</v>
      </c>
    </row>
    <row r="489" spans="2:41" x14ac:dyDescent="0.25">
      <c r="B489" s="95">
        <v>488</v>
      </c>
      <c r="C489" s="95" t="s">
        <v>5546</v>
      </c>
      <c r="D489" t="s">
        <v>5547</v>
      </c>
      <c r="F489" t="s">
        <v>5</v>
      </c>
      <c r="G489" t="s">
        <v>3841</v>
      </c>
      <c r="H489" t="s">
        <v>3842</v>
      </c>
      <c r="I489" t="s">
        <v>4</v>
      </c>
      <c r="J489" t="s">
        <v>3852</v>
      </c>
      <c r="K489" t="s">
        <v>5535</v>
      </c>
      <c r="L489">
        <v>1</v>
      </c>
      <c r="M489" t="s">
        <v>683</v>
      </c>
      <c r="N489" s="96" t="s">
        <v>683</v>
      </c>
      <c r="O489" s="96"/>
      <c r="P489" s="96">
        <v>39814</v>
      </c>
      <c r="Q489" s="96"/>
      <c r="R489" t="s">
        <v>3586</v>
      </c>
      <c r="S489" t="s">
        <v>3844</v>
      </c>
      <c r="T489" t="s">
        <v>3588</v>
      </c>
      <c r="U489" t="s">
        <v>4341</v>
      </c>
      <c r="X489" t="s">
        <v>3863</v>
      </c>
      <c r="Y489" t="s">
        <v>3097</v>
      </c>
      <c r="Z489" t="s">
        <v>4063</v>
      </c>
      <c r="AA489" t="s">
        <v>5244</v>
      </c>
      <c r="AC489" t="s">
        <v>1</v>
      </c>
      <c r="AD489" t="s">
        <v>5536</v>
      </c>
      <c r="AE489" t="s">
        <v>3522</v>
      </c>
      <c r="AF489" t="s">
        <v>3563</v>
      </c>
      <c r="AG489" t="s">
        <v>3501</v>
      </c>
      <c r="AI489" t="s">
        <v>3714</v>
      </c>
      <c r="AJ489" t="s">
        <v>3712</v>
      </c>
      <c r="AK489" t="s">
        <v>3849</v>
      </c>
      <c r="AN489" t="s">
        <v>3966</v>
      </c>
      <c r="AO489" t="s">
        <v>3501</v>
      </c>
    </row>
    <row r="490" spans="2:41" x14ac:dyDescent="0.25">
      <c r="B490" s="95">
        <v>489</v>
      </c>
      <c r="C490" s="95" t="s">
        <v>5548</v>
      </c>
      <c r="D490" t="s">
        <v>5549</v>
      </c>
      <c r="F490" t="s">
        <v>5</v>
      </c>
      <c r="G490" t="s">
        <v>3841</v>
      </c>
      <c r="H490" t="s">
        <v>3842</v>
      </c>
      <c r="I490" t="s">
        <v>4</v>
      </c>
      <c r="J490" t="s">
        <v>3852</v>
      </c>
      <c r="K490" t="s">
        <v>5535</v>
      </c>
      <c r="L490">
        <v>1</v>
      </c>
      <c r="M490" t="s">
        <v>683</v>
      </c>
      <c r="N490" s="96" t="s">
        <v>683</v>
      </c>
      <c r="O490" s="96"/>
      <c r="P490" s="96">
        <v>39814</v>
      </c>
      <c r="Q490" s="96"/>
      <c r="R490" t="s">
        <v>3586</v>
      </c>
      <c r="S490" t="s">
        <v>3844</v>
      </c>
      <c r="T490" t="s">
        <v>3588</v>
      </c>
      <c r="U490" t="s">
        <v>4341</v>
      </c>
      <c r="X490" t="s">
        <v>3863</v>
      </c>
      <c r="Y490" t="s">
        <v>3097</v>
      </c>
      <c r="Z490" t="s">
        <v>4063</v>
      </c>
      <c r="AA490" t="s">
        <v>5244</v>
      </c>
      <c r="AC490" t="s">
        <v>3578</v>
      </c>
      <c r="AD490" t="s">
        <v>5536</v>
      </c>
      <c r="AE490" t="s">
        <v>3522</v>
      </c>
      <c r="AF490" t="s">
        <v>3563</v>
      </c>
      <c r="AG490" t="s">
        <v>3501</v>
      </c>
      <c r="AI490" t="s">
        <v>3714</v>
      </c>
      <c r="AJ490" t="s">
        <v>3712</v>
      </c>
      <c r="AK490" t="s">
        <v>3849</v>
      </c>
      <c r="AL490" t="s">
        <v>3580</v>
      </c>
      <c r="AN490" t="s">
        <v>3966</v>
      </c>
      <c r="AO490" t="s">
        <v>3501</v>
      </c>
    </row>
    <row r="491" spans="2:41" x14ac:dyDescent="0.25">
      <c r="B491" s="95">
        <v>490</v>
      </c>
      <c r="C491" s="95" t="s">
        <v>5550</v>
      </c>
      <c r="D491" t="s">
        <v>5551</v>
      </c>
      <c r="E491" t="s">
        <v>5552</v>
      </c>
      <c r="F491" t="s">
        <v>5</v>
      </c>
      <c r="G491" t="s">
        <v>3841</v>
      </c>
      <c r="H491" t="s">
        <v>3842</v>
      </c>
      <c r="I491" t="s">
        <v>4</v>
      </c>
      <c r="J491" t="s">
        <v>3852</v>
      </c>
      <c r="K491" t="s">
        <v>5535</v>
      </c>
      <c r="L491">
        <v>1</v>
      </c>
      <c r="M491" t="s">
        <v>683</v>
      </c>
      <c r="N491" s="96" t="s">
        <v>683</v>
      </c>
      <c r="O491" s="96"/>
      <c r="P491" s="96">
        <v>39814</v>
      </c>
      <c r="Q491" s="96"/>
      <c r="R491" t="s">
        <v>3586</v>
      </c>
      <c r="S491" t="s">
        <v>3844</v>
      </c>
      <c r="T491" t="s">
        <v>3588</v>
      </c>
      <c r="U491" t="s">
        <v>4341</v>
      </c>
      <c r="X491" t="s">
        <v>3863</v>
      </c>
      <c r="Y491" t="s">
        <v>3097</v>
      </c>
      <c r="Z491" t="s">
        <v>4063</v>
      </c>
      <c r="AA491" t="s">
        <v>5244</v>
      </c>
      <c r="AC491" t="s">
        <v>1</v>
      </c>
      <c r="AD491" t="s">
        <v>5536</v>
      </c>
      <c r="AE491" t="s">
        <v>3522</v>
      </c>
      <c r="AF491" t="s">
        <v>3563</v>
      </c>
      <c r="AG491" t="s">
        <v>3692</v>
      </c>
      <c r="AI491" t="s">
        <v>3714</v>
      </c>
      <c r="AJ491" t="s">
        <v>3712</v>
      </c>
      <c r="AK491" t="s">
        <v>3849</v>
      </c>
      <c r="AN491" t="s">
        <v>3966</v>
      </c>
      <c r="AO491" t="s">
        <v>3501</v>
      </c>
    </row>
    <row r="492" spans="2:41" x14ac:dyDescent="0.25">
      <c r="B492" s="95">
        <v>491</v>
      </c>
      <c r="C492" s="95" t="s">
        <v>5553</v>
      </c>
      <c r="D492" t="s">
        <v>5554</v>
      </c>
      <c r="E492" t="s">
        <v>5555</v>
      </c>
      <c r="F492" t="s">
        <v>5</v>
      </c>
      <c r="G492" t="s">
        <v>3841</v>
      </c>
      <c r="H492" t="s">
        <v>3842</v>
      </c>
      <c r="I492" t="s">
        <v>4</v>
      </c>
      <c r="J492" t="s">
        <v>3852</v>
      </c>
      <c r="K492" t="s">
        <v>5535</v>
      </c>
      <c r="L492">
        <v>1</v>
      </c>
      <c r="M492" t="s">
        <v>683</v>
      </c>
      <c r="N492" s="96" t="s">
        <v>683</v>
      </c>
      <c r="O492" s="96"/>
      <c r="P492" s="96">
        <v>39814</v>
      </c>
      <c r="Q492" s="96"/>
      <c r="R492" t="s">
        <v>3586</v>
      </c>
      <c r="S492" t="s">
        <v>3844</v>
      </c>
      <c r="T492" t="s">
        <v>3766</v>
      </c>
      <c r="U492" t="s">
        <v>4341</v>
      </c>
      <c r="V492" t="s">
        <v>3846</v>
      </c>
      <c r="W492" t="s">
        <v>3846</v>
      </c>
      <c r="X492" t="s">
        <v>3766</v>
      </c>
      <c r="Y492" t="s">
        <v>3097</v>
      </c>
      <c r="Z492" t="s">
        <v>4063</v>
      </c>
      <c r="AA492" t="s">
        <v>5244</v>
      </c>
      <c r="AC492" t="s">
        <v>1</v>
      </c>
      <c r="AD492" t="s">
        <v>5536</v>
      </c>
      <c r="AE492" t="s">
        <v>3522</v>
      </c>
      <c r="AF492" t="s">
        <v>3563</v>
      </c>
      <c r="AG492" t="s">
        <v>3692</v>
      </c>
      <c r="AI492" t="s">
        <v>3097</v>
      </c>
      <c r="AJ492" t="s">
        <v>152</v>
      </c>
      <c r="AK492" t="s">
        <v>3849</v>
      </c>
      <c r="AN492" t="s">
        <v>3594</v>
      </c>
      <c r="AO492" t="s">
        <v>3501</v>
      </c>
    </row>
    <row r="493" spans="2:41" x14ac:dyDescent="0.25">
      <c r="B493" s="95">
        <v>492</v>
      </c>
      <c r="C493" s="95" t="s">
        <v>5556</v>
      </c>
      <c r="D493" t="s">
        <v>5557</v>
      </c>
      <c r="E493" t="s">
        <v>5558</v>
      </c>
      <c r="F493" t="s">
        <v>5</v>
      </c>
      <c r="G493" t="s">
        <v>3841</v>
      </c>
      <c r="H493" t="s">
        <v>3842</v>
      </c>
      <c r="I493" t="s">
        <v>4</v>
      </c>
      <c r="J493" t="s">
        <v>3852</v>
      </c>
      <c r="K493" t="s">
        <v>5535</v>
      </c>
      <c r="L493">
        <v>1</v>
      </c>
      <c r="M493" t="s">
        <v>683</v>
      </c>
      <c r="N493" s="96" t="s">
        <v>683</v>
      </c>
      <c r="O493" s="96"/>
      <c r="P493" s="96">
        <v>39814</v>
      </c>
      <c r="Q493" s="96"/>
      <c r="R493" t="s">
        <v>3586</v>
      </c>
      <c r="S493" t="s">
        <v>3844</v>
      </c>
      <c r="T493" t="s">
        <v>3588</v>
      </c>
      <c r="U493" t="s">
        <v>4341</v>
      </c>
      <c r="X493" t="s">
        <v>3863</v>
      </c>
      <c r="Y493" t="s">
        <v>3097</v>
      </c>
      <c r="Z493" t="s">
        <v>4063</v>
      </c>
      <c r="AA493" t="s">
        <v>5244</v>
      </c>
      <c r="AC493" t="s">
        <v>3578</v>
      </c>
      <c r="AD493" t="s">
        <v>5536</v>
      </c>
      <c r="AE493" t="s">
        <v>3522</v>
      </c>
      <c r="AF493" t="s">
        <v>3563</v>
      </c>
      <c r="AG493" t="s">
        <v>3501</v>
      </c>
      <c r="AI493" t="s">
        <v>3714</v>
      </c>
      <c r="AJ493" t="s">
        <v>3712</v>
      </c>
      <c r="AK493" t="s">
        <v>3849</v>
      </c>
      <c r="AL493" t="s">
        <v>3580</v>
      </c>
      <c r="AN493" t="s">
        <v>3966</v>
      </c>
      <c r="AO493" t="s">
        <v>3501</v>
      </c>
    </row>
    <row r="494" spans="2:41" x14ac:dyDescent="0.25">
      <c r="B494" s="95">
        <v>493</v>
      </c>
      <c r="C494" s="95" t="s">
        <v>5559</v>
      </c>
      <c r="D494" t="s">
        <v>5560</v>
      </c>
      <c r="F494" t="s">
        <v>5</v>
      </c>
      <c r="G494" t="s">
        <v>3841</v>
      </c>
      <c r="H494" t="s">
        <v>3842</v>
      </c>
      <c r="I494" t="s">
        <v>4</v>
      </c>
      <c r="J494" t="s">
        <v>3852</v>
      </c>
      <c r="K494" t="s">
        <v>5535</v>
      </c>
      <c r="L494">
        <v>1</v>
      </c>
      <c r="M494" t="s">
        <v>683</v>
      </c>
      <c r="N494" s="96" t="s">
        <v>683</v>
      </c>
      <c r="O494" s="96"/>
      <c r="P494" s="96">
        <v>39814</v>
      </c>
      <c r="Q494" s="96"/>
      <c r="R494" t="s">
        <v>3586</v>
      </c>
      <c r="S494" t="s">
        <v>3844</v>
      </c>
      <c r="T494" t="s">
        <v>3588</v>
      </c>
      <c r="U494" t="s">
        <v>4341</v>
      </c>
      <c r="X494" t="s">
        <v>3863</v>
      </c>
      <c r="Y494" t="s">
        <v>3097</v>
      </c>
      <c r="Z494" t="s">
        <v>4063</v>
      </c>
      <c r="AA494" t="s">
        <v>5244</v>
      </c>
      <c r="AC494" t="s">
        <v>3578</v>
      </c>
      <c r="AD494" t="s">
        <v>5536</v>
      </c>
      <c r="AE494" t="s">
        <v>3522</v>
      </c>
      <c r="AF494" t="s">
        <v>3563</v>
      </c>
      <c r="AG494" t="s">
        <v>3501</v>
      </c>
      <c r="AI494" t="s">
        <v>3714</v>
      </c>
      <c r="AJ494" t="s">
        <v>3712</v>
      </c>
      <c r="AK494" t="s">
        <v>3849</v>
      </c>
      <c r="AL494" t="s">
        <v>3580</v>
      </c>
      <c r="AN494" t="s">
        <v>3966</v>
      </c>
      <c r="AO494" t="s">
        <v>3501</v>
      </c>
    </row>
    <row r="495" spans="2:41" x14ac:dyDescent="0.25">
      <c r="B495" s="95">
        <v>494</v>
      </c>
      <c r="C495" s="95" t="s">
        <v>3441</v>
      </c>
      <c r="D495" t="s">
        <v>5561</v>
      </c>
      <c r="E495" t="s">
        <v>5562</v>
      </c>
      <c r="F495" t="s">
        <v>5</v>
      </c>
      <c r="G495" t="s">
        <v>3841</v>
      </c>
      <c r="H495" t="s">
        <v>3494</v>
      </c>
      <c r="I495" t="s">
        <v>4</v>
      </c>
      <c r="J495" t="s">
        <v>3852</v>
      </c>
      <c r="K495" t="s">
        <v>5535</v>
      </c>
      <c r="L495">
        <v>1</v>
      </c>
      <c r="M495" t="s">
        <v>683</v>
      </c>
      <c r="N495" s="96" t="s">
        <v>683</v>
      </c>
      <c r="O495" s="96"/>
      <c r="P495" s="96">
        <v>39814</v>
      </c>
      <c r="Q495" s="96"/>
      <c r="R495" t="s">
        <v>3586</v>
      </c>
      <c r="S495" t="s">
        <v>3844</v>
      </c>
      <c r="T495" t="s">
        <v>3766</v>
      </c>
      <c r="U495" t="s">
        <v>4341</v>
      </c>
      <c r="V495" t="s">
        <v>3846</v>
      </c>
      <c r="W495" t="s">
        <v>4876</v>
      </c>
      <c r="X495" t="s">
        <v>3766</v>
      </c>
      <c r="Y495" t="s">
        <v>3097</v>
      </c>
      <c r="Z495" t="s">
        <v>1510</v>
      </c>
      <c r="AA495" t="s">
        <v>5563</v>
      </c>
      <c r="AC495" t="s">
        <v>1</v>
      </c>
      <c r="AD495" t="s">
        <v>5245</v>
      </c>
      <c r="AE495" t="s">
        <v>3522</v>
      </c>
      <c r="AF495" t="s">
        <v>3641</v>
      </c>
      <c r="AG495" t="s">
        <v>3501</v>
      </c>
      <c r="AI495" t="s">
        <v>3097</v>
      </c>
      <c r="AJ495" t="s">
        <v>152</v>
      </c>
      <c r="AK495" t="s">
        <v>3849</v>
      </c>
      <c r="AN495" t="s">
        <v>12</v>
      </c>
      <c r="AO495" t="s">
        <v>3524</v>
      </c>
    </row>
    <row r="496" spans="2:41" x14ac:dyDescent="0.25">
      <c r="B496" s="95">
        <v>495</v>
      </c>
      <c r="C496" s="95" t="s">
        <v>2411</v>
      </c>
      <c r="D496" t="s">
        <v>5564</v>
      </c>
      <c r="E496" t="s">
        <v>5565</v>
      </c>
      <c r="F496" t="s">
        <v>5</v>
      </c>
      <c r="G496" t="s">
        <v>4261</v>
      </c>
      <c r="H496" t="s">
        <v>3598</v>
      </c>
      <c r="I496" t="s">
        <v>4</v>
      </c>
      <c r="J496" t="s">
        <v>3508</v>
      </c>
      <c r="K496" t="s">
        <v>5566</v>
      </c>
      <c r="L496">
        <v>3</v>
      </c>
      <c r="M496" t="s">
        <v>683</v>
      </c>
      <c r="N496" s="96" t="s">
        <v>683</v>
      </c>
      <c r="O496" s="96" t="s">
        <v>683</v>
      </c>
      <c r="P496" s="96">
        <v>41153</v>
      </c>
      <c r="Q496" s="96"/>
      <c r="R496" t="s">
        <v>3512</v>
      </c>
      <c r="S496" t="s">
        <v>3600</v>
      </c>
      <c r="T496" t="s">
        <v>3811</v>
      </c>
      <c r="U496" t="s">
        <v>4143</v>
      </c>
      <c r="V496" t="s">
        <v>3795</v>
      </c>
      <c r="W496" t="s">
        <v>4143</v>
      </c>
      <c r="Y496" t="s">
        <v>3032</v>
      </c>
      <c r="Z496" t="s">
        <v>5567</v>
      </c>
      <c r="AA496" t="s">
        <v>5568</v>
      </c>
      <c r="AC496" t="s">
        <v>3520</v>
      </c>
      <c r="AD496" t="s">
        <v>3563</v>
      </c>
      <c r="AE496" t="s">
        <v>3579</v>
      </c>
      <c r="AF496" t="s">
        <v>3592</v>
      </c>
      <c r="AI496" t="s">
        <v>3032</v>
      </c>
      <c r="AJ496" t="s">
        <v>152</v>
      </c>
      <c r="AK496" t="s">
        <v>3606</v>
      </c>
      <c r="AL496" t="s">
        <v>3544</v>
      </c>
      <c r="AN496" t="s">
        <v>3594</v>
      </c>
      <c r="AO496" t="s">
        <v>3501</v>
      </c>
    </row>
    <row r="497" spans="2:41" x14ac:dyDescent="0.25">
      <c r="B497" s="95">
        <v>496</v>
      </c>
      <c r="C497" t="s">
        <v>5569</v>
      </c>
      <c r="D497" t="s">
        <v>5570</v>
      </c>
      <c r="F497" t="s">
        <v>5</v>
      </c>
      <c r="G497" t="s">
        <v>3841</v>
      </c>
      <c r="H497" t="s">
        <v>4</v>
      </c>
      <c r="I497" t="s">
        <v>4</v>
      </c>
      <c r="J497" t="s">
        <v>4154</v>
      </c>
      <c r="K497" t="s">
        <v>3631</v>
      </c>
      <c r="L497">
        <v>3</v>
      </c>
      <c r="N497" s="96"/>
      <c r="O497" s="96"/>
      <c r="P497" s="96">
        <v>42095</v>
      </c>
      <c r="Q497" s="96" t="s">
        <v>4156</v>
      </c>
      <c r="S497" t="s">
        <v>3727</v>
      </c>
      <c r="T497" t="s">
        <v>2197</v>
      </c>
      <c r="U497" t="s">
        <v>4157</v>
      </c>
      <c r="V497" t="s">
        <v>3576</v>
      </c>
      <c r="W497" t="s">
        <v>3576</v>
      </c>
      <c r="X497" t="s">
        <v>2197</v>
      </c>
      <c r="Y497" t="s">
        <v>3267</v>
      </c>
      <c r="Z497" t="s">
        <v>4771</v>
      </c>
      <c r="AA497" t="s">
        <v>4070</v>
      </c>
      <c r="AC497" t="s">
        <v>3520</v>
      </c>
      <c r="AD497" t="s">
        <v>4160</v>
      </c>
      <c r="AE497" t="s">
        <v>3640</v>
      </c>
      <c r="AF497" t="s">
        <v>3641</v>
      </c>
      <c r="AG497" t="s">
        <v>3501</v>
      </c>
      <c r="AI497" t="s">
        <v>3267</v>
      </c>
      <c r="AL497" t="s">
        <v>3544</v>
      </c>
      <c r="AN497" t="s">
        <v>3500</v>
      </c>
      <c r="AO497" t="s">
        <v>3501</v>
      </c>
    </row>
    <row r="498" spans="2:41" x14ac:dyDescent="0.25">
      <c r="B498" s="95">
        <v>497</v>
      </c>
      <c r="C498" s="95" t="s">
        <v>5571</v>
      </c>
      <c r="D498" t="s">
        <v>5572</v>
      </c>
      <c r="G498" t="s">
        <v>3799</v>
      </c>
      <c r="H498" t="s">
        <v>3532</v>
      </c>
      <c r="J498" t="s">
        <v>3560</v>
      </c>
      <c r="K498" t="s">
        <v>5573</v>
      </c>
      <c r="L498">
        <v>-99</v>
      </c>
      <c r="M498" t="s">
        <v>683</v>
      </c>
      <c r="N498" s="96" t="s">
        <v>683</v>
      </c>
      <c r="O498" s="96"/>
      <c r="P498" s="96">
        <v>40969</v>
      </c>
      <c r="Q498" s="96" t="s">
        <v>5348</v>
      </c>
      <c r="S498" t="s">
        <v>3802</v>
      </c>
      <c r="U498" t="s">
        <v>3563</v>
      </c>
      <c r="X498" t="s">
        <v>3727</v>
      </c>
      <c r="Y498" t="s">
        <v>3267</v>
      </c>
      <c r="AD498" t="s">
        <v>3499</v>
      </c>
      <c r="AE498" t="s">
        <v>3499</v>
      </c>
      <c r="AF498" t="s">
        <v>3499</v>
      </c>
      <c r="AG498" t="s">
        <v>3499</v>
      </c>
      <c r="AI498" t="s">
        <v>3267</v>
      </c>
      <c r="AN498" t="s">
        <v>3500</v>
      </c>
      <c r="AO498" t="s">
        <v>3501</v>
      </c>
    </row>
    <row r="499" spans="2:41" x14ac:dyDescent="0.25">
      <c r="B499" s="95">
        <v>498</v>
      </c>
      <c r="C499" t="s">
        <v>5574</v>
      </c>
      <c r="D499" t="s">
        <v>5575</v>
      </c>
      <c r="G499" t="s">
        <v>3566</v>
      </c>
      <c r="H499" t="s">
        <v>3598</v>
      </c>
      <c r="J499" t="s">
        <v>3560</v>
      </c>
      <c r="K499" t="s">
        <v>5576</v>
      </c>
      <c r="L499">
        <v>-99</v>
      </c>
      <c r="M499" t="s">
        <v>683</v>
      </c>
      <c r="N499" s="96" t="s">
        <v>683</v>
      </c>
      <c r="O499" s="96"/>
      <c r="P499" s="96">
        <v>39814</v>
      </c>
      <c r="Q499" s="96" t="s">
        <v>5207</v>
      </c>
      <c r="U499" t="s">
        <v>3563</v>
      </c>
      <c r="AD499" t="s">
        <v>3499</v>
      </c>
      <c r="AE499" t="s">
        <v>3499</v>
      </c>
      <c r="AF499" t="s">
        <v>3499</v>
      </c>
      <c r="AG499" t="s">
        <v>3499</v>
      </c>
      <c r="AN499" t="s">
        <v>3500</v>
      </c>
      <c r="AO499" t="s">
        <v>3501</v>
      </c>
    </row>
    <row r="500" spans="2:41" x14ac:dyDescent="0.25">
      <c r="B500" s="95">
        <v>499</v>
      </c>
      <c r="C500" s="95" t="s">
        <v>1197</v>
      </c>
      <c r="D500" t="s">
        <v>1198</v>
      </c>
      <c r="E500" t="s">
        <v>5577</v>
      </c>
      <c r="F500" t="s">
        <v>3279</v>
      </c>
      <c r="G500" t="s">
        <v>3799</v>
      </c>
      <c r="H500" t="s">
        <v>3532</v>
      </c>
      <c r="I500" t="s">
        <v>4</v>
      </c>
      <c r="J500" t="s">
        <v>4596</v>
      </c>
      <c r="K500" t="s">
        <v>5578</v>
      </c>
      <c r="L500">
        <v>2</v>
      </c>
      <c r="M500" t="s">
        <v>683</v>
      </c>
      <c r="N500" s="96" t="s">
        <v>683</v>
      </c>
      <c r="O500" s="96"/>
      <c r="P500" s="96">
        <v>39814</v>
      </c>
      <c r="Q500" s="96"/>
      <c r="R500" t="s">
        <v>3512</v>
      </c>
      <c r="S500" t="s">
        <v>3632</v>
      </c>
      <c r="T500" t="s">
        <v>3854</v>
      </c>
      <c r="U500" t="s">
        <v>4244</v>
      </c>
      <c r="V500" t="s">
        <v>4090</v>
      </c>
      <c r="W500" t="s">
        <v>3856</v>
      </c>
      <c r="Y500" t="s">
        <v>3032</v>
      </c>
      <c r="Z500" t="s">
        <v>1169</v>
      </c>
      <c r="AA500" t="s">
        <v>5579</v>
      </c>
      <c r="AC500" t="s">
        <v>3520</v>
      </c>
      <c r="AD500" t="s">
        <v>3542</v>
      </c>
      <c r="AE500" t="s">
        <v>3591</v>
      </c>
      <c r="AF500" t="s">
        <v>3523</v>
      </c>
      <c r="AG500" t="s">
        <v>3501</v>
      </c>
      <c r="AH500" t="s">
        <v>3525</v>
      </c>
      <c r="AI500" t="s">
        <v>3032</v>
      </c>
      <c r="AJ500" t="s">
        <v>152</v>
      </c>
      <c r="AK500" t="s">
        <v>3642</v>
      </c>
      <c r="AL500" t="s">
        <v>3544</v>
      </c>
      <c r="AN500" t="s">
        <v>4065</v>
      </c>
      <c r="AO500" t="s">
        <v>3501</v>
      </c>
    </row>
    <row r="501" spans="2:41" x14ac:dyDescent="0.25">
      <c r="B501" s="95">
        <v>500</v>
      </c>
      <c r="C501" s="95" t="s">
        <v>2418</v>
      </c>
      <c r="D501" t="s">
        <v>5580</v>
      </c>
      <c r="E501" t="s">
        <v>5581</v>
      </c>
      <c r="F501" t="s">
        <v>3109</v>
      </c>
      <c r="G501" t="s">
        <v>3506</v>
      </c>
      <c r="H501" t="s">
        <v>3507</v>
      </c>
      <c r="I501" t="s">
        <v>4</v>
      </c>
      <c r="J501" t="s">
        <v>3508</v>
      </c>
      <c r="K501" t="s">
        <v>5582</v>
      </c>
      <c r="L501">
        <v>3</v>
      </c>
      <c r="M501" t="s">
        <v>3510</v>
      </c>
      <c r="N501" s="96" t="s">
        <v>3511</v>
      </c>
      <c r="O501" s="96"/>
      <c r="P501" s="96">
        <v>39814</v>
      </c>
      <c r="Q501" s="96"/>
      <c r="R501" t="s">
        <v>3512</v>
      </c>
      <c r="S501" t="s">
        <v>3600</v>
      </c>
      <c r="T501" t="s">
        <v>3601</v>
      </c>
      <c r="U501" t="s">
        <v>3601</v>
      </c>
      <c r="W501" t="s">
        <v>3603</v>
      </c>
      <c r="X501" t="s">
        <v>3795</v>
      </c>
      <c r="Y501" t="s">
        <v>3032</v>
      </c>
      <c r="Z501" t="s">
        <v>4605</v>
      </c>
      <c r="AA501" t="s">
        <v>3839</v>
      </c>
      <c r="AC501" t="s">
        <v>3520</v>
      </c>
      <c r="AD501" t="s">
        <v>3521</v>
      </c>
      <c r="AE501" t="s">
        <v>3522</v>
      </c>
      <c r="AF501" t="s">
        <v>4115</v>
      </c>
      <c r="AG501" t="s">
        <v>3524</v>
      </c>
      <c r="AH501" t="s">
        <v>3525</v>
      </c>
      <c r="AI501" t="s">
        <v>3714</v>
      </c>
      <c r="AJ501" t="s">
        <v>3712</v>
      </c>
      <c r="AK501" t="s">
        <v>3606</v>
      </c>
      <c r="AL501" t="s">
        <v>3527</v>
      </c>
      <c r="AN501" t="s">
        <v>3594</v>
      </c>
      <c r="AO501" t="s">
        <v>3501</v>
      </c>
    </row>
    <row r="502" spans="2:41" x14ac:dyDescent="0.25">
      <c r="B502" s="95">
        <v>501</v>
      </c>
      <c r="C502" s="95" t="s">
        <v>2754</v>
      </c>
      <c r="D502" t="s">
        <v>2755</v>
      </c>
      <c r="E502" t="s">
        <v>5583</v>
      </c>
      <c r="F502" t="s">
        <v>3279</v>
      </c>
      <c r="G502" t="s">
        <v>3799</v>
      </c>
      <c r="H502" t="s">
        <v>3532</v>
      </c>
      <c r="I502" t="s">
        <v>4</v>
      </c>
      <c r="J502" t="s">
        <v>3533</v>
      </c>
      <c r="K502" t="s">
        <v>5584</v>
      </c>
      <c r="L502">
        <v>1</v>
      </c>
      <c r="M502" t="s">
        <v>3510</v>
      </c>
      <c r="N502" s="96" t="s">
        <v>3511</v>
      </c>
      <c r="O502" s="96"/>
      <c r="P502" s="96">
        <v>39814</v>
      </c>
      <c r="Q502" s="96"/>
      <c r="R502" t="s">
        <v>3512</v>
      </c>
      <c r="S502" t="s">
        <v>3658</v>
      </c>
      <c r="T502" t="s">
        <v>3760</v>
      </c>
      <c r="U502" t="s">
        <v>3659</v>
      </c>
      <c r="V502" t="s">
        <v>3927</v>
      </c>
      <c r="W502" t="s">
        <v>3826</v>
      </c>
      <c r="X502" t="s">
        <v>3824</v>
      </c>
      <c r="Y502" t="s">
        <v>3032</v>
      </c>
      <c r="Z502" t="s">
        <v>3815</v>
      </c>
      <c r="AA502" t="s">
        <v>4235</v>
      </c>
      <c r="AC502" t="s">
        <v>3520</v>
      </c>
      <c r="AD502" t="s">
        <v>3542</v>
      </c>
      <c r="AE502" t="s">
        <v>4851</v>
      </c>
      <c r="AF502" t="s">
        <v>3523</v>
      </c>
      <c r="AG502" t="s">
        <v>3501</v>
      </c>
      <c r="AH502" t="s">
        <v>3525</v>
      </c>
      <c r="AI502" t="s">
        <v>3032</v>
      </c>
      <c r="AJ502" t="s">
        <v>152</v>
      </c>
      <c r="AK502" t="s">
        <v>3662</v>
      </c>
      <c r="AL502" t="s">
        <v>3544</v>
      </c>
      <c r="AN502" t="s">
        <v>3594</v>
      </c>
      <c r="AO502" t="s">
        <v>3501</v>
      </c>
    </row>
    <row r="503" spans="2:41" x14ac:dyDescent="0.25">
      <c r="B503" s="95">
        <v>502</v>
      </c>
      <c r="C503" s="95" t="s">
        <v>5585</v>
      </c>
      <c r="D503" t="s">
        <v>5586</v>
      </c>
      <c r="G503" t="s">
        <v>3724</v>
      </c>
      <c r="H503" t="s">
        <v>3932</v>
      </c>
      <c r="J503" t="s">
        <v>3560</v>
      </c>
      <c r="K503" t="s">
        <v>5587</v>
      </c>
      <c r="L503">
        <v>-99</v>
      </c>
      <c r="M503" t="s">
        <v>683</v>
      </c>
      <c r="N503" s="96" t="s">
        <v>683</v>
      </c>
      <c r="O503" s="96"/>
      <c r="P503" s="96">
        <v>39814</v>
      </c>
      <c r="Q503" s="96" t="s">
        <v>3960</v>
      </c>
      <c r="U503" t="s">
        <v>3563</v>
      </c>
      <c r="AD503" t="s">
        <v>3499</v>
      </c>
      <c r="AE503" t="s">
        <v>3499</v>
      </c>
      <c r="AF503" t="s">
        <v>3499</v>
      </c>
      <c r="AG503" t="s">
        <v>3499</v>
      </c>
      <c r="AN503" t="s">
        <v>3500</v>
      </c>
      <c r="AO503" t="s">
        <v>3501</v>
      </c>
    </row>
    <row r="504" spans="2:41" x14ac:dyDescent="0.25">
      <c r="B504" s="95">
        <v>503</v>
      </c>
      <c r="C504" s="95" t="s">
        <v>2762</v>
      </c>
      <c r="D504" t="s">
        <v>5588</v>
      </c>
      <c r="E504" t="s">
        <v>5589</v>
      </c>
      <c r="F504" t="s">
        <v>3117</v>
      </c>
      <c r="G504" t="s">
        <v>3548</v>
      </c>
      <c r="H504" t="s">
        <v>3041</v>
      </c>
      <c r="I504" t="s">
        <v>3041</v>
      </c>
      <c r="J504" t="s">
        <v>5306</v>
      </c>
      <c r="K504" t="s">
        <v>5590</v>
      </c>
      <c r="L504">
        <v>2</v>
      </c>
      <c r="M504" t="s">
        <v>683</v>
      </c>
      <c r="N504" s="96" t="s">
        <v>683</v>
      </c>
      <c r="O504" s="96"/>
      <c r="P504" s="96">
        <v>39814</v>
      </c>
      <c r="Q504" s="96"/>
      <c r="R504" t="s">
        <v>3512</v>
      </c>
      <c r="S504" t="s">
        <v>3658</v>
      </c>
      <c r="T504" t="s">
        <v>3699</v>
      </c>
      <c r="U504" t="s">
        <v>3699</v>
      </c>
      <c r="V504" t="s">
        <v>3927</v>
      </c>
      <c r="W504" t="s">
        <v>4497</v>
      </c>
      <c r="X504" t="s">
        <v>3700</v>
      </c>
      <c r="Y504" t="s">
        <v>3032</v>
      </c>
      <c r="Z504" t="s">
        <v>5591</v>
      </c>
      <c r="AA504" t="s">
        <v>2771</v>
      </c>
      <c r="AC504" t="s">
        <v>3718</v>
      </c>
      <c r="AD504" t="s">
        <v>5592</v>
      </c>
      <c r="AE504" t="s">
        <v>3640</v>
      </c>
      <c r="AF504" t="s">
        <v>3713</v>
      </c>
      <c r="AG504" t="s">
        <v>3501</v>
      </c>
      <c r="AH504" t="s">
        <v>3461</v>
      </c>
      <c r="AI504" t="s">
        <v>3032</v>
      </c>
      <c r="AJ504" t="s">
        <v>152</v>
      </c>
      <c r="AK504" t="s">
        <v>3662</v>
      </c>
      <c r="AL504" t="s">
        <v>3544</v>
      </c>
      <c r="AN504" t="s">
        <v>3528</v>
      </c>
      <c r="AO504" t="s">
        <v>3501</v>
      </c>
    </row>
    <row r="505" spans="2:41" x14ac:dyDescent="0.25">
      <c r="B505" s="95">
        <v>504</v>
      </c>
      <c r="C505" s="95" t="s">
        <v>5593</v>
      </c>
      <c r="D505" t="s">
        <v>5594</v>
      </c>
      <c r="G505" t="s">
        <v>3583</v>
      </c>
      <c r="H505" t="s">
        <v>4212</v>
      </c>
      <c r="J505" t="s">
        <v>3533</v>
      </c>
      <c r="K505" t="s">
        <v>5595</v>
      </c>
      <c r="L505">
        <v>3</v>
      </c>
      <c r="M505" t="s">
        <v>683</v>
      </c>
      <c r="N505" s="96" t="s">
        <v>683</v>
      </c>
      <c r="O505" s="96"/>
      <c r="P505" s="96">
        <v>39814</v>
      </c>
      <c r="Q505" s="96" t="s">
        <v>5049</v>
      </c>
      <c r="S505" t="s">
        <v>5066</v>
      </c>
      <c r="U505" t="s">
        <v>3563</v>
      </c>
      <c r="X505" t="s">
        <v>4240</v>
      </c>
      <c r="Y505" t="s">
        <v>3032</v>
      </c>
      <c r="AD505" t="s">
        <v>3499</v>
      </c>
      <c r="AE505" t="s">
        <v>3499</v>
      </c>
      <c r="AF505" t="s">
        <v>3499</v>
      </c>
      <c r="AG505" t="s">
        <v>3499</v>
      </c>
      <c r="AI505" t="s">
        <v>3032</v>
      </c>
      <c r="AN505" t="s">
        <v>3500</v>
      </c>
      <c r="AO505" t="s">
        <v>3501</v>
      </c>
    </row>
    <row r="506" spans="2:41" x14ac:dyDescent="0.25">
      <c r="B506" s="95">
        <v>505</v>
      </c>
      <c r="C506" s="95" t="s">
        <v>2773</v>
      </c>
      <c r="D506" t="s">
        <v>2774</v>
      </c>
      <c r="E506" t="s">
        <v>5596</v>
      </c>
      <c r="F506" t="s">
        <v>3117</v>
      </c>
      <c r="G506" t="s">
        <v>3548</v>
      </c>
      <c r="H506" t="s">
        <v>4</v>
      </c>
      <c r="I506" t="s">
        <v>4</v>
      </c>
      <c r="J506" t="s">
        <v>3697</v>
      </c>
      <c r="K506" t="s">
        <v>5597</v>
      </c>
      <c r="L506">
        <v>3</v>
      </c>
      <c r="M506" t="s">
        <v>683</v>
      </c>
      <c r="N506" s="96" t="s">
        <v>683</v>
      </c>
      <c r="O506" s="96"/>
      <c r="P506" s="96">
        <v>41640</v>
      </c>
      <c r="Q506" s="96"/>
      <c r="R506" t="s">
        <v>3512</v>
      </c>
      <c r="S506" t="s">
        <v>3658</v>
      </c>
      <c r="T506" t="s">
        <v>3760</v>
      </c>
      <c r="U506" t="s">
        <v>3700</v>
      </c>
      <c r="V506" t="s">
        <v>3825</v>
      </c>
      <c r="W506" t="s">
        <v>3927</v>
      </c>
      <c r="Y506" t="s">
        <v>3032</v>
      </c>
      <c r="Z506" t="s">
        <v>4347</v>
      </c>
      <c r="AA506" t="s">
        <v>5598</v>
      </c>
      <c r="AB506" t="s">
        <v>683</v>
      </c>
      <c r="AC506" t="s">
        <v>3520</v>
      </c>
      <c r="AD506" t="s">
        <v>5599</v>
      </c>
      <c r="AE506" t="s">
        <v>5600</v>
      </c>
      <c r="AF506" t="s">
        <v>3523</v>
      </c>
      <c r="AG506" t="s">
        <v>3692</v>
      </c>
      <c r="AI506" t="s">
        <v>3032</v>
      </c>
      <c r="AJ506" t="s">
        <v>152</v>
      </c>
      <c r="AK506" t="s">
        <v>3662</v>
      </c>
      <c r="AL506" t="s">
        <v>3544</v>
      </c>
      <c r="AN506" t="s">
        <v>3594</v>
      </c>
      <c r="AO506" t="s">
        <v>3501</v>
      </c>
    </row>
    <row r="507" spans="2:41" x14ac:dyDescent="0.25">
      <c r="B507" s="95">
        <v>506</v>
      </c>
      <c r="C507" s="95" t="s">
        <v>5601</v>
      </c>
      <c r="D507" t="s">
        <v>5602</v>
      </c>
      <c r="E507" t="s">
        <v>5603</v>
      </c>
      <c r="G507" t="s">
        <v>3799</v>
      </c>
      <c r="H507" t="s">
        <v>3532</v>
      </c>
      <c r="I507" t="s">
        <v>4</v>
      </c>
      <c r="J507" t="s">
        <v>3508</v>
      </c>
      <c r="K507" t="s">
        <v>5604</v>
      </c>
      <c r="L507">
        <v>2</v>
      </c>
      <c r="M507" t="s">
        <v>683</v>
      </c>
      <c r="N507" s="96" t="s">
        <v>683</v>
      </c>
      <c r="O507" s="96"/>
      <c r="P507" s="96">
        <v>39814</v>
      </c>
      <c r="Q507" s="96" t="s">
        <v>4467</v>
      </c>
      <c r="S507" t="s">
        <v>3497</v>
      </c>
      <c r="T507" t="s">
        <v>2166</v>
      </c>
      <c r="U507" t="s">
        <v>3563</v>
      </c>
      <c r="V507" t="s">
        <v>4637</v>
      </c>
      <c r="W507" t="s">
        <v>5142</v>
      </c>
      <c r="X507" t="s">
        <v>4637</v>
      </c>
      <c r="Y507" t="s">
        <v>3032</v>
      </c>
      <c r="Z507" t="s">
        <v>3539</v>
      </c>
      <c r="AA507" t="s">
        <v>5579</v>
      </c>
      <c r="AC507" t="s">
        <v>3520</v>
      </c>
      <c r="AD507" t="s">
        <v>3542</v>
      </c>
      <c r="AE507" t="s">
        <v>3640</v>
      </c>
      <c r="AF507" t="s">
        <v>3523</v>
      </c>
      <c r="AG507" t="s">
        <v>3501</v>
      </c>
      <c r="AI507" t="s">
        <v>3032</v>
      </c>
      <c r="AJ507" t="s">
        <v>5433</v>
      </c>
      <c r="AL507" t="s">
        <v>3544</v>
      </c>
      <c r="AN507" t="s">
        <v>3500</v>
      </c>
      <c r="AO507" t="s">
        <v>3501</v>
      </c>
    </row>
    <row r="508" spans="2:41" x14ac:dyDescent="0.25">
      <c r="B508" s="95">
        <v>507</v>
      </c>
      <c r="C508" s="95" t="s">
        <v>5605</v>
      </c>
      <c r="D508" t="s">
        <v>5606</v>
      </c>
      <c r="G508" t="s">
        <v>3764</v>
      </c>
      <c r="H508" t="s">
        <v>3598</v>
      </c>
      <c r="I508" t="s">
        <v>4</v>
      </c>
      <c r="J508" t="s">
        <v>3508</v>
      </c>
      <c r="K508" t="s">
        <v>5607</v>
      </c>
      <c r="L508">
        <v>3</v>
      </c>
      <c r="M508" t="s">
        <v>683</v>
      </c>
      <c r="N508" s="96" t="s">
        <v>683</v>
      </c>
      <c r="O508" s="96"/>
      <c r="P508" s="96">
        <v>39814</v>
      </c>
      <c r="Q508" s="96" t="s">
        <v>4362</v>
      </c>
      <c r="S508" t="s">
        <v>3574</v>
      </c>
      <c r="T508" t="s">
        <v>3574</v>
      </c>
      <c r="U508" t="s">
        <v>3683</v>
      </c>
      <c r="V508" t="s">
        <v>4042</v>
      </c>
      <c r="W508" t="s">
        <v>4042</v>
      </c>
      <c r="X508" t="s">
        <v>3574</v>
      </c>
      <c r="Y508" t="s">
        <v>3032</v>
      </c>
      <c r="Z508" t="s">
        <v>5608</v>
      </c>
      <c r="AC508" t="s">
        <v>3520</v>
      </c>
      <c r="AD508" t="s">
        <v>3499</v>
      </c>
      <c r="AE508" t="s">
        <v>3499</v>
      </c>
      <c r="AF508" t="s">
        <v>3499</v>
      </c>
      <c r="AG508" t="s">
        <v>3499</v>
      </c>
      <c r="AI508" t="s">
        <v>3032</v>
      </c>
      <c r="AL508" t="s">
        <v>3544</v>
      </c>
      <c r="AN508" t="s">
        <v>3500</v>
      </c>
      <c r="AO508" t="s">
        <v>3501</v>
      </c>
    </row>
    <row r="509" spans="2:41" x14ac:dyDescent="0.25">
      <c r="B509" s="95">
        <v>508</v>
      </c>
      <c r="C509" s="95" t="s">
        <v>1429</v>
      </c>
      <c r="D509" t="s">
        <v>1430</v>
      </c>
      <c r="E509" t="s">
        <v>5609</v>
      </c>
      <c r="F509" t="s">
        <v>3279</v>
      </c>
      <c r="G509" t="s">
        <v>3799</v>
      </c>
      <c r="H509" t="s">
        <v>3532</v>
      </c>
      <c r="I509" t="s">
        <v>4</v>
      </c>
      <c r="J509" t="s">
        <v>4596</v>
      </c>
      <c r="K509" t="s">
        <v>5610</v>
      </c>
      <c r="L509">
        <v>1</v>
      </c>
      <c r="M509" t="s">
        <v>683</v>
      </c>
      <c r="N509" t="s">
        <v>683</v>
      </c>
      <c r="P509" s="96">
        <v>39814</v>
      </c>
      <c r="Q509" s="96"/>
      <c r="R509" t="s">
        <v>3586</v>
      </c>
      <c r="S509" t="s">
        <v>3587</v>
      </c>
      <c r="T509" t="s">
        <v>3766</v>
      </c>
      <c r="U509" t="s">
        <v>3980</v>
      </c>
      <c r="X509" t="s">
        <v>3766</v>
      </c>
      <c r="Y509" t="s">
        <v>3097</v>
      </c>
      <c r="Z509" t="s">
        <v>1377</v>
      </c>
      <c r="AA509" t="s">
        <v>983</v>
      </c>
      <c r="AC509" t="s">
        <v>3578</v>
      </c>
      <c r="AD509" t="s">
        <v>3542</v>
      </c>
      <c r="AE509" t="s">
        <v>3522</v>
      </c>
      <c r="AF509" t="s">
        <v>3641</v>
      </c>
      <c r="AG509" t="s">
        <v>3524</v>
      </c>
      <c r="AH509" t="s">
        <v>3525</v>
      </c>
      <c r="AI509" t="s">
        <v>3097</v>
      </c>
      <c r="AJ509" t="s">
        <v>152</v>
      </c>
      <c r="AK509" t="s">
        <v>3593</v>
      </c>
      <c r="AL509" t="s">
        <v>3580</v>
      </c>
      <c r="AN509" t="s">
        <v>4065</v>
      </c>
      <c r="AO509" t="s">
        <v>3501</v>
      </c>
    </row>
    <row r="510" spans="2:41" x14ac:dyDescent="0.25">
      <c r="B510" s="95">
        <v>509</v>
      </c>
      <c r="C510" s="95" t="s">
        <v>5611</v>
      </c>
      <c r="D510" t="s">
        <v>5612</v>
      </c>
      <c r="G510" t="s">
        <v>3566</v>
      </c>
      <c r="H510" t="s">
        <v>3494</v>
      </c>
      <c r="J510" t="s">
        <v>3560</v>
      </c>
      <c r="K510" t="s">
        <v>5613</v>
      </c>
      <c r="L510">
        <v>-99</v>
      </c>
      <c r="M510" t="s">
        <v>683</v>
      </c>
      <c r="N510" t="s">
        <v>683</v>
      </c>
      <c r="P510" s="96">
        <v>39814</v>
      </c>
      <c r="Q510" s="96" t="s">
        <v>5614</v>
      </c>
      <c r="U510" t="s">
        <v>3563</v>
      </c>
      <c r="AD510" t="s">
        <v>3499</v>
      </c>
      <c r="AE510" t="s">
        <v>3499</v>
      </c>
      <c r="AF510" t="s">
        <v>3499</v>
      </c>
      <c r="AG510" t="s">
        <v>3499</v>
      </c>
      <c r="AN510" t="s">
        <v>3500</v>
      </c>
      <c r="AO510" t="s">
        <v>3501</v>
      </c>
    </row>
    <row r="511" spans="2:41" x14ac:dyDescent="0.25">
      <c r="B511" s="95">
        <v>510</v>
      </c>
      <c r="C511" s="95" t="s">
        <v>5615</v>
      </c>
      <c r="D511" t="s">
        <v>5616</v>
      </c>
      <c r="G511" t="s">
        <v>3799</v>
      </c>
      <c r="H511" t="s">
        <v>3532</v>
      </c>
      <c r="I511" t="s">
        <v>4</v>
      </c>
      <c r="J511" t="s">
        <v>3508</v>
      </c>
      <c r="K511" t="s">
        <v>5617</v>
      </c>
      <c r="L511">
        <v>2</v>
      </c>
      <c r="M511" t="s">
        <v>3510</v>
      </c>
      <c r="N511" t="s">
        <v>3511</v>
      </c>
      <c r="P511" s="96">
        <v>39814</v>
      </c>
      <c r="Q511" s="96" t="s">
        <v>4780</v>
      </c>
      <c r="S511" t="s">
        <v>3497</v>
      </c>
      <c r="T511" t="s">
        <v>3652</v>
      </c>
      <c r="U511" t="s">
        <v>3563</v>
      </c>
      <c r="V511" t="s">
        <v>4638</v>
      </c>
      <c r="W511" t="s">
        <v>1736</v>
      </c>
      <c r="X511" t="s">
        <v>2197</v>
      </c>
      <c r="Y511" t="s">
        <v>3032</v>
      </c>
      <c r="Z511" t="s">
        <v>3815</v>
      </c>
      <c r="AA511" t="s">
        <v>3928</v>
      </c>
      <c r="AC511" t="s">
        <v>3520</v>
      </c>
      <c r="AD511" t="s">
        <v>3542</v>
      </c>
      <c r="AE511" t="s">
        <v>3640</v>
      </c>
      <c r="AF511" t="s">
        <v>3523</v>
      </c>
      <c r="AG511" t="s">
        <v>3501</v>
      </c>
      <c r="AI511" t="s">
        <v>3032</v>
      </c>
      <c r="AL511" t="s">
        <v>3544</v>
      </c>
      <c r="AN511" t="s">
        <v>3500</v>
      </c>
      <c r="AO511" t="s">
        <v>3501</v>
      </c>
    </row>
    <row r="512" spans="2:41" x14ac:dyDescent="0.25">
      <c r="B512" s="95">
        <v>511</v>
      </c>
      <c r="C512" s="95" t="s">
        <v>5618</v>
      </c>
      <c r="D512" t="s">
        <v>5619</v>
      </c>
      <c r="G512" t="s">
        <v>3688</v>
      </c>
      <c r="H512" t="s">
        <v>3532</v>
      </c>
      <c r="J512" t="s">
        <v>4154</v>
      </c>
      <c r="K512" t="s">
        <v>5620</v>
      </c>
      <c r="L512">
        <v>2</v>
      </c>
      <c r="M512" t="s">
        <v>683</v>
      </c>
      <c r="N512" t="s">
        <v>683</v>
      </c>
      <c r="P512" s="96">
        <v>39814</v>
      </c>
      <c r="Q512" s="96" t="s">
        <v>4206</v>
      </c>
      <c r="S512" t="s">
        <v>3907</v>
      </c>
      <c r="U512" t="s">
        <v>4419</v>
      </c>
      <c r="X512" t="s">
        <v>3874</v>
      </c>
      <c r="Y512" t="s">
        <v>3032</v>
      </c>
      <c r="Z512" t="s">
        <v>5621</v>
      </c>
      <c r="AD512" t="s">
        <v>3499</v>
      </c>
      <c r="AE512" t="s">
        <v>3499</v>
      </c>
      <c r="AF512" t="s">
        <v>3499</v>
      </c>
      <c r="AG512" t="s">
        <v>3499</v>
      </c>
      <c r="AI512" t="s">
        <v>3032</v>
      </c>
      <c r="AN512" t="s">
        <v>3500</v>
      </c>
      <c r="AO512" t="s">
        <v>3501</v>
      </c>
    </row>
    <row r="513" spans="2:41" x14ac:dyDescent="0.25">
      <c r="B513" s="95">
        <v>512</v>
      </c>
      <c r="C513" s="95" t="s">
        <v>5622</v>
      </c>
      <c r="D513" t="s">
        <v>5623</v>
      </c>
      <c r="G513" t="s">
        <v>3566</v>
      </c>
      <c r="H513" t="s">
        <v>3494</v>
      </c>
      <c r="J513" t="s">
        <v>3560</v>
      </c>
      <c r="K513" t="s">
        <v>5624</v>
      </c>
      <c r="L513">
        <v>-99</v>
      </c>
      <c r="M513" t="s">
        <v>683</v>
      </c>
      <c r="N513" t="s">
        <v>683</v>
      </c>
      <c r="P513" s="96">
        <v>39814</v>
      </c>
      <c r="Q513" s="96" t="s">
        <v>3960</v>
      </c>
      <c r="U513" t="s">
        <v>3563</v>
      </c>
      <c r="AD513" t="s">
        <v>3499</v>
      </c>
      <c r="AE513" t="s">
        <v>3499</v>
      </c>
      <c r="AF513" t="s">
        <v>3499</v>
      </c>
      <c r="AG513" t="s">
        <v>3499</v>
      </c>
      <c r="AN513" t="s">
        <v>3500</v>
      </c>
      <c r="AO513" t="s">
        <v>3501</v>
      </c>
    </row>
    <row r="514" spans="2:41" x14ac:dyDescent="0.25">
      <c r="B514" s="95">
        <v>513</v>
      </c>
      <c r="C514" s="95" t="s">
        <v>5625</v>
      </c>
      <c r="D514" t="s">
        <v>5626</v>
      </c>
      <c r="E514" t="s">
        <v>5627</v>
      </c>
      <c r="F514" t="s">
        <v>5</v>
      </c>
      <c r="G514" t="s">
        <v>3583</v>
      </c>
      <c r="H514" t="s">
        <v>3598</v>
      </c>
      <c r="I514" t="s">
        <v>4</v>
      </c>
      <c r="J514" t="s">
        <v>3533</v>
      </c>
      <c r="K514" t="s">
        <v>5628</v>
      </c>
      <c r="L514">
        <v>2</v>
      </c>
      <c r="M514" t="s">
        <v>683</v>
      </c>
      <c r="N514" t="s">
        <v>683</v>
      </c>
      <c r="P514" s="96">
        <v>39814</v>
      </c>
      <c r="Q514" s="96" t="s">
        <v>3573</v>
      </c>
      <c r="S514" t="s">
        <v>3496</v>
      </c>
      <c r="T514" t="s">
        <v>1700</v>
      </c>
      <c r="Y514" t="s">
        <v>3032</v>
      </c>
      <c r="Z514" t="s">
        <v>4679</v>
      </c>
      <c r="AA514" t="s">
        <v>4679</v>
      </c>
      <c r="AC514" t="s">
        <v>3520</v>
      </c>
      <c r="AD514" t="s">
        <v>3605</v>
      </c>
      <c r="AE514" t="s">
        <v>3522</v>
      </c>
      <c r="AF514" t="s">
        <v>3523</v>
      </c>
      <c r="AG514" t="s">
        <v>3501</v>
      </c>
      <c r="AI514" t="s">
        <v>3032</v>
      </c>
      <c r="AJ514" t="s">
        <v>3942</v>
      </c>
      <c r="AL514" t="s">
        <v>3544</v>
      </c>
      <c r="AN514" t="s">
        <v>3500</v>
      </c>
      <c r="AO514" t="s">
        <v>3501</v>
      </c>
    </row>
    <row r="515" spans="2:41" x14ac:dyDescent="0.25">
      <c r="B515" s="95">
        <v>514</v>
      </c>
      <c r="C515" s="95" t="s">
        <v>5629</v>
      </c>
      <c r="D515" t="s">
        <v>5630</v>
      </c>
      <c r="G515" t="s">
        <v>3566</v>
      </c>
      <c r="H515" t="s">
        <v>3494</v>
      </c>
      <c r="J515" t="s">
        <v>3560</v>
      </c>
      <c r="K515" t="s">
        <v>5631</v>
      </c>
      <c r="L515">
        <v>-99</v>
      </c>
      <c r="M515" t="s">
        <v>683</v>
      </c>
      <c r="N515" t="s">
        <v>683</v>
      </c>
      <c r="P515" s="96">
        <v>39814</v>
      </c>
      <c r="Q515" s="96" t="s">
        <v>5632</v>
      </c>
      <c r="U515" t="s">
        <v>3563</v>
      </c>
      <c r="AD515" t="s">
        <v>3499</v>
      </c>
      <c r="AE515" t="s">
        <v>3499</v>
      </c>
      <c r="AF515" t="s">
        <v>3499</v>
      </c>
      <c r="AG515" t="s">
        <v>3499</v>
      </c>
      <c r="AN515" t="s">
        <v>3500</v>
      </c>
      <c r="AO515" t="s">
        <v>3501</v>
      </c>
    </row>
    <row r="516" spans="2:41" x14ac:dyDescent="0.25">
      <c r="B516" s="95">
        <v>515</v>
      </c>
      <c r="C516" s="95" t="s">
        <v>1437</v>
      </c>
      <c r="D516" t="s">
        <v>5633</v>
      </c>
      <c r="E516" t="s">
        <v>5634</v>
      </c>
      <c r="F516" t="s">
        <v>5</v>
      </c>
      <c r="G516" t="s">
        <v>3583</v>
      </c>
      <c r="H516" t="s">
        <v>3609</v>
      </c>
      <c r="I516" t="s">
        <v>4</v>
      </c>
      <c r="J516" t="s">
        <v>3852</v>
      </c>
      <c r="K516" t="s">
        <v>4205</v>
      </c>
      <c r="L516">
        <v>1</v>
      </c>
      <c r="M516" t="s">
        <v>3510</v>
      </c>
      <c r="N516" t="s">
        <v>3511</v>
      </c>
      <c r="O516" t="s">
        <v>683</v>
      </c>
      <c r="P516" s="96">
        <v>41091</v>
      </c>
      <c r="Q516" s="96"/>
      <c r="R516" t="s">
        <v>3586</v>
      </c>
      <c r="S516" t="s">
        <v>3587</v>
      </c>
      <c r="T516" t="s">
        <v>3588</v>
      </c>
      <c r="U516" t="s">
        <v>3980</v>
      </c>
      <c r="X516" t="s">
        <v>3863</v>
      </c>
      <c r="Y516" t="s">
        <v>3097</v>
      </c>
      <c r="Z516" t="s">
        <v>5122</v>
      </c>
      <c r="AA516" t="s">
        <v>5635</v>
      </c>
      <c r="AB516" t="s">
        <v>3519</v>
      </c>
      <c r="AC516" t="s">
        <v>3578</v>
      </c>
      <c r="AD516" t="s">
        <v>3563</v>
      </c>
      <c r="AE516" t="s">
        <v>3640</v>
      </c>
      <c r="AF516" t="s">
        <v>3592</v>
      </c>
      <c r="AG516" t="s">
        <v>3524</v>
      </c>
      <c r="AI516" t="s">
        <v>3714</v>
      </c>
      <c r="AJ516" t="s">
        <v>3712</v>
      </c>
      <c r="AK516" t="s">
        <v>3593</v>
      </c>
      <c r="AL516" t="s">
        <v>3580</v>
      </c>
      <c r="AN516" t="s">
        <v>3594</v>
      </c>
      <c r="AO516" t="s">
        <v>3501</v>
      </c>
    </row>
    <row r="517" spans="2:41" x14ac:dyDescent="0.25">
      <c r="B517" s="95">
        <v>516</v>
      </c>
      <c r="C517" s="95" t="s">
        <v>1208</v>
      </c>
      <c r="D517" t="s">
        <v>5636</v>
      </c>
      <c r="E517" t="s">
        <v>5637</v>
      </c>
      <c r="F517" t="s">
        <v>3117</v>
      </c>
      <c r="G517" t="s">
        <v>3548</v>
      </c>
      <c r="H517" t="s">
        <v>3041</v>
      </c>
      <c r="I517" t="s">
        <v>39</v>
      </c>
      <c r="J517" t="s">
        <v>3709</v>
      </c>
      <c r="K517" t="s">
        <v>5638</v>
      </c>
      <c r="L517">
        <v>3</v>
      </c>
      <c r="M517" t="s">
        <v>683</v>
      </c>
      <c r="N517" t="s">
        <v>683</v>
      </c>
      <c r="O517" t="s">
        <v>683</v>
      </c>
      <c r="P517" s="96">
        <v>41030</v>
      </c>
      <c r="Q517" s="96"/>
      <c r="R517" t="s">
        <v>3512</v>
      </c>
      <c r="S517" t="s">
        <v>3632</v>
      </c>
      <c r="T517" t="s">
        <v>3633</v>
      </c>
      <c r="U517" t="s">
        <v>3634</v>
      </c>
      <c r="V517" t="s">
        <v>3634</v>
      </c>
      <c r="W517" t="s">
        <v>3635</v>
      </c>
      <c r="X517" t="s">
        <v>3636</v>
      </c>
      <c r="Y517" t="s">
        <v>3032</v>
      </c>
      <c r="Z517" t="s">
        <v>348</v>
      </c>
      <c r="AA517" t="s">
        <v>1217</v>
      </c>
      <c r="AC517" t="s">
        <v>3520</v>
      </c>
      <c r="AD517" t="s">
        <v>3563</v>
      </c>
      <c r="AE517" t="s">
        <v>3543</v>
      </c>
      <c r="AG517" t="s">
        <v>3501</v>
      </c>
      <c r="AH517" t="s">
        <v>3556</v>
      </c>
      <c r="AI517" t="s">
        <v>3032</v>
      </c>
      <c r="AJ517" t="s">
        <v>152</v>
      </c>
      <c r="AK517" t="s">
        <v>3642</v>
      </c>
      <c r="AL517" t="s">
        <v>3544</v>
      </c>
      <c r="AN517" t="s">
        <v>3594</v>
      </c>
      <c r="AO517" t="s">
        <v>3501</v>
      </c>
    </row>
    <row r="518" spans="2:41" x14ac:dyDescent="0.25">
      <c r="B518" s="95">
        <v>517</v>
      </c>
      <c r="C518" s="95" t="s">
        <v>2994</v>
      </c>
      <c r="D518" t="s">
        <v>2995</v>
      </c>
      <c r="E518" t="s">
        <v>5639</v>
      </c>
      <c r="F518" t="s">
        <v>5</v>
      </c>
      <c r="G518" t="s">
        <v>5640</v>
      </c>
      <c r="H518" t="s">
        <v>3708</v>
      </c>
      <c r="I518" t="s">
        <v>39</v>
      </c>
      <c r="J518" t="s">
        <v>3709</v>
      </c>
      <c r="K518" t="s">
        <v>5641</v>
      </c>
      <c r="L518">
        <v>3</v>
      </c>
      <c r="M518" t="s">
        <v>683</v>
      </c>
      <c r="N518" t="s">
        <v>683</v>
      </c>
      <c r="P518" s="96">
        <v>41275</v>
      </c>
      <c r="Q518" s="96"/>
      <c r="R518" t="s">
        <v>3619</v>
      </c>
      <c r="S518" t="s">
        <v>3620</v>
      </c>
      <c r="T518" t="s">
        <v>3620</v>
      </c>
      <c r="U518" t="s">
        <v>3711</v>
      </c>
      <c r="V518" t="s">
        <v>3712</v>
      </c>
      <c r="W518" t="s">
        <v>3622</v>
      </c>
      <c r="X518" t="s">
        <v>3884</v>
      </c>
      <c r="Y518" t="s">
        <v>1985</v>
      </c>
      <c r="Z518" t="s">
        <v>2837</v>
      </c>
      <c r="AA518" t="s">
        <v>5642</v>
      </c>
      <c r="AB518" t="s">
        <v>683</v>
      </c>
      <c r="AC518" t="s">
        <v>3520</v>
      </c>
      <c r="AD518" t="s">
        <v>2839</v>
      </c>
      <c r="AE518" t="s">
        <v>3543</v>
      </c>
      <c r="AF518" t="s">
        <v>5643</v>
      </c>
      <c r="AG518" t="s">
        <v>3501</v>
      </c>
      <c r="AI518" t="s">
        <v>3714</v>
      </c>
      <c r="AJ518" t="s">
        <v>3712</v>
      </c>
      <c r="AL518" t="s">
        <v>3544</v>
      </c>
      <c r="AN518" t="s">
        <v>4065</v>
      </c>
      <c r="AO518" t="s">
        <v>3501</v>
      </c>
    </row>
    <row r="519" spans="2:41" x14ac:dyDescent="0.25">
      <c r="B519" s="95">
        <v>518</v>
      </c>
      <c r="C519" s="95" t="s">
        <v>1219</v>
      </c>
      <c r="D519" t="s">
        <v>5644</v>
      </c>
      <c r="E519" t="s">
        <v>5645</v>
      </c>
      <c r="F519" t="s">
        <v>5</v>
      </c>
      <c r="G519" t="s">
        <v>5640</v>
      </c>
      <c r="H519" t="s">
        <v>3708</v>
      </c>
      <c r="I519" t="s">
        <v>39</v>
      </c>
      <c r="J519" t="s">
        <v>3709</v>
      </c>
      <c r="K519" t="s">
        <v>5646</v>
      </c>
      <c r="L519">
        <v>3</v>
      </c>
      <c r="M519" t="s">
        <v>683</v>
      </c>
      <c r="N519" t="s">
        <v>683</v>
      </c>
      <c r="P519" s="96">
        <v>39814</v>
      </c>
      <c r="Q519" s="96"/>
      <c r="R519" t="s">
        <v>3512</v>
      </c>
      <c r="S519" t="s">
        <v>3632</v>
      </c>
      <c r="T519" t="s">
        <v>3633</v>
      </c>
      <c r="U519" t="s">
        <v>3633</v>
      </c>
      <c r="V519" t="s">
        <v>4183</v>
      </c>
      <c r="W519" t="s">
        <v>4090</v>
      </c>
      <c r="X519" t="s">
        <v>4113</v>
      </c>
      <c r="Y519" t="s">
        <v>3032</v>
      </c>
      <c r="Z519" t="s">
        <v>348</v>
      </c>
      <c r="AA519" t="s">
        <v>1227</v>
      </c>
      <c r="AC519" t="s">
        <v>3520</v>
      </c>
      <c r="AD519" t="s">
        <v>3723</v>
      </c>
      <c r="AE519" t="s">
        <v>3543</v>
      </c>
      <c r="AF519" t="s">
        <v>3734</v>
      </c>
      <c r="AG519" t="s">
        <v>3501</v>
      </c>
      <c r="AI519" t="s">
        <v>3032</v>
      </c>
      <c r="AJ519" t="s">
        <v>152</v>
      </c>
      <c r="AK519" t="s">
        <v>3642</v>
      </c>
      <c r="AL519" t="s">
        <v>3544</v>
      </c>
      <c r="AN519" t="s">
        <v>3594</v>
      </c>
      <c r="AO519" t="s">
        <v>3501</v>
      </c>
    </row>
    <row r="520" spans="2:41" x14ac:dyDescent="0.25">
      <c r="B520" s="95">
        <v>519</v>
      </c>
      <c r="C520" s="95" t="s">
        <v>3326</v>
      </c>
      <c r="D520" t="s">
        <v>5647</v>
      </c>
      <c r="E520" t="s">
        <v>5648</v>
      </c>
      <c r="F520" t="s">
        <v>3279</v>
      </c>
      <c r="G520" t="s">
        <v>3688</v>
      </c>
      <c r="H520" t="s">
        <v>3532</v>
      </c>
      <c r="I520" t="s">
        <v>4</v>
      </c>
      <c r="J520" t="s">
        <v>4787</v>
      </c>
      <c r="K520" t="s">
        <v>5649</v>
      </c>
      <c r="L520">
        <v>3</v>
      </c>
      <c r="M520" t="s">
        <v>683</v>
      </c>
      <c r="N520" t="s">
        <v>683</v>
      </c>
      <c r="P520" s="96">
        <v>40179</v>
      </c>
      <c r="Q520" s="96"/>
      <c r="R520" t="s">
        <v>3512</v>
      </c>
      <c r="S520" t="s">
        <v>3658</v>
      </c>
      <c r="T520" t="s">
        <v>3699</v>
      </c>
      <c r="U520" t="s">
        <v>3699</v>
      </c>
      <c r="V520" t="s">
        <v>3701</v>
      </c>
      <c r="W520" t="s">
        <v>3900</v>
      </c>
      <c r="Y520" t="s">
        <v>3032</v>
      </c>
      <c r="Z520" t="s">
        <v>5650</v>
      </c>
      <c r="AA520" t="s">
        <v>5186</v>
      </c>
      <c r="AC520" t="s">
        <v>3520</v>
      </c>
      <c r="AD520" t="s">
        <v>3542</v>
      </c>
      <c r="AE520" t="s">
        <v>3640</v>
      </c>
      <c r="AF520" t="s">
        <v>3523</v>
      </c>
      <c r="AG520" t="s">
        <v>3501</v>
      </c>
      <c r="AH520" t="s">
        <v>3525</v>
      </c>
      <c r="AI520" t="s">
        <v>3032</v>
      </c>
      <c r="AJ520" t="s">
        <v>152</v>
      </c>
      <c r="AK520" t="s">
        <v>3662</v>
      </c>
      <c r="AL520" t="s">
        <v>3544</v>
      </c>
      <c r="AN520" t="s">
        <v>3966</v>
      </c>
      <c r="AO520" t="s">
        <v>3501</v>
      </c>
    </row>
    <row r="521" spans="2:41" x14ac:dyDescent="0.25">
      <c r="B521" s="95">
        <v>520</v>
      </c>
      <c r="C521" s="95" t="s">
        <v>1229</v>
      </c>
      <c r="D521" t="s">
        <v>5651</v>
      </c>
      <c r="E521" t="s">
        <v>5652</v>
      </c>
      <c r="F521" t="s">
        <v>3109</v>
      </c>
      <c r="G521" t="s">
        <v>3695</v>
      </c>
      <c r="H521" t="s">
        <v>3598</v>
      </c>
      <c r="I521" t="s">
        <v>4</v>
      </c>
      <c r="J521" t="s">
        <v>3508</v>
      </c>
      <c r="K521" t="s">
        <v>5653</v>
      </c>
      <c r="L521">
        <v>3</v>
      </c>
      <c r="M521" t="s">
        <v>683</v>
      </c>
      <c r="N521" t="s">
        <v>683</v>
      </c>
      <c r="P521" s="96">
        <v>39814</v>
      </c>
      <c r="Q521" s="96"/>
      <c r="R521" t="s">
        <v>3512</v>
      </c>
      <c r="S521" t="s">
        <v>3632</v>
      </c>
      <c r="T521" t="s">
        <v>3633</v>
      </c>
      <c r="U521" t="s">
        <v>3633</v>
      </c>
      <c r="V521" t="s">
        <v>4183</v>
      </c>
      <c r="W521" t="s">
        <v>3857</v>
      </c>
      <c r="X521" t="s">
        <v>4090</v>
      </c>
      <c r="Y521" t="s">
        <v>3032</v>
      </c>
      <c r="Z521" t="s">
        <v>1237</v>
      </c>
      <c r="AA521" t="s">
        <v>1237</v>
      </c>
      <c r="AC521" t="s">
        <v>3520</v>
      </c>
      <c r="AD521" t="s">
        <v>3605</v>
      </c>
      <c r="AE521" t="s">
        <v>3522</v>
      </c>
      <c r="AF521" t="s">
        <v>3523</v>
      </c>
      <c r="AG521" t="s">
        <v>3501</v>
      </c>
      <c r="AI521" t="s">
        <v>3032</v>
      </c>
      <c r="AJ521" t="s">
        <v>152</v>
      </c>
      <c r="AK521" t="s">
        <v>3642</v>
      </c>
      <c r="AL521" t="s">
        <v>3544</v>
      </c>
      <c r="AN521" t="s">
        <v>3594</v>
      </c>
      <c r="AO521" t="s">
        <v>3501</v>
      </c>
    </row>
    <row r="522" spans="2:41" x14ac:dyDescent="0.25">
      <c r="B522" s="95">
        <v>521</v>
      </c>
      <c r="C522" s="95" t="s">
        <v>5654</v>
      </c>
      <c r="D522" t="s">
        <v>5655</v>
      </c>
      <c r="G522" t="s">
        <v>3548</v>
      </c>
      <c r="H522" t="s">
        <v>3696</v>
      </c>
      <c r="J522" t="s">
        <v>4931</v>
      </c>
      <c r="K522" t="s">
        <v>5656</v>
      </c>
      <c r="L522">
        <v>1</v>
      </c>
      <c r="M522" t="s">
        <v>683</v>
      </c>
      <c r="N522" t="s">
        <v>683</v>
      </c>
      <c r="P522" s="96">
        <v>39814</v>
      </c>
      <c r="Q522" s="96" t="s">
        <v>3612</v>
      </c>
      <c r="S522" t="s">
        <v>4033</v>
      </c>
      <c r="U522" t="s">
        <v>5270</v>
      </c>
      <c r="X522" t="s">
        <v>3727</v>
      </c>
      <c r="Y522" t="s">
        <v>3267</v>
      </c>
      <c r="Z522" t="s">
        <v>5657</v>
      </c>
      <c r="AD522" t="s">
        <v>3499</v>
      </c>
      <c r="AE522" t="s">
        <v>3499</v>
      </c>
      <c r="AF522" t="s">
        <v>3499</v>
      </c>
      <c r="AG522" t="s">
        <v>3499</v>
      </c>
      <c r="AI522" t="s">
        <v>3267</v>
      </c>
      <c r="AN522" t="s">
        <v>3500</v>
      </c>
      <c r="AO522" t="s">
        <v>3501</v>
      </c>
    </row>
    <row r="523" spans="2:41" x14ac:dyDescent="0.25">
      <c r="B523" s="95">
        <v>522</v>
      </c>
      <c r="C523" s="95" t="s">
        <v>2016</v>
      </c>
      <c r="D523" t="s">
        <v>2017</v>
      </c>
      <c r="E523" t="s">
        <v>5658</v>
      </c>
      <c r="F523" t="s">
        <v>3117</v>
      </c>
      <c r="G523" t="s">
        <v>3548</v>
      </c>
      <c r="H523" t="s">
        <v>3041</v>
      </c>
      <c r="I523" t="s">
        <v>3041</v>
      </c>
      <c r="J523" t="s">
        <v>683</v>
      </c>
      <c r="K523" t="s">
        <v>5659</v>
      </c>
      <c r="L523">
        <v>3</v>
      </c>
      <c r="M523" t="s">
        <v>683</v>
      </c>
      <c r="N523" t="s">
        <v>683</v>
      </c>
      <c r="O523" t="s">
        <v>683</v>
      </c>
      <c r="P523" s="96">
        <v>41760</v>
      </c>
      <c r="Q523" s="96"/>
      <c r="R523" t="s">
        <v>3512</v>
      </c>
      <c r="S523" t="s">
        <v>3513</v>
      </c>
      <c r="T523" t="s">
        <v>3775</v>
      </c>
      <c r="U523" t="s">
        <v>3917</v>
      </c>
      <c r="V523" t="s">
        <v>3918</v>
      </c>
      <c r="W523" t="s">
        <v>3917</v>
      </c>
      <c r="X523" t="s">
        <v>3919</v>
      </c>
      <c r="Y523" t="s">
        <v>3032</v>
      </c>
      <c r="Z523" t="s">
        <v>5660</v>
      </c>
      <c r="AA523" t="s">
        <v>5661</v>
      </c>
      <c r="AB523" t="s">
        <v>683</v>
      </c>
      <c r="AC523" t="s">
        <v>3520</v>
      </c>
      <c r="AI523" t="s">
        <v>3032</v>
      </c>
      <c r="AJ523" t="s">
        <v>152</v>
      </c>
      <c r="AK523" t="s">
        <v>3526</v>
      </c>
      <c r="AL523" t="s">
        <v>3544</v>
      </c>
      <c r="AN523" t="s">
        <v>3594</v>
      </c>
      <c r="AO523" t="s">
        <v>3501</v>
      </c>
    </row>
    <row r="524" spans="2:41" x14ac:dyDescent="0.25">
      <c r="B524" s="95">
        <v>523</v>
      </c>
      <c r="C524" s="95" t="s">
        <v>5662</v>
      </c>
      <c r="D524" t="s">
        <v>5663</v>
      </c>
      <c r="E524" t="s">
        <v>5664</v>
      </c>
      <c r="G524" t="s">
        <v>3799</v>
      </c>
      <c r="H524" t="s">
        <v>3598</v>
      </c>
      <c r="I524" t="s">
        <v>4</v>
      </c>
      <c r="J524" t="s">
        <v>3508</v>
      </c>
      <c r="K524" t="s">
        <v>5665</v>
      </c>
      <c r="L524">
        <v>3</v>
      </c>
      <c r="M524" t="s">
        <v>683</v>
      </c>
      <c r="N524" t="s">
        <v>683</v>
      </c>
      <c r="P524" s="96">
        <v>39814</v>
      </c>
      <c r="Q524" s="96" t="s">
        <v>3535</v>
      </c>
      <c r="S524" t="s">
        <v>3574</v>
      </c>
      <c r="T524" t="s">
        <v>3574</v>
      </c>
      <c r="U524" t="s">
        <v>3574</v>
      </c>
      <c r="V524" t="s">
        <v>3163</v>
      </c>
      <c r="W524" t="s">
        <v>3163</v>
      </c>
      <c r="X524" t="s">
        <v>3574</v>
      </c>
      <c r="Y524" t="s">
        <v>3032</v>
      </c>
      <c r="Z524" t="s">
        <v>3577</v>
      </c>
      <c r="AA524" t="s">
        <v>3577</v>
      </c>
      <c r="AC524" t="s">
        <v>3520</v>
      </c>
      <c r="AD524" t="s">
        <v>3605</v>
      </c>
      <c r="AE524" t="s">
        <v>3522</v>
      </c>
      <c r="AF524" t="s">
        <v>3523</v>
      </c>
      <c r="AG524" t="s">
        <v>3501</v>
      </c>
      <c r="AI524" t="s">
        <v>3032</v>
      </c>
      <c r="AL524" t="s">
        <v>3544</v>
      </c>
      <c r="AN524" t="s">
        <v>3500</v>
      </c>
      <c r="AO524" t="s">
        <v>3501</v>
      </c>
    </row>
    <row r="525" spans="2:41" x14ac:dyDescent="0.25">
      <c r="B525" s="95">
        <v>524</v>
      </c>
      <c r="C525" s="95" t="s">
        <v>5666</v>
      </c>
      <c r="D525" t="s">
        <v>5667</v>
      </c>
      <c r="G525" t="s">
        <v>3799</v>
      </c>
      <c r="H525" t="s">
        <v>3532</v>
      </c>
      <c r="J525" t="s">
        <v>5668</v>
      </c>
      <c r="K525" t="s">
        <v>5669</v>
      </c>
      <c r="L525">
        <v>2</v>
      </c>
      <c r="M525" t="s">
        <v>683</v>
      </c>
      <c r="N525" t="s">
        <v>683</v>
      </c>
      <c r="P525" s="96">
        <v>39814</v>
      </c>
      <c r="Q525" s="96" t="s">
        <v>3612</v>
      </c>
      <c r="S525" t="s">
        <v>3907</v>
      </c>
      <c r="U525" t="s">
        <v>3874</v>
      </c>
      <c r="X525" t="s">
        <v>3874</v>
      </c>
      <c r="Y525" t="s">
        <v>3032</v>
      </c>
      <c r="AD525" t="s">
        <v>3499</v>
      </c>
      <c r="AE525" t="s">
        <v>3499</v>
      </c>
      <c r="AF525" t="s">
        <v>3499</v>
      </c>
      <c r="AG525" t="s">
        <v>3499</v>
      </c>
      <c r="AI525" t="s">
        <v>3032</v>
      </c>
      <c r="AN525" t="s">
        <v>3500</v>
      </c>
      <c r="AO525" t="s">
        <v>3501</v>
      </c>
    </row>
    <row r="526" spans="2:41" x14ac:dyDescent="0.25">
      <c r="B526" s="95">
        <v>525</v>
      </c>
      <c r="C526" s="95" t="s">
        <v>1446</v>
      </c>
      <c r="D526" t="s">
        <v>3135</v>
      </c>
      <c r="E526" t="s">
        <v>5670</v>
      </c>
      <c r="F526" t="s">
        <v>3279</v>
      </c>
      <c r="G526" t="s">
        <v>3597</v>
      </c>
      <c r="H526" t="s">
        <v>3609</v>
      </c>
      <c r="I526" t="s">
        <v>4</v>
      </c>
      <c r="J526" t="s">
        <v>3533</v>
      </c>
      <c r="K526" t="s">
        <v>5671</v>
      </c>
      <c r="L526">
        <v>1</v>
      </c>
      <c r="M526" t="s">
        <v>3510</v>
      </c>
      <c r="N526" t="s">
        <v>3511</v>
      </c>
      <c r="P526" s="96">
        <v>39814</v>
      </c>
      <c r="Q526" s="96"/>
      <c r="R526" t="s">
        <v>3586</v>
      </c>
      <c r="S526" t="s">
        <v>3587</v>
      </c>
      <c r="T526" t="s">
        <v>3766</v>
      </c>
      <c r="U526" t="s">
        <v>3980</v>
      </c>
      <c r="V526" t="s">
        <v>3768</v>
      </c>
      <c r="W526" t="s">
        <v>3589</v>
      </c>
      <c r="X526" t="s">
        <v>3766</v>
      </c>
      <c r="Y526" t="s">
        <v>3097</v>
      </c>
      <c r="Z526" t="s">
        <v>5672</v>
      </c>
      <c r="AA526" t="s">
        <v>5673</v>
      </c>
      <c r="AC526" t="s">
        <v>3578</v>
      </c>
      <c r="AD526" t="s">
        <v>3542</v>
      </c>
      <c r="AE526" t="s">
        <v>3543</v>
      </c>
      <c r="AF526" t="s">
        <v>3523</v>
      </c>
      <c r="AG526" t="s">
        <v>3501</v>
      </c>
      <c r="AH526" t="s">
        <v>3525</v>
      </c>
      <c r="AI526" t="s">
        <v>3097</v>
      </c>
      <c r="AJ526" t="s">
        <v>152</v>
      </c>
      <c r="AK526" t="s">
        <v>3593</v>
      </c>
      <c r="AL526" t="s">
        <v>3580</v>
      </c>
      <c r="AN526" t="s">
        <v>3528</v>
      </c>
      <c r="AO526" t="s">
        <v>3501</v>
      </c>
    </row>
    <row r="527" spans="2:41" x14ac:dyDescent="0.25">
      <c r="B527" s="95">
        <v>526</v>
      </c>
      <c r="C527" s="95" t="s">
        <v>5674</v>
      </c>
      <c r="D527" t="s">
        <v>5675</v>
      </c>
      <c r="G527" t="s">
        <v>3597</v>
      </c>
      <c r="H527" t="s">
        <v>3598</v>
      </c>
      <c r="J527" t="s">
        <v>3508</v>
      </c>
      <c r="K527" t="s">
        <v>5676</v>
      </c>
      <c r="L527">
        <v>3</v>
      </c>
      <c r="M527" t="s">
        <v>683</v>
      </c>
      <c r="N527" t="s">
        <v>683</v>
      </c>
      <c r="P527" s="96">
        <v>39814</v>
      </c>
      <c r="Q527" s="96" t="s">
        <v>5049</v>
      </c>
      <c r="S527" t="s">
        <v>5256</v>
      </c>
      <c r="U527" t="s">
        <v>4310</v>
      </c>
      <c r="X527" t="s">
        <v>3874</v>
      </c>
      <c r="Y527" t="s">
        <v>3032</v>
      </c>
      <c r="AD527" t="s">
        <v>3499</v>
      </c>
      <c r="AE527" t="s">
        <v>3499</v>
      </c>
      <c r="AF527" t="s">
        <v>3499</v>
      </c>
      <c r="AG527" t="s">
        <v>3499</v>
      </c>
      <c r="AI527" t="s">
        <v>3032</v>
      </c>
      <c r="AN527" t="s">
        <v>3500</v>
      </c>
      <c r="AO527" t="s">
        <v>3501</v>
      </c>
    </row>
    <row r="528" spans="2:41" x14ac:dyDescent="0.25">
      <c r="B528" s="95">
        <v>527</v>
      </c>
      <c r="C528" s="95" t="s">
        <v>5677</v>
      </c>
      <c r="D528" t="s">
        <v>5678</v>
      </c>
      <c r="G528" t="s">
        <v>3597</v>
      </c>
      <c r="H528" t="s">
        <v>3532</v>
      </c>
      <c r="J528" t="s">
        <v>3560</v>
      </c>
      <c r="K528" t="s">
        <v>5679</v>
      </c>
      <c r="L528">
        <v>-99</v>
      </c>
      <c r="M528" t="s">
        <v>683</v>
      </c>
      <c r="N528" t="s">
        <v>683</v>
      </c>
      <c r="P528" s="96">
        <v>39814</v>
      </c>
      <c r="Q528" s="96" t="s">
        <v>5680</v>
      </c>
      <c r="S528" t="s">
        <v>3873</v>
      </c>
      <c r="U528" t="s">
        <v>4419</v>
      </c>
      <c r="X528" t="s">
        <v>3874</v>
      </c>
      <c r="Y528" t="s">
        <v>3032</v>
      </c>
      <c r="Z528" t="s">
        <v>5681</v>
      </c>
      <c r="AD528" t="s">
        <v>3499</v>
      </c>
      <c r="AE528" t="s">
        <v>3499</v>
      </c>
      <c r="AF528" t="s">
        <v>3499</v>
      </c>
      <c r="AG528" t="s">
        <v>3499</v>
      </c>
      <c r="AI528" t="s">
        <v>3032</v>
      </c>
      <c r="AN528" t="s">
        <v>3500</v>
      </c>
      <c r="AO528" t="s">
        <v>3501</v>
      </c>
    </row>
    <row r="529" spans="2:41" x14ac:dyDescent="0.25">
      <c r="B529" s="95">
        <v>528</v>
      </c>
      <c r="C529" s="95" t="s">
        <v>2961</v>
      </c>
      <c r="D529" t="s">
        <v>2962</v>
      </c>
      <c r="E529" t="s">
        <v>5682</v>
      </c>
      <c r="F529" t="s">
        <v>5</v>
      </c>
      <c r="G529" t="s">
        <v>3672</v>
      </c>
      <c r="H529" t="s">
        <v>3708</v>
      </c>
      <c r="I529" t="s">
        <v>39</v>
      </c>
      <c r="J529" t="s">
        <v>3709</v>
      </c>
      <c r="K529" t="s">
        <v>5683</v>
      </c>
      <c r="L529">
        <v>1</v>
      </c>
      <c r="M529" t="s">
        <v>3510</v>
      </c>
      <c r="N529" t="s">
        <v>3511</v>
      </c>
      <c r="P529" s="96">
        <v>40179</v>
      </c>
      <c r="Q529" s="96"/>
      <c r="R529" t="s">
        <v>3619</v>
      </c>
      <c r="S529" t="s">
        <v>3619</v>
      </c>
      <c r="T529" t="s">
        <v>3993</v>
      </c>
      <c r="U529" t="s">
        <v>4356</v>
      </c>
      <c r="V529" t="s">
        <v>3994</v>
      </c>
      <c r="W529" t="s">
        <v>3883</v>
      </c>
      <c r="X529" t="s">
        <v>3993</v>
      </c>
      <c r="Y529" t="s">
        <v>3267</v>
      </c>
      <c r="Z529" t="s">
        <v>2913</v>
      </c>
      <c r="AA529" t="s">
        <v>5684</v>
      </c>
      <c r="AC529" t="s">
        <v>3520</v>
      </c>
      <c r="AD529" t="s">
        <v>3723</v>
      </c>
      <c r="AE529" t="s">
        <v>3640</v>
      </c>
      <c r="AF529" t="s">
        <v>3734</v>
      </c>
      <c r="AG529" t="s">
        <v>3524</v>
      </c>
      <c r="AI529" t="s">
        <v>3267</v>
      </c>
      <c r="AJ529" t="s">
        <v>152</v>
      </c>
      <c r="AL529" t="s">
        <v>3527</v>
      </c>
      <c r="AN529" t="s">
        <v>4065</v>
      </c>
      <c r="AO529" t="s">
        <v>3501</v>
      </c>
    </row>
    <row r="530" spans="2:41" x14ac:dyDescent="0.25">
      <c r="B530" s="95">
        <v>529</v>
      </c>
      <c r="C530" s="95" t="s">
        <v>5685</v>
      </c>
      <c r="D530" t="s">
        <v>5686</v>
      </c>
      <c r="G530" t="s">
        <v>3799</v>
      </c>
      <c r="H530" t="s">
        <v>3532</v>
      </c>
      <c r="J530" t="s">
        <v>3508</v>
      </c>
      <c r="K530" t="s">
        <v>5687</v>
      </c>
      <c r="L530">
        <v>2</v>
      </c>
      <c r="M530" t="s">
        <v>683</v>
      </c>
      <c r="N530" t="s">
        <v>683</v>
      </c>
      <c r="P530" s="96">
        <v>39995</v>
      </c>
      <c r="Q530" s="96" t="s">
        <v>3990</v>
      </c>
      <c r="S530" t="s">
        <v>5688</v>
      </c>
      <c r="U530" t="s">
        <v>3563</v>
      </c>
      <c r="V530" t="s">
        <v>5689</v>
      </c>
      <c r="X530" t="s">
        <v>2197</v>
      </c>
      <c r="Y530" t="s">
        <v>3032</v>
      </c>
      <c r="Z530" t="s">
        <v>5690</v>
      </c>
      <c r="AD530" t="s">
        <v>3499</v>
      </c>
      <c r="AE530" t="s">
        <v>3499</v>
      </c>
      <c r="AF530" t="s">
        <v>3499</v>
      </c>
      <c r="AG530" t="s">
        <v>3499</v>
      </c>
      <c r="AI530" t="s">
        <v>3032</v>
      </c>
      <c r="AN530" t="s">
        <v>3500</v>
      </c>
      <c r="AO530" t="s">
        <v>3501</v>
      </c>
    </row>
    <row r="531" spans="2:41" x14ac:dyDescent="0.25">
      <c r="B531" s="95">
        <v>530</v>
      </c>
      <c r="C531" s="95" t="s">
        <v>2426</v>
      </c>
      <c r="D531" t="s">
        <v>5691</v>
      </c>
      <c r="E531" t="s">
        <v>5692</v>
      </c>
      <c r="F531" t="s">
        <v>3109</v>
      </c>
      <c r="G531" t="s">
        <v>3506</v>
      </c>
      <c r="H531" t="s">
        <v>3507</v>
      </c>
      <c r="I531" t="s">
        <v>4</v>
      </c>
      <c r="J531" t="s">
        <v>3508</v>
      </c>
      <c r="K531" t="s">
        <v>5693</v>
      </c>
      <c r="L531">
        <v>1</v>
      </c>
      <c r="M531" t="s">
        <v>3510</v>
      </c>
      <c r="N531" t="s">
        <v>3511</v>
      </c>
      <c r="P531" s="96">
        <v>39814</v>
      </c>
      <c r="Q531" s="96"/>
      <c r="R531" t="s">
        <v>3512</v>
      </c>
      <c r="S531" t="s">
        <v>3600</v>
      </c>
      <c r="T531" t="s">
        <v>3811</v>
      </c>
      <c r="U531" t="s">
        <v>4143</v>
      </c>
      <c r="V531" t="s">
        <v>3795</v>
      </c>
      <c r="W531" t="s">
        <v>3722</v>
      </c>
      <c r="Y531" t="s">
        <v>3032</v>
      </c>
      <c r="Z531" t="s">
        <v>3838</v>
      </c>
      <c r="AA531" t="s">
        <v>5694</v>
      </c>
      <c r="AC531" t="s">
        <v>3520</v>
      </c>
      <c r="AD531" t="s">
        <v>3521</v>
      </c>
      <c r="AE531" t="s">
        <v>3543</v>
      </c>
      <c r="AF531" t="s">
        <v>3641</v>
      </c>
      <c r="AG531" t="s">
        <v>3524</v>
      </c>
      <c r="AI531" t="s">
        <v>3032</v>
      </c>
      <c r="AJ531" t="s">
        <v>152</v>
      </c>
      <c r="AK531" t="s">
        <v>3606</v>
      </c>
      <c r="AL531" t="s">
        <v>3527</v>
      </c>
      <c r="AN531" t="s">
        <v>3594</v>
      </c>
      <c r="AO531" t="s">
        <v>3501</v>
      </c>
    </row>
    <row r="532" spans="2:41" x14ac:dyDescent="0.25">
      <c r="B532" s="95">
        <v>531</v>
      </c>
      <c r="C532" s="95" t="s">
        <v>2968</v>
      </c>
      <c r="D532" t="s">
        <v>5695</v>
      </c>
      <c r="E532" t="s">
        <v>5696</v>
      </c>
      <c r="F532" t="s">
        <v>3109</v>
      </c>
      <c r="G532" t="s">
        <v>3724</v>
      </c>
      <c r="H532" t="s">
        <v>3708</v>
      </c>
      <c r="I532" t="s">
        <v>39</v>
      </c>
      <c r="J532" t="s">
        <v>3709</v>
      </c>
      <c r="K532" t="s">
        <v>5697</v>
      </c>
      <c r="L532">
        <v>3</v>
      </c>
      <c r="M532" t="s">
        <v>683</v>
      </c>
      <c r="N532" t="s">
        <v>683</v>
      </c>
      <c r="P532" s="96">
        <v>39814</v>
      </c>
      <c r="Q532" s="96"/>
      <c r="R532" t="s">
        <v>3619</v>
      </c>
      <c r="S532" t="s">
        <v>3619</v>
      </c>
      <c r="T532" t="s">
        <v>3854</v>
      </c>
      <c r="U532" t="s">
        <v>3882</v>
      </c>
      <c r="V532" t="s">
        <v>4179</v>
      </c>
      <c r="Y532" t="s">
        <v>1985</v>
      </c>
      <c r="Z532" t="s">
        <v>4644</v>
      </c>
      <c r="AA532" t="s">
        <v>4644</v>
      </c>
      <c r="AB532" t="s">
        <v>3519</v>
      </c>
      <c r="AC532" t="s">
        <v>3520</v>
      </c>
      <c r="AD532" t="s">
        <v>3723</v>
      </c>
      <c r="AE532" t="s">
        <v>3543</v>
      </c>
      <c r="AF532" t="s">
        <v>3523</v>
      </c>
      <c r="AG532" t="s">
        <v>3501</v>
      </c>
      <c r="AI532" t="s">
        <v>1985</v>
      </c>
      <c r="AJ532" t="s">
        <v>152</v>
      </c>
      <c r="AL532" t="s">
        <v>3544</v>
      </c>
      <c r="AN532" t="s">
        <v>3594</v>
      </c>
      <c r="AO532" t="s">
        <v>3501</v>
      </c>
    </row>
    <row r="533" spans="2:41" x14ac:dyDescent="0.25">
      <c r="B533" s="95">
        <v>532</v>
      </c>
      <c r="C533" s="95" t="s">
        <v>2027</v>
      </c>
      <c r="D533" t="s">
        <v>593</v>
      </c>
      <c r="E533" t="s">
        <v>596</v>
      </c>
      <c r="F533" t="s">
        <v>3117</v>
      </c>
      <c r="G533" t="s">
        <v>3548</v>
      </c>
      <c r="H533" t="s">
        <v>3708</v>
      </c>
      <c r="I533" t="s">
        <v>39</v>
      </c>
      <c r="J533" t="s">
        <v>3709</v>
      </c>
      <c r="K533" t="s">
        <v>5698</v>
      </c>
      <c r="L533">
        <v>3</v>
      </c>
      <c r="M533" t="s">
        <v>683</v>
      </c>
      <c r="N533" t="s">
        <v>683</v>
      </c>
      <c r="P533" s="96">
        <v>39814</v>
      </c>
      <c r="R533" t="s">
        <v>3512</v>
      </c>
      <c r="S533" t="s">
        <v>3513</v>
      </c>
      <c r="T533" t="s">
        <v>3775</v>
      </c>
      <c r="U533" t="s">
        <v>3776</v>
      </c>
      <c r="V533" t="s">
        <v>3918</v>
      </c>
      <c r="W533" t="s">
        <v>3776</v>
      </c>
      <c r="X533" t="s">
        <v>3919</v>
      </c>
      <c r="Y533" t="s">
        <v>3032</v>
      </c>
      <c r="Z533" t="s">
        <v>4919</v>
      </c>
      <c r="AA533" t="s">
        <v>4919</v>
      </c>
      <c r="AC533" t="s">
        <v>3520</v>
      </c>
      <c r="AD533" t="s">
        <v>3723</v>
      </c>
      <c r="AE533" t="s">
        <v>3543</v>
      </c>
      <c r="AF533" t="s">
        <v>3523</v>
      </c>
      <c r="AG533" t="s">
        <v>3501</v>
      </c>
      <c r="AH533" t="s">
        <v>3556</v>
      </c>
      <c r="AI533" t="s">
        <v>3032</v>
      </c>
      <c r="AJ533" t="s">
        <v>152</v>
      </c>
      <c r="AK533" t="s">
        <v>3526</v>
      </c>
      <c r="AL533" t="s">
        <v>3544</v>
      </c>
      <c r="AN533" t="s">
        <v>3594</v>
      </c>
      <c r="AO533" t="s">
        <v>3501</v>
      </c>
    </row>
    <row r="534" spans="2:41" x14ac:dyDescent="0.25">
      <c r="B534" s="95">
        <v>533</v>
      </c>
      <c r="C534" s="95" t="s">
        <v>2035</v>
      </c>
      <c r="D534" t="s">
        <v>5699</v>
      </c>
      <c r="E534" t="s">
        <v>5700</v>
      </c>
      <c r="F534" t="s">
        <v>3279</v>
      </c>
      <c r="G534" t="s">
        <v>3531</v>
      </c>
      <c r="H534" t="s">
        <v>3532</v>
      </c>
      <c r="I534" t="s">
        <v>4</v>
      </c>
      <c r="J534" t="s">
        <v>3508</v>
      </c>
      <c r="K534" t="s">
        <v>5701</v>
      </c>
      <c r="L534">
        <v>3</v>
      </c>
      <c r="M534" t="s">
        <v>683</v>
      </c>
      <c r="N534" t="s">
        <v>683</v>
      </c>
      <c r="P534" s="96">
        <v>40179</v>
      </c>
      <c r="R534" t="s">
        <v>3512</v>
      </c>
      <c r="S534" t="s">
        <v>3513</v>
      </c>
      <c r="T534" t="s">
        <v>3775</v>
      </c>
      <c r="U534" t="s">
        <v>3917</v>
      </c>
      <c r="V534" t="s">
        <v>3918</v>
      </c>
      <c r="W534" t="s">
        <v>3917</v>
      </c>
      <c r="X534" t="s">
        <v>3919</v>
      </c>
      <c r="Y534" t="s">
        <v>3032</v>
      </c>
      <c r="Z534" t="s">
        <v>5054</v>
      </c>
      <c r="AA534" t="s">
        <v>5054</v>
      </c>
      <c r="AC534" t="s">
        <v>3520</v>
      </c>
      <c r="AD534" t="s">
        <v>3605</v>
      </c>
      <c r="AE534" t="s">
        <v>3640</v>
      </c>
      <c r="AF534" t="s">
        <v>3523</v>
      </c>
      <c r="AG534" t="s">
        <v>3501</v>
      </c>
      <c r="AI534" t="s">
        <v>3032</v>
      </c>
      <c r="AJ534" t="s">
        <v>152</v>
      </c>
      <c r="AK534" t="s">
        <v>3526</v>
      </c>
      <c r="AL534" t="s">
        <v>3544</v>
      </c>
      <c r="AN534" t="s">
        <v>3594</v>
      </c>
      <c r="AO534" t="s">
        <v>3501</v>
      </c>
    </row>
    <row r="535" spans="2:41" x14ac:dyDescent="0.25">
      <c r="B535" s="95">
        <v>534</v>
      </c>
      <c r="C535" s="95" t="s">
        <v>3433</v>
      </c>
      <c r="D535" t="s">
        <v>5702</v>
      </c>
      <c r="F535" t="s">
        <v>3117</v>
      </c>
      <c r="G535" t="s">
        <v>3117</v>
      </c>
      <c r="H535" t="s">
        <v>4</v>
      </c>
      <c r="I535" t="s">
        <v>4</v>
      </c>
      <c r="K535" t="s">
        <v>3631</v>
      </c>
      <c r="L535">
        <v>3</v>
      </c>
      <c r="P535" s="96">
        <v>42826</v>
      </c>
      <c r="R535" t="s">
        <v>3619</v>
      </c>
      <c r="S535" t="s">
        <v>3619</v>
      </c>
      <c r="T535" t="s">
        <v>3588</v>
      </c>
      <c r="U535" t="s">
        <v>4356</v>
      </c>
      <c r="Y535" t="s">
        <v>3267</v>
      </c>
      <c r="Z535" t="s">
        <v>5164</v>
      </c>
      <c r="AG535" t="s">
        <v>3501</v>
      </c>
    </row>
    <row r="536" spans="2:41" x14ac:dyDescent="0.25">
      <c r="B536" s="95">
        <v>535</v>
      </c>
      <c r="C536" s="95" t="s">
        <v>5703</v>
      </c>
      <c r="D536" t="s">
        <v>5704</v>
      </c>
      <c r="G536" t="s">
        <v>3889</v>
      </c>
      <c r="H536" t="s">
        <v>4</v>
      </c>
      <c r="I536" t="s">
        <v>4</v>
      </c>
      <c r="J536" t="s">
        <v>5705</v>
      </c>
      <c r="K536" t="s">
        <v>3631</v>
      </c>
      <c r="L536">
        <v>3</v>
      </c>
      <c r="P536" s="96">
        <v>42979</v>
      </c>
      <c r="S536" t="s">
        <v>3632</v>
      </c>
      <c r="T536" t="s">
        <v>3633</v>
      </c>
      <c r="U536" t="s">
        <v>3633</v>
      </c>
      <c r="V536" t="s">
        <v>4183</v>
      </c>
      <c r="W536" t="s">
        <v>3635</v>
      </c>
      <c r="X536" t="s">
        <v>3636</v>
      </c>
      <c r="Y536" t="s">
        <v>3032</v>
      </c>
      <c r="Z536" t="s">
        <v>5706</v>
      </c>
      <c r="AA536" t="s">
        <v>1257</v>
      </c>
      <c r="AC536" t="s">
        <v>3520</v>
      </c>
      <c r="AD536" t="s">
        <v>5707</v>
      </c>
      <c r="AE536" t="s">
        <v>3591</v>
      </c>
      <c r="AF536" t="s">
        <v>3641</v>
      </c>
      <c r="AK536" t="s">
        <v>3557</v>
      </c>
      <c r="AL536" t="s">
        <v>3544</v>
      </c>
    </row>
    <row r="537" spans="2:41" x14ac:dyDescent="0.25">
      <c r="B537" s="95">
        <v>536</v>
      </c>
      <c r="C537" s="95" t="s">
        <v>5708</v>
      </c>
      <c r="D537" t="s">
        <v>5709</v>
      </c>
      <c r="F537" t="s">
        <v>3117</v>
      </c>
      <c r="G537" t="s">
        <v>3548</v>
      </c>
      <c r="H537" t="s">
        <v>4654</v>
      </c>
      <c r="I537" t="s">
        <v>3229</v>
      </c>
      <c r="K537" t="s">
        <v>3631</v>
      </c>
      <c r="P537" s="96">
        <v>42064</v>
      </c>
      <c r="R537" t="s">
        <v>5710</v>
      </c>
      <c r="S537" t="s">
        <v>5711</v>
      </c>
      <c r="U537" t="s">
        <v>5712</v>
      </c>
      <c r="Y537" t="s">
        <v>5713</v>
      </c>
      <c r="AC537" t="s">
        <v>3520</v>
      </c>
      <c r="AI537" t="s">
        <v>5713</v>
      </c>
      <c r="AK537" t="s">
        <v>5712</v>
      </c>
      <c r="AL537" t="s">
        <v>5714</v>
      </c>
    </row>
    <row r="538" spans="2:41" x14ac:dyDescent="0.25">
      <c r="B538" s="95">
        <v>537</v>
      </c>
      <c r="C538" s="95" t="s">
        <v>5715</v>
      </c>
      <c r="D538" t="s">
        <v>5716</v>
      </c>
      <c r="F538" t="s">
        <v>3109</v>
      </c>
      <c r="G538" t="s">
        <v>5717</v>
      </c>
      <c r="H538" t="s">
        <v>4654</v>
      </c>
      <c r="I538" t="s">
        <v>3229</v>
      </c>
      <c r="K538" t="s">
        <v>3631</v>
      </c>
      <c r="P538" s="96">
        <v>40179</v>
      </c>
      <c r="R538" t="s">
        <v>5710</v>
      </c>
      <c r="S538" t="s">
        <v>5711</v>
      </c>
      <c r="U538" t="s">
        <v>5718</v>
      </c>
      <c r="Y538" t="s">
        <v>5713</v>
      </c>
      <c r="AC538" t="s">
        <v>5719</v>
      </c>
      <c r="AI538" t="s">
        <v>5713</v>
      </c>
      <c r="AK538" t="s">
        <v>5718</v>
      </c>
      <c r="AL538" t="s">
        <v>5720</v>
      </c>
    </row>
    <row r="539" spans="2:41" x14ac:dyDescent="0.25">
      <c r="B539" s="95">
        <v>538</v>
      </c>
      <c r="C539" s="95" t="s">
        <v>5721</v>
      </c>
      <c r="D539" t="s">
        <v>5722</v>
      </c>
      <c r="F539" t="s">
        <v>3109</v>
      </c>
      <c r="G539" t="s">
        <v>5717</v>
      </c>
      <c r="H539" t="s">
        <v>4654</v>
      </c>
      <c r="I539" t="s">
        <v>3229</v>
      </c>
      <c r="K539" t="s">
        <v>3631</v>
      </c>
      <c r="P539" s="96">
        <v>38353</v>
      </c>
      <c r="R539" t="s">
        <v>5710</v>
      </c>
      <c r="T539" t="s">
        <v>5711</v>
      </c>
      <c r="V539" t="s">
        <v>5718</v>
      </c>
      <c r="Y539" t="s">
        <v>5713</v>
      </c>
      <c r="AC539" t="s">
        <v>5719</v>
      </c>
      <c r="AI539" t="s">
        <v>5713</v>
      </c>
      <c r="AK539" t="s">
        <v>5718</v>
      </c>
      <c r="AL539" t="s">
        <v>5720</v>
      </c>
    </row>
    <row r="540" spans="2:41" x14ac:dyDescent="0.25">
      <c r="B540" s="95">
        <v>539</v>
      </c>
      <c r="C540" s="95" t="s">
        <v>5723</v>
      </c>
      <c r="D540" t="s">
        <v>5724</v>
      </c>
      <c r="F540" t="s">
        <v>3109</v>
      </c>
      <c r="G540" t="s">
        <v>5717</v>
      </c>
      <c r="H540" t="s">
        <v>4654</v>
      </c>
      <c r="I540" t="s">
        <v>3229</v>
      </c>
      <c r="K540" t="s">
        <v>3631</v>
      </c>
      <c r="P540" s="96">
        <v>40179</v>
      </c>
      <c r="R540" t="s">
        <v>5710</v>
      </c>
      <c r="T540" t="s">
        <v>5725</v>
      </c>
      <c r="V540" t="s">
        <v>5726</v>
      </c>
      <c r="Y540" t="s">
        <v>5713</v>
      </c>
      <c r="AC540" t="s">
        <v>5719</v>
      </c>
      <c r="AI540" t="s">
        <v>5713</v>
      </c>
      <c r="AK540" t="s">
        <v>5726</v>
      </c>
      <c r="AL540" t="s">
        <v>5720</v>
      </c>
    </row>
    <row r="541" spans="2:41" x14ac:dyDescent="0.25">
      <c r="B541" s="95">
        <v>540</v>
      </c>
      <c r="C541" s="95" t="s">
        <v>5727</v>
      </c>
      <c r="D541" t="s">
        <v>5728</v>
      </c>
      <c r="F541" t="s">
        <v>3109</v>
      </c>
      <c r="G541" t="s">
        <v>5717</v>
      </c>
      <c r="H541" t="s">
        <v>4654</v>
      </c>
      <c r="I541" t="s">
        <v>3229</v>
      </c>
      <c r="K541" t="s">
        <v>3631</v>
      </c>
      <c r="P541" s="96">
        <v>40179</v>
      </c>
      <c r="R541" t="s">
        <v>5710</v>
      </c>
      <c r="T541" t="s">
        <v>5711</v>
      </c>
      <c r="V541" t="s">
        <v>5718</v>
      </c>
      <c r="Y541" t="s">
        <v>5713</v>
      </c>
      <c r="AC541" t="s">
        <v>5719</v>
      </c>
      <c r="AI541" t="s">
        <v>5713</v>
      </c>
      <c r="AK541" t="s">
        <v>5718</v>
      </c>
      <c r="AL541" t="s">
        <v>5720</v>
      </c>
    </row>
  </sheetData>
  <pageMargins left="0.7" right="0.7" top="0.75" bottom="0.75" header="0.3" footer="0.3"/>
  <pageSetup paperSize="9" orientation="portrait" r:id="rId1"/>
  <headerFooter differentOddEven="1">
    <oddFooter>&amp;L&amp;"Arial,Regular"&amp;9Information Classification: Confidential</oddFooter>
    <evenFooter>&amp;L&amp;"Arial,Regular"&amp;9Information Classification: Confidential</even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L907"/>
  <sheetViews>
    <sheetView workbookViewId="0">
      <selection activeCell="A2" sqref="A2:A907"/>
    </sheetView>
  </sheetViews>
  <sheetFormatPr defaultRowHeight="12.75" x14ac:dyDescent="0.2"/>
  <cols>
    <col min="1" max="1" width="9.140625" style="2"/>
    <col min="2" max="2" width="12.7109375" style="97" bestFit="1" customWidth="1"/>
    <col min="3" max="3" width="51.28515625" style="2" bestFit="1" customWidth="1"/>
    <col min="4" max="4" width="50.7109375" style="2" bestFit="1" customWidth="1"/>
    <col min="5" max="5" width="17.5703125" style="2" bestFit="1" customWidth="1"/>
    <col min="6" max="6" width="41.42578125" style="2" bestFit="1" customWidth="1"/>
    <col min="7" max="7" width="23.140625" style="2" bestFit="1" customWidth="1"/>
    <col min="8" max="8" width="72.5703125" style="2" bestFit="1" customWidth="1"/>
    <col min="9" max="9" width="31" style="2" bestFit="1" customWidth="1"/>
    <col min="10" max="10" width="20.140625" style="2" bestFit="1" customWidth="1"/>
    <col min="11" max="11" width="81.140625" style="2" bestFit="1" customWidth="1"/>
    <col min="12" max="12" width="10.5703125" style="2" bestFit="1" customWidth="1"/>
    <col min="13" max="257" width="9.140625" style="2"/>
    <col min="258" max="258" width="12.7109375" style="2" bestFit="1" customWidth="1"/>
    <col min="259" max="259" width="51.28515625" style="2" bestFit="1" customWidth="1"/>
    <col min="260" max="260" width="50.7109375" style="2" bestFit="1" customWidth="1"/>
    <col min="261" max="261" width="17.5703125" style="2" bestFit="1" customWidth="1"/>
    <col min="262" max="262" width="41.42578125" style="2" bestFit="1" customWidth="1"/>
    <col min="263" max="263" width="23.140625" style="2" bestFit="1" customWidth="1"/>
    <col min="264" max="264" width="72.5703125" style="2" bestFit="1" customWidth="1"/>
    <col min="265" max="265" width="31" style="2" bestFit="1" customWidth="1"/>
    <col min="266" max="266" width="20.140625" style="2" bestFit="1" customWidth="1"/>
    <col min="267" max="267" width="81.140625" style="2" bestFit="1" customWidth="1"/>
    <col min="268" max="268" width="10.5703125" style="2" bestFit="1" customWidth="1"/>
    <col min="269" max="513" width="9.140625" style="2"/>
    <col min="514" max="514" width="12.7109375" style="2" bestFit="1" customWidth="1"/>
    <col min="515" max="515" width="51.28515625" style="2" bestFit="1" customWidth="1"/>
    <col min="516" max="516" width="50.7109375" style="2" bestFit="1" customWidth="1"/>
    <col min="517" max="517" width="17.5703125" style="2" bestFit="1" customWidth="1"/>
    <col min="518" max="518" width="41.42578125" style="2" bestFit="1" customWidth="1"/>
    <col min="519" max="519" width="23.140625" style="2" bestFit="1" customWidth="1"/>
    <col min="520" max="520" width="72.5703125" style="2" bestFit="1" customWidth="1"/>
    <col min="521" max="521" width="31" style="2" bestFit="1" customWidth="1"/>
    <col min="522" max="522" width="20.140625" style="2" bestFit="1" customWidth="1"/>
    <col min="523" max="523" width="81.140625" style="2" bestFit="1" customWidth="1"/>
    <col min="524" max="524" width="10.5703125" style="2" bestFit="1" customWidth="1"/>
    <col min="525" max="769" width="9.140625" style="2"/>
    <col min="770" max="770" width="12.7109375" style="2" bestFit="1" customWidth="1"/>
    <col min="771" max="771" width="51.28515625" style="2" bestFit="1" customWidth="1"/>
    <col min="772" max="772" width="50.7109375" style="2" bestFit="1" customWidth="1"/>
    <col min="773" max="773" width="17.5703125" style="2" bestFit="1" customWidth="1"/>
    <col min="774" max="774" width="41.42578125" style="2" bestFit="1" customWidth="1"/>
    <col min="775" max="775" width="23.140625" style="2" bestFit="1" customWidth="1"/>
    <col min="776" max="776" width="72.5703125" style="2" bestFit="1" customWidth="1"/>
    <col min="777" max="777" width="31" style="2" bestFit="1" customWidth="1"/>
    <col min="778" max="778" width="20.140625" style="2" bestFit="1" customWidth="1"/>
    <col min="779" max="779" width="81.140625" style="2" bestFit="1" customWidth="1"/>
    <col min="780" max="780" width="10.5703125" style="2" bestFit="1" customWidth="1"/>
    <col min="781" max="1025" width="9.140625" style="2"/>
    <col min="1026" max="1026" width="12.7109375" style="2" bestFit="1" customWidth="1"/>
    <col min="1027" max="1027" width="51.28515625" style="2" bestFit="1" customWidth="1"/>
    <col min="1028" max="1028" width="50.7109375" style="2" bestFit="1" customWidth="1"/>
    <col min="1029" max="1029" width="17.5703125" style="2" bestFit="1" customWidth="1"/>
    <col min="1030" max="1030" width="41.42578125" style="2" bestFit="1" customWidth="1"/>
    <col min="1031" max="1031" width="23.140625" style="2" bestFit="1" customWidth="1"/>
    <col min="1032" max="1032" width="72.5703125" style="2" bestFit="1" customWidth="1"/>
    <col min="1033" max="1033" width="31" style="2" bestFit="1" customWidth="1"/>
    <col min="1034" max="1034" width="20.140625" style="2" bestFit="1" customWidth="1"/>
    <col min="1035" max="1035" width="81.140625" style="2" bestFit="1" customWidth="1"/>
    <col min="1036" max="1036" width="10.5703125" style="2" bestFit="1" customWidth="1"/>
    <col min="1037" max="1281" width="9.140625" style="2"/>
    <col min="1282" max="1282" width="12.7109375" style="2" bestFit="1" customWidth="1"/>
    <col min="1283" max="1283" width="51.28515625" style="2" bestFit="1" customWidth="1"/>
    <col min="1284" max="1284" width="50.7109375" style="2" bestFit="1" customWidth="1"/>
    <col min="1285" max="1285" width="17.5703125" style="2" bestFit="1" customWidth="1"/>
    <col min="1286" max="1286" width="41.42578125" style="2" bestFit="1" customWidth="1"/>
    <col min="1287" max="1287" width="23.140625" style="2" bestFit="1" customWidth="1"/>
    <col min="1288" max="1288" width="72.5703125" style="2" bestFit="1" customWidth="1"/>
    <col min="1289" max="1289" width="31" style="2" bestFit="1" customWidth="1"/>
    <col min="1290" max="1290" width="20.140625" style="2" bestFit="1" customWidth="1"/>
    <col min="1291" max="1291" width="81.140625" style="2" bestFit="1" customWidth="1"/>
    <col min="1292" max="1292" width="10.5703125" style="2" bestFit="1" customWidth="1"/>
    <col min="1293" max="1537" width="9.140625" style="2"/>
    <col min="1538" max="1538" width="12.7109375" style="2" bestFit="1" customWidth="1"/>
    <col min="1539" max="1539" width="51.28515625" style="2" bestFit="1" customWidth="1"/>
    <col min="1540" max="1540" width="50.7109375" style="2" bestFit="1" customWidth="1"/>
    <col min="1541" max="1541" width="17.5703125" style="2" bestFit="1" customWidth="1"/>
    <col min="1542" max="1542" width="41.42578125" style="2" bestFit="1" customWidth="1"/>
    <col min="1543" max="1543" width="23.140625" style="2" bestFit="1" customWidth="1"/>
    <col min="1544" max="1544" width="72.5703125" style="2" bestFit="1" customWidth="1"/>
    <col min="1545" max="1545" width="31" style="2" bestFit="1" customWidth="1"/>
    <col min="1546" max="1546" width="20.140625" style="2" bestFit="1" customWidth="1"/>
    <col min="1547" max="1547" width="81.140625" style="2" bestFit="1" customWidth="1"/>
    <col min="1548" max="1548" width="10.5703125" style="2" bestFit="1" customWidth="1"/>
    <col min="1549" max="1793" width="9.140625" style="2"/>
    <col min="1794" max="1794" width="12.7109375" style="2" bestFit="1" customWidth="1"/>
    <col min="1795" max="1795" width="51.28515625" style="2" bestFit="1" customWidth="1"/>
    <col min="1796" max="1796" width="50.7109375" style="2" bestFit="1" customWidth="1"/>
    <col min="1797" max="1797" width="17.5703125" style="2" bestFit="1" customWidth="1"/>
    <col min="1798" max="1798" width="41.42578125" style="2" bestFit="1" customWidth="1"/>
    <col min="1799" max="1799" width="23.140625" style="2" bestFit="1" customWidth="1"/>
    <col min="1800" max="1800" width="72.5703125" style="2" bestFit="1" customWidth="1"/>
    <col min="1801" max="1801" width="31" style="2" bestFit="1" customWidth="1"/>
    <col min="1802" max="1802" width="20.140625" style="2" bestFit="1" customWidth="1"/>
    <col min="1803" max="1803" width="81.140625" style="2" bestFit="1" customWidth="1"/>
    <col min="1804" max="1804" width="10.5703125" style="2" bestFit="1" customWidth="1"/>
    <col min="1805" max="2049" width="9.140625" style="2"/>
    <col min="2050" max="2050" width="12.7109375" style="2" bestFit="1" customWidth="1"/>
    <col min="2051" max="2051" width="51.28515625" style="2" bestFit="1" customWidth="1"/>
    <col min="2052" max="2052" width="50.7109375" style="2" bestFit="1" customWidth="1"/>
    <col min="2053" max="2053" width="17.5703125" style="2" bestFit="1" customWidth="1"/>
    <col min="2054" max="2054" width="41.42578125" style="2" bestFit="1" customWidth="1"/>
    <col min="2055" max="2055" width="23.140625" style="2" bestFit="1" customWidth="1"/>
    <col min="2056" max="2056" width="72.5703125" style="2" bestFit="1" customWidth="1"/>
    <col min="2057" max="2057" width="31" style="2" bestFit="1" customWidth="1"/>
    <col min="2058" max="2058" width="20.140625" style="2" bestFit="1" customWidth="1"/>
    <col min="2059" max="2059" width="81.140625" style="2" bestFit="1" customWidth="1"/>
    <col min="2060" max="2060" width="10.5703125" style="2" bestFit="1" customWidth="1"/>
    <col min="2061" max="2305" width="9.140625" style="2"/>
    <col min="2306" max="2306" width="12.7109375" style="2" bestFit="1" customWidth="1"/>
    <col min="2307" max="2307" width="51.28515625" style="2" bestFit="1" customWidth="1"/>
    <col min="2308" max="2308" width="50.7109375" style="2" bestFit="1" customWidth="1"/>
    <col min="2309" max="2309" width="17.5703125" style="2" bestFit="1" customWidth="1"/>
    <col min="2310" max="2310" width="41.42578125" style="2" bestFit="1" customWidth="1"/>
    <col min="2311" max="2311" width="23.140625" style="2" bestFit="1" customWidth="1"/>
    <col min="2312" max="2312" width="72.5703125" style="2" bestFit="1" customWidth="1"/>
    <col min="2313" max="2313" width="31" style="2" bestFit="1" customWidth="1"/>
    <col min="2314" max="2314" width="20.140625" style="2" bestFit="1" customWidth="1"/>
    <col min="2315" max="2315" width="81.140625" style="2" bestFit="1" customWidth="1"/>
    <col min="2316" max="2316" width="10.5703125" style="2" bestFit="1" customWidth="1"/>
    <col min="2317" max="2561" width="9.140625" style="2"/>
    <col min="2562" max="2562" width="12.7109375" style="2" bestFit="1" customWidth="1"/>
    <col min="2563" max="2563" width="51.28515625" style="2" bestFit="1" customWidth="1"/>
    <col min="2564" max="2564" width="50.7109375" style="2" bestFit="1" customWidth="1"/>
    <col min="2565" max="2565" width="17.5703125" style="2" bestFit="1" customWidth="1"/>
    <col min="2566" max="2566" width="41.42578125" style="2" bestFit="1" customWidth="1"/>
    <col min="2567" max="2567" width="23.140625" style="2" bestFit="1" customWidth="1"/>
    <col min="2568" max="2568" width="72.5703125" style="2" bestFit="1" customWidth="1"/>
    <col min="2569" max="2569" width="31" style="2" bestFit="1" customWidth="1"/>
    <col min="2570" max="2570" width="20.140625" style="2" bestFit="1" customWidth="1"/>
    <col min="2571" max="2571" width="81.140625" style="2" bestFit="1" customWidth="1"/>
    <col min="2572" max="2572" width="10.5703125" style="2" bestFit="1" customWidth="1"/>
    <col min="2573" max="2817" width="9.140625" style="2"/>
    <col min="2818" max="2818" width="12.7109375" style="2" bestFit="1" customWidth="1"/>
    <col min="2819" max="2819" width="51.28515625" style="2" bestFit="1" customWidth="1"/>
    <col min="2820" max="2820" width="50.7109375" style="2" bestFit="1" customWidth="1"/>
    <col min="2821" max="2821" width="17.5703125" style="2" bestFit="1" customWidth="1"/>
    <col min="2822" max="2822" width="41.42578125" style="2" bestFit="1" customWidth="1"/>
    <col min="2823" max="2823" width="23.140625" style="2" bestFit="1" customWidth="1"/>
    <col min="2824" max="2824" width="72.5703125" style="2" bestFit="1" customWidth="1"/>
    <col min="2825" max="2825" width="31" style="2" bestFit="1" customWidth="1"/>
    <col min="2826" max="2826" width="20.140625" style="2" bestFit="1" customWidth="1"/>
    <col min="2827" max="2827" width="81.140625" style="2" bestFit="1" customWidth="1"/>
    <col min="2828" max="2828" width="10.5703125" style="2" bestFit="1" customWidth="1"/>
    <col min="2829" max="3073" width="9.140625" style="2"/>
    <col min="3074" max="3074" width="12.7109375" style="2" bestFit="1" customWidth="1"/>
    <col min="3075" max="3075" width="51.28515625" style="2" bestFit="1" customWidth="1"/>
    <col min="3076" max="3076" width="50.7109375" style="2" bestFit="1" customWidth="1"/>
    <col min="3077" max="3077" width="17.5703125" style="2" bestFit="1" customWidth="1"/>
    <col min="3078" max="3078" width="41.42578125" style="2" bestFit="1" customWidth="1"/>
    <col min="3079" max="3079" width="23.140625" style="2" bestFit="1" customWidth="1"/>
    <col min="3080" max="3080" width="72.5703125" style="2" bestFit="1" customWidth="1"/>
    <col min="3081" max="3081" width="31" style="2" bestFit="1" customWidth="1"/>
    <col min="3082" max="3082" width="20.140625" style="2" bestFit="1" customWidth="1"/>
    <col min="3083" max="3083" width="81.140625" style="2" bestFit="1" customWidth="1"/>
    <col min="3084" max="3084" width="10.5703125" style="2" bestFit="1" customWidth="1"/>
    <col min="3085" max="3329" width="9.140625" style="2"/>
    <col min="3330" max="3330" width="12.7109375" style="2" bestFit="1" customWidth="1"/>
    <col min="3331" max="3331" width="51.28515625" style="2" bestFit="1" customWidth="1"/>
    <col min="3332" max="3332" width="50.7109375" style="2" bestFit="1" customWidth="1"/>
    <col min="3333" max="3333" width="17.5703125" style="2" bestFit="1" customWidth="1"/>
    <col min="3334" max="3334" width="41.42578125" style="2" bestFit="1" customWidth="1"/>
    <col min="3335" max="3335" width="23.140625" style="2" bestFit="1" customWidth="1"/>
    <col min="3336" max="3336" width="72.5703125" style="2" bestFit="1" customWidth="1"/>
    <col min="3337" max="3337" width="31" style="2" bestFit="1" customWidth="1"/>
    <col min="3338" max="3338" width="20.140625" style="2" bestFit="1" customWidth="1"/>
    <col min="3339" max="3339" width="81.140625" style="2" bestFit="1" customWidth="1"/>
    <col min="3340" max="3340" width="10.5703125" style="2" bestFit="1" customWidth="1"/>
    <col min="3341" max="3585" width="9.140625" style="2"/>
    <col min="3586" max="3586" width="12.7109375" style="2" bestFit="1" customWidth="1"/>
    <col min="3587" max="3587" width="51.28515625" style="2" bestFit="1" customWidth="1"/>
    <col min="3588" max="3588" width="50.7109375" style="2" bestFit="1" customWidth="1"/>
    <col min="3589" max="3589" width="17.5703125" style="2" bestFit="1" customWidth="1"/>
    <col min="3590" max="3590" width="41.42578125" style="2" bestFit="1" customWidth="1"/>
    <col min="3591" max="3591" width="23.140625" style="2" bestFit="1" customWidth="1"/>
    <col min="3592" max="3592" width="72.5703125" style="2" bestFit="1" customWidth="1"/>
    <col min="3593" max="3593" width="31" style="2" bestFit="1" customWidth="1"/>
    <col min="3594" max="3594" width="20.140625" style="2" bestFit="1" customWidth="1"/>
    <col min="3595" max="3595" width="81.140625" style="2" bestFit="1" customWidth="1"/>
    <col min="3596" max="3596" width="10.5703125" style="2" bestFit="1" customWidth="1"/>
    <col min="3597" max="3841" width="9.140625" style="2"/>
    <col min="3842" max="3842" width="12.7109375" style="2" bestFit="1" customWidth="1"/>
    <col min="3843" max="3843" width="51.28515625" style="2" bestFit="1" customWidth="1"/>
    <col min="3844" max="3844" width="50.7109375" style="2" bestFit="1" customWidth="1"/>
    <col min="3845" max="3845" width="17.5703125" style="2" bestFit="1" customWidth="1"/>
    <col min="3846" max="3846" width="41.42578125" style="2" bestFit="1" customWidth="1"/>
    <col min="3847" max="3847" width="23.140625" style="2" bestFit="1" customWidth="1"/>
    <col min="3848" max="3848" width="72.5703125" style="2" bestFit="1" customWidth="1"/>
    <col min="3849" max="3849" width="31" style="2" bestFit="1" customWidth="1"/>
    <col min="3850" max="3850" width="20.140625" style="2" bestFit="1" customWidth="1"/>
    <col min="3851" max="3851" width="81.140625" style="2" bestFit="1" customWidth="1"/>
    <col min="3852" max="3852" width="10.5703125" style="2" bestFit="1" customWidth="1"/>
    <col min="3853" max="4097" width="9.140625" style="2"/>
    <col min="4098" max="4098" width="12.7109375" style="2" bestFit="1" customWidth="1"/>
    <col min="4099" max="4099" width="51.28515625" style="2" bestFit="1" customWidth="1"/>
    <col min="4100" max="4100" width="50.7109375" style="2" bestFit="1" customWidth="1"/>
    <col min="4101" max="4101" width="17.5703125" style="2" bestFit="1" customWidth="1"/>
    <col min="4102" max="4102" width="41.42578125" style="2" bestFit="1" customWidth="1"/>
    <col min="4103" max="4103" width="23.140625" style="2" bestFit="1" customWidth="1"/>
    <col min="4104" max="4104" width="72.5703125" style="2" bestFit="1" customWidth="1"/>
    <col min="4105" max="4105" width="31" style="2" bestFit="1" customWidth="1"/>
    <col min="4106" max="4106" width="20.140625" style="2" bestFit="1" customWidth="1"/>
    <col min="4107" max="4107" width="81.140625" style="2" bestFit="1" customWidth="1"/>
    <col min="4108" max="4108" width="10.5703125" style="2" bestFit="1" customWidth="1"/>
    <col min="4109" max="4353" width="9.140625" style="2"/>
    <col min="4354" max="4354" width="12.7109375" style="2" bestFit="1" customWidth="1"/>
    <col min="4355" max="4355" width="51.28515625" style="2" bestFit="1" customWidth="1"/>
    <col min="4356" max="4356" width="50.7109375" style="2" bestFit="1" customWidth="1"/>
    <col min="4357" max="4357" width="17.5703125" style="2" bestFit="1" customWidth="1"/>
    <col min="4358" max="4358" width="41.42578125" style="2" bestFit="1" customWidth="1"/>
    <col min="4359" max="4359" width="23.140625" style="2" bestFit="1" customWidth="1"/>
    <col min="4360" max="4360" width="72.5703125" style="2" bestFit="1" customWidth="1"/>
    <col min="4361" max="4361" width="31" style="2" bestFit="1" customWidth="1"/>
    <col min="4362" max="4362" width="20.140625" style="2" bestFit="1" customWidth="1"/>
    <col min="4363" max="4363" width="81.140625" style="2" bestFit="1" customWidth="1"/>
    <col min="4364" max="4364" width="10.5703125" style="2" bestFit="1" customWidth="1"/>
    <col min="4365" max="4609" width="9.140625" style="2"/>
    <col min="4610" max="4610" width="12.7109375" style="2" bestFit="1" customWidth="1"/>
    <col min="4611" max="4611" width="51.28515625" style="2" bestFit="1" customWidth="1"/>
    <col min="4612" max="4612" width="50.7109375" style="2" bestFit="1" customWidth="1"/>
    <col min="4613" max="4613" width="17.5703125" style="2" bestFit="1" customWidth="1"/>
    <col min="4614" max="4614" width="41.42578125" style="2" bestFit="1" customWidth="1"/>
    <col min="4615" max="4615" width="23.140625" style="2" bestFit="1" customWidth="1"/>
    <col min="4616" max="4616" width="72.5703125" style="2" bestFit="1" customWidth="1"/>
    <col min="4617" max="4617" width="31" style="2" bestFit="1" customWidth="1"/>
    <col min="4618" max="4618" width="20.140625" style="2" bestFit="1" customWidth="1"/>
    <col min="4619" max="4619" width="81.140625" style="2" bestFit="1" customWidth="1"/>
    <col min="4620" max="4620" width="10.5703125" style="2" bestFit="1" customWidth="1"/>
    <col min="4621" max="4865" width="9.140625" style="2"/>
    <col min="4866" max="4866" width="12.7109375" style="2" bestFit="1" customWidth="1"/>
    <col min="4867" max="4867" width="51.28515625" style="2" bestFit="1" customWidth="1"/>
    <col min="4868" max="4868" width="50.7109375" style="2" bestFit="1" customWidth="1"/>
    <col min="4869" max="4869" width="17.5703125" style="2" bestFit="1" customWidth="1"/>
    <col min="4870" max="4870" width="41.42578125" style="2" bestFit="1" customWidth="1"/>
    <col min="4871" max="4871" width="23.140625" style="2" bestFit="1" customWidth="1"/>
    <col min="4872" max="4872" width="72.5703125" style="2" bestFit="1" customWidth="1"/>
    <col min="4873" max="4873" width="31" style="2" bestFit="1" customWidth="1"/>
    <col min="4874" max="4874" width="20.140625" style="2" bestFit="1" customWidth="1"/>
    <col min="4875" max="4875" width="81.140625" style="2" bestFit="1" customWidth="1"/>
    <col min="4876" max="4876" width="10.5703125" style="2" bestFit="1" customWidth="1"/>
    <col min="4877" max="5121" width="9.140625" style="2"/>
    <col min="5122" max="5122" width="12.7109375" style="2" bestFit="1" customWidth="1"/>
    <col min="5123" max="5123" width="51.28515625" style="2" bestFit="1" customWidth="1"/>
    <col min="5124" max="5124" width="50.7109375" style="2" bestFit="1" customWidth="1"/>
    <col min="5125" max="5125" width="17.5703125" style="2" bestFit="1" customWidth="1"/>
    <col min="5126" max="5126" width="41.42578125" style="2" bestFit="1" customWidth="1"/>
    <col min="5127" max="5127" width="23.140625" style="2" bestFit="1" customWidth="1"/>
    <col min="5128" max="5128" width="72.5703125" style="2" bestFit="1" customWidth="1"/>
    <col min="5129" max="5129" width="31" style="2" bestFit="1" customWidth="1"/>
    <col min="5130" max="5130" width="20.140625" style="2" bestFit="1" customWidth="1"/>
    <col min="5131" max="5131" width="81.140625" style="2" bestFit="1" customWidth="1"/>
    <col min="5132" max="5132" width="10.5703125" style="2" bestFit="1" customWidth="1"/>
    <col min="5133" max="5377" width="9.140625" style="2"/>
    <col min="5378" max="5378" width="12.7109375" style="2" bestFit="1" customWidth="1"/>
    <col min="5379" max="5379" width="51.28515625" style="2" bestFit="1" customWidth="1"/>
    <col min="5380" max="5380" width="50.7109375" style="2" bestFit="1" customWidth="1"/>
    <col min="5381" max="5381" width="17.5703125" style="2" bestFit="1" customWidth="1"/>
    <col min="5382" max="5382" width="41.42578125" style="2" bestFit="1" customWidth="1"/>
    <col min="5383" max="5383" width="23.140625" style="2" bestFit="1" customWidth="1"/>
    <col min="5384" max="5384" width="72.5703125" style="2" bestFit="1" customWidth="1"/>
    <col min="5385" max="5385" width="31" style="2" bestFit="1" customWidth="1"/>
    <col min="5386" max="5386" width="20.140625" style="2" bestFit="1" customWidth="1"/>
    <col min="5387" max="5387" width="81.140625" style="2" bestFit="1" customWidth="1"/>
    <col min="5388" max="5388" width="10.5703125" style="2" bestFit="1" customWidth="1"/>
    <col min="5389" max="5633" width="9.140625" style="2"/>
    <col min="5634" max="5634" width="12.7109375" style="2" bestFit="1" customWidth="1"/>
    <col min="5635" max="5635" width="51.28515625" style="2" bestFit="1" customWidth="1"/>
    <col min="5636" max="5636" width="50.7109375" style="2" bestFit="1" customWidth="1"/>
    <col min="5637" max="5637" width="17.5703125" style="2" bestFit="1" customWidth="1"/>
    <col min="5638" max="5638" width="41.42578125" style="2" bestFit="1" customWidth="1"/>
    <col min="5639" max="5639" width="23.140625" style="2" bestFit="1" customWidth="1"/>
    <col min="5640" max="5640" width="72.5703125" style="2" bestFit="1" customWidth="1"/>
    <col min="5641" max="5641" width="31" style="2" bestFit="1" customWidth="1"/>
    <col min="5642" max="5642" width="20.140625" style="2" bestFit="1" customWidth="1"/>
    <col min="5643" max="5643" width="81.140625" style="2" bestFit="1" customWidth="1"/>
    <col min="5644" max="5644" width="10.5703125" style="2" bestFit="1" customWidth="1"/>
    <col min="5645" max="5889" width="9.140625" style="2"/>
    <col min="5890" max="5890" width="12.7109375" style="2" bestFit="1" customWidth="1"/>
    <col min="5891" max="5891" width="51.28515625" style="2" bestFit="1" customWidth="1"/>
    <col min="5892" max="5892" width="50.7109375" style="2" bestFit="1" customWidth="1"/>
    <col min="5893" max="5893" width="17.5703125" style="2" bestFit="1" customWidth="1"/>
    <col min="5894" max="5894" width="41.42578125" style="2" bestFit="1" customWidth="1"/>
    <col min="5895" max="5895" width="23.140625" style="2" bestFit="1" customWidth="1"/>
    <col min="5896" max="5896" width="72.5703125" style="2" bestFit="1" customWidth="1"/>
    <col min="5897" max="5897" width="31" style="2" bestFit="1" customWidth="1"/>
    <col min="5898" max="5898" width="20.140625" style="2" bestFit="1" customWidth="1"/>
    <col min="5899" max="5899" width="81.140625" style="2" bestFit="1" customWidth="1"/>
    <col min="5900" max="5900" width="10.5703125" style="2" bestFit="1" customWidth="1"/>
    <col min="5901" max="6145" width="9.140625" style="2"/>
    <col min="6146" max="6146" width="12.7109375" style="2" bestFit="1" customWidth="1"/>
    <col min="6147" max="6147" width="51.28515625" style="2" bestFit="1" customWidth="1"/>
    <col min="6148" max="6148" width="50.7109375" style="2" bestFit="1" customWidth="1"/>
    <col min="6149" max="6149" width="17.5703125" style="2" bestFit="1" customWidth="1"/>
    <col min="6150" max="6150" width="41.42578125" style="2" bestFit="1" customWidth="1"/>
    <col min="6151" max="6151" width="23.140625" style="2" bestFit="1" customWidth="1"/>
    <col min="6152" max="6152" width="72.5703125" style="2" bestFit="1" customWidth="1"/>
    <col min="6153" max="6153" width="31" style="2" bestFit="1" customWidth="1"/>
    <col min="6154" max="6154" width="20.140625" style="2" bestFit="1" customWidth="1"/>
    <col min="6155" max="6155" width="81.140625" style="2" bestFit="1" customWidth="1"/>
    <col min="6156" max="6156" width="10.5703125" style="2" bestFit="1" customWidth="1"/>
    <col min="6157" max="6401" width="9.140625" style="2"/>
    <col min="6402" max="6402" width="12.7109375" style="2" bestFit="1" customWidth="1"/>
    <col min="6403" max="6403" width="51.28515625" style="2" bestFit="1" customWidth="1"/>
    <col min="6404" max="6404" width="50.7109375" style="2" bestFit="1" customWidth="1"/>
    <col min="6405" max="6405" width="17.5703125" style="2" bestFit="1" customWidth="1"/>
    <col min="6406" max="6406" width="41.42578125" style="2" bestFit="1" customWidth="1"/>
    <col min="6407" max="6407" width="23.140625" style="2" bestFit="1" customWidth="1"/>
    <col min="6408" max="6408" width="72.5703125" style="2" bestFit="1" customWidth="1"/>
    <col min="6409" max="6409" width="31" style="2" bestFit="1" customWidth="1"/>
    <col min="6410" max="6410" width="20.140625" style="2" bestFit="1" customWidth="1"/>
    <col min="6411" max="6411" width="81.140625" style="2" bestFit="1" customWidth="1"/>
    <col min="6412" max="6412" width="10.5703125" style="2" bestFit="1" customWidth="1"/>
    <col min="6413" max="6657" width="9.140625" style="2"/>
    <col min="6658" max="6658" width="12.7109375" style="2" bestFit="1" customWidth="1"/>
    <col min="6659" max="6659" width="51.28515625" style="2" bestFit="1" customWidth="1"/>
    <col min="6660" max="6660" width="50.7109375" style="2" bestFit="1" customWidth="1"/>
    <col min="6661" max="6661" width="17.5703125" style="2" bestFit="1" customWidth="1"/>
    <col min="6662" max="6662" width="41.42578125" style="2" bestFit="1" customWidth="1"/>
    <col min="6663" max="6663" width="23.140625" style="2" bestFit="1" customWidth="1"/>
    <col min="6664" max="6664" width="72.5703125" style="2" bestFit="1" customWidth="1"/>
    <col min="6665" max="6665" width="31" style="2" bestFit="1" customWidth="1"/>
    <col min="6666" max="6666" width="20.140625" style="2" bestFit="1" customWidth="1"/>
    <col min="6667" max="6667" width="81.140625" style="2" bestFit="1" customWidth="1"/>
    <col min="6668" max="6668" width="10.5703125" style="2" bestFit="1" customWidth="1"/>
    <col min="6669" max="6913" width="9.140625" style="2"/>
    <col min="6914" max="6914" width="12.7109375" style="2" bestFit="1" customWidth="1"/>
    <col min="6915" max="6915" width="51.28515625" style="2" bestFit="1" customWidth="1"/>
    <col min="6916" max="6916" width="50.7109375" style="2" bestFit="1" customWidth="1"/>
    <col min="6917" max="6917" width="17.5703125" style="2" bestFit="1" customWidth="1"/>
    <col min="6918" max="6918" width="41.42578125" style="2" bestFit="1" customWidth="1"/>
    <col min="6919" max="6919" width="23.140625" style="2" bestFit="1" customWidth="1"/>
    <col min="6920" max="6920" width="72.5703125" style="2" bestFit="1" customWidth="1"/>
    <col min="6921" max="6921" width="31" style="2" bestFit="1" customWidth="1"/>
    <col min="6922" max="6922" width="20.140625" style="2" bestFit="1" customWidth="1"/>
    <col min="6923" max="6923" width="81.140625" style="2" bestFit="1" customWidth="1"/>
    <col min="6924" max="6924" width="10.5703125" style="2" bestFit="1" customWidth="1"/>
    <col min="6925" max="7169" width="9.140625" style="2"/>
    <col min="7170" max="7170" width="12.7109375" style="2" bestFit="1" customWidth="1"/>
    <col min="7171" max="7171" width="51.28515625" style="2" bestFit="1" customWidth="1"/>
    <col min="7172" max="7172" width="50.7109375" style="2" bestFit="1" customWidth="1"/>
    <col min="7173" max="7173" width="17.5703125" style="2" bestFit="1" customWidth="1"/>
    <col min="7174" max="7174" width="41.42578125" style="2" bestFit="1" customWidth="1"/>
    <col min="7175" max="7175" width="23.140625" style="2" bestFit="1" customWidth="1"/>
    <col min="7176" max="7176" width="72.5703125" style="2" bestFit="1" customWidth="1"/>
    <col min="7177" max="7177" width="31" style="2" bestFit="1" customWidth="1"/>
    <col min="7178" max="7178" width="20.140625" style="2" bestFit="1" customWidth="1"/>
    <col min="7179" max="7179" width="81.140625" style="2" bestFit="1" customWidth="1"/>
    <col min="7180" max="7180" width="10.5703125" style="2" bestFit="1" customWidth="1"/>
    <col min="7181" max="7425" width="9.140625" style="2"/>
    <col min="7426" max="7426" width="12.7109375" style="2" bestFit="1" customWidth="1"/>
    <col min="7427" max="7427" width="51.28515625" style="2" bestFit="1" customWidth="1"/>
    <col min="7428" max="7428" width="50.7109375" style="2" bestFit="1" customWidth="1"/>
    <col min="7429" max="7429" width="17.5703125" style="2" bestFit="1" customWidth="1"/>
    <col min="7430" max="7430" width="41.42578125" style="2" bestFit="1" customWidth="1"/>
    <col min="7431" max="7431" width="23.140625" style="2" bestFit="1" customWidth="1"/>
    <col min="7432" max="7432" width="72.5703125" style="2" bestFit="1" customWidth="1"/>
    <col min="7433" max="7433" width="31" style="2" bestFit="1" customWidth="1"/>
    <col min="7434" max="7434" width="20.140625" style="2" bestFit="1" customWidth="1"/>
    <col min="7435" max="7435" width="81.140625" style="2" bestFit="1" customWidth="1"/>
    <col min="7436" max="7436" width="10.5703125" style="2" bestFit="1" customWidth="1"/>
    <col min="7437" max="7681" width="9.140625" style="2"/>
    <col min="7682" max="7682" width="12.7109375" style="2" bestFit="1" customWidth="1"/>
    <col min="7683" max="7683" width="51.28515625" style="2" bestFit="1" customWidth="1"/>
    <col min="7684" max="7684" width="50.7109375" style="2" bestFit="1" customWidth="1"/>
    <col min="7685" max="7685" width="17.5703125" style="2" bestFit="1" customWidth="1"/>
    <col min="7686" max="7686" width="41.42578125" style="2" bestFit="1" customWidth="1"/>
    <col min="7687" max="7687" width="23.140625" style="2" bestFit="1" customWidth="1"/>
    <col min="7688" max="7688" width="72.5703125" style="2" bestFit="1" customWidth="1"/>
    <col min="7689" max="7689" width="31" style="2" bestFit="1" customWidth="1"/>
    <col min="7690" max="7690" width="20.140625" style="2" bestFit="1" customWidth="1"/>
    <col min="7691" max="7691" width="81.140625" style="2" bestFit="1" customWidth="1"/>
    <col min="7692" max="7692" width="10.5703125" style="2" bestFit="1" customWidth="1"/>
    <col min="7693" max="7937" width="9.140625" style="2"/>
    <col min="7938" max="7938" width="12.7109375" style="2" bestFit="1" customWidth="1"/>
    <col min="7939" max="7939" width="51.28515625" style="2" bestFit="1" customWidth="1"/>
    <col min="7940" max="7940" width="50.7109375" style="2" bestFit="1" customWidth="1"/>
    <col min="7941" max="7941" width="17.5703125" style="2" bestFit="1" customWidth="1"/>
    <col min="7942" max="7942" width="41.42578125" style="2" bestFit="1" customWidth="1"/>
    <col min="7943" max="7943" width="23.140625" style="2" bestFit="1" customWidth="1"/>
    <col min="7944" max="7944" width="72.5703125" style="2" bestFit="1" customWidth="1"/>
    <col min="7945" max="7945" width="31" style="2" bestFit="1" customWidth="1"/>
    <col min="7946" max="7946" width="20.140625" style="2" bestFit="1" customWidth="1"/>
    <col min="7947" max="7947" width="81.140625" style="2" bestFit="1" customWidth="1"/>
    <col min="7948" max="7948" width="10.5703125" style="2" bestFit="1" customWidth="1"/>
    <col min="7949" max="8193" width="9.140625" style="2"/>
    <col min="8194" max="8194" width="12.7109375" style="2" bestFit="1" customWidth="1"/>
    <col min="8195" max="8195" width="51.28515625" style="2" bestFit="1" customWidth="1"/>
    <col min="8196" max="8196" width="50.7109375" style="2" bestFit="1" customWidth="1"/>
    <col min="8197" max="8197" width="17.5703125" style="2" bestFit="1" customWidth="1"/>
    <col min="8198" max="8198" width="41.42578125" style="2" bestFit="1" customWidth="1"/>
    <col min="8199" max="8199" width="23.140625" style="2" bestFit="1" customWidth="1"/>
    <col min="8200" max="8200" width="72.5703125" style="2" bestFit="1" customWidth="1"/>
    <col min="8201" max="8201" width="31" style="2" bestFit="1" customWidth="1"/>
    <col min="8202" max="8202" width="20.140625" style="2" bestFit="1" customWidth="1"/>
    <col min="8203" max="8203" width="81.140625" style="2" bestFit="1" customWidth="1"/>
    <col min="8204" max="8204" width="10.5703125" style="2" bestFit="1" customWidth="1"/>
    <col min="8205" max="8449" width="9.140625" style="2"/>
    <col min="8450" max="8450" width="12.7109375" style="2" bestFit="1" customWidth="1"/>
    <col min="8451" max="8451" width="51.28515625" style="2" bestFit="1" customWidth="1"/>
    <col min="8452" max="8452" width="50.7109375" style="2" bestFit="1" customWidth="1"/>
    <col min="8453" max="8453" width="17.5703125" style="2" bestFit="1" customWidth="1"/>
    <col min="8454" max="8454" width="41.42578125" style="2" bestFit="1" customWidth="1"/>
    <col min="8455" max="8455" width="23.140625" style="2" bestFit="1" customWidth="1"/>
    <col min="8456" max="8456" width="72.5703125" style="2" bestFit="1" customWidth="1"/>
    <col min="8457" max="8457" width="31" style="2" bestFit="1" customWidth="1"/>
    <col min="8458" max="8458" width="20.140625" style="2" bestFit="1" customWidth="1"/>
    <col min="8459" max="8459" width="81.140625" style="2" bestFit="1" customWidth="1"/>
    <col min="8460" max="8460" width="10.5703125" style="2" bestFit="1" customWidth="1"/>
    <col min="8461" max="8705" width="9.140625" style="2"/>
    <col min="8706" max="8706" width="12.7109375" style="2" bestFit="1" customWidth="1"/>
    <col min="8707" max="8707" width="51.28515625" style="2" bestFit="1" customWidth="1"/>
    <col min="8708" max="8708" width="50.7109375" style="2" bestFit="1" customWidth="1"/>
    <col min="8709" max="8709" width="17.5703125" style="2" bestFit="1" customWidth="1"/>
    <col min="8710" max="8710" width="41.42578125" style="2" bestFit="1" customWidth="1"/>
    <col min="8711" max="8711" width="23.140625" style="2" bestFit="1" customWidth="1"/>
    <col min="8712" max="8712" width="72.5703125" style="2" bestFit="1" customWidth="1"/>
    <col min="8713" max="8713" width="31" style="2" bestFit="1" customWidth="1"/>
    <col min="8714" max="8714" width="20.140625" style="2" bestFit="1" customWidth="1"/>
    <col min="8715" max="8715" width="81.140625" style="2" bestFit="1" customWidth="1"/>
    <col min="8716" max="8716" width="10.5703125" style="2" bestFit="1" customWidth="1"/>
    <col min="8717" max="8961" width="9.140625" style="2"/>
    <col min="8962" max="8962" width="12.7109375" style="2" bestFit="1" customWidth="1"/>
    <col min="8963" max="8963" width="51.28515625" style="2" bestFit="1" customWidth="1"/>
    <col min="8964" max="8964" width="50.7109375" style="2" bestFit="1" customWidth="1"/>
    <col min="8965" max="8965" width="17.5703125" style="2" bestFit="1" customWidth="1"/>
    <col min="8966" max="8966" width="41.42578125" style="2" bestFit="1" customWidth="1"/>
    <col min="8967" max="8967" width="23.140625" style="2" bestFit="1" customWidth="1"/>
    <col min="8968" max="8968" width="72.5703125" style="2" bestFit="1" customWidth="1"/>
    <col min="8969" max="8969" width="31" style="2" bestFit="1" customWidth="1"/>
    <col min="8970" max="8970" width="20.140625" style="2" bestFit="1" customWidth="1"/>
    <col min="8971" max="8971" width="81.140625" style="2" bestFit="1" customWidth="1"/>
    <col min="8972" max="8972" width="10.5703125" style="2" bestFit="1" customWidth="1"/>
    <col min="8973" max="9217" width="9.140625" style="2"/>
    <col min="9218" max="9218" width="12.7109375" style="2" bestFit="1" customWidth="1"/>
    <col min="9219" max="9219" width="51.28515625" style="2" bestFit="1" customWidth="1"/>
    <col min="9220" max="9220" width="50.7109375" style="2" bestFit="1" customWidth="1"/>
    <col min="9221" max="9221" width="17.5703125" style="2" bestFit="1" customWidth="1"/>
    <col min="9222" max="9222" width="41.42578125" style="2" bestFit="1" customWidth="1"/>
    <col min="9223" max="9223" width="23.140625" style="2" bestFit="1" customWidth="1"/>
    <col min="9224" max="9224" width="72.5703125" style="2" bestFit="1" customWidth="1"/>
    <col min="9225" max="9225" width="31" style="2" bestFit="1" customWidth="1"/>
    <col min="9226" max="9226" width="20.140625" style="2" bestFit="1" customWidth="1"/>
    <col min="9227" max="9227" width="81.140625" style="2" bestFit="1" customWidth="1"/>
    <col min="9228" max="9228" width="10.5703125" style="2" bestFit="1" customWidth="1"/>
    <col min="9229" max="9473" width="9.140625" style="2"/>
    <col min="9474" max="9474" width="12.7109375" style="2" bestFit="1" customWidth="1"/>
    <col min="9475" max="9475" width="51.28515625" style="2" bestFit="1" customWidth="1"/>
    <col min="9476" max="9476" width="50.7109375" style="2" bestFit="1" customWidth="1"/>
    <col min="9477" max="9477" width="17.5703125" style="2" bestFit="1" customWidth="1"/>
    <col min="9478" max="9478" width="41.42578125" style="2" bestFit="1" customWidth="1"/>
    <col min="9479" max="9479" width="23.140625" style="2" bestFit="1" customWidth="1"/>
    <col min="9480" max="9480" width="72.5703125" style="2" bestFit="1" customWidth="1"/>
    <col min="9481" max="9481" width="31" style="2" bestFit="1" customWidth="1"/>
    <col min="9482" max="9482" width="20.140625" style="2" bestFit="1" customWidth="1"/>
    <col min="9483" max="9483" width="81.140625" style="2" bestFit="1" customWidth="1"/>
    <col min="9484" max="9484" width="10.5703125" style="2" bestFit="1" customWidth="1"/>
    <col min="9485" max="9729" width="9.140625" style="2"/>
    <col min="9730" max="9730" width="12.7109375" style="2" bestFit="1" customWidth="1"/>
    <col min="9731" max="9731" width="51.28515625" style="2" bestFit="1" customWidth="1"/>
    <col min="9732" max="9732" width="50.7109375" style="2" bestFit="1" customWidth="1"/>
    <col min="9733" max="9733" width="17.5703125" style="2" bestFit="1" customWidth="1"/>
    <col min="9734" max="9734" width="41.42578125" style="2" bestFit="1" customWidth="1"/>
    <col min="9735" max="9735" width="23.140625" style="2" bestFit="1" customWidth="1"/>
    <col min="9736" max="9736" width="72.5703125" style="2" bestFit="1" customWidth="1"/>
    <col min="9737" max="9737" width="31" style="2" bestFit="1" customWidth="1"/>
    <col min="9738" max="9738" width="20.140625" style="2" bestFit="1" customWidth="1"/>
    <col min="9739" max="9739" width="81.140625" style="2" bestFit="1" customWidth="1"/>
    <col min="9740" max="9740" width="10.5703125" style="2" bestFit="1" customWidth="1"/>
    <col min="9741" max="9985" width="9.140625" style="2"/>
    <col min="9986" max="9986" width="12.7109375" style="2" bestFit="1" customWidth="1"/>
    <col min="9987" max="9987" width="51.28515625" style="2" bestFit="1" customWidth="1"/>
    <col min="9988" max="9988" width="50.7109375" style="2" bestFit="1" customWidth="1"/>
    <col min="9989" max="9989" width="17.5703125" style="2" bestFit="1" customWidth="1"/>
    <col min="9990" max="9990" width="41.42578125" style="2" bestFit="1" customWidth="1"/>
    <col min="9991" max="9991" width="23.140625" style="2" bestFit="1" customWidth="1"/>
    <col min="9992" max="9992" width="72.5703125" style="2" bestFit="1" customWidth="1"/>
    <col min="9993" max="9993" width="31" style="2" bestFit="1" customWidth="1"/>
    <col min="9994" max="9994" width="20.140625" style="2" bestFit="1" customWidth="1"/>
    <col min="9995" max="9995" width="81.140625" style="2" bestFit="1" customWidth="1"/>
    <col min="9996" max="9996" width="10.5703125" style="2" bestFit="1" customWidth="1"/>
    <col min="9997" max="10241" width="9.140625" style="2"/>
    <col min="10242" max="10242" width="12.7109375" style="2" bestFit="1" customWidth="1"/>
    <col min="10243" max="10243" width="51.28515625" style="2" bestFit="1" customWidth="1"/>
    <col min="10244" max="10244" width="50.7109375" style="2" bestFit="1" customWidth="1"/>
    <col min="10245" max="10245" width="17.5703125" style="2" bestFit="1" customWidth="1"/>
    <col min="10246" max="10246" width="41.42578125" style="2" bestFit="1" customWidth="1"/>
    <col min="10247" max="10247" width="23.140625" style="2" bestFit="1" customWidth="1"/>
    <col min="10248" max="10248" width="72.5703125" style="2" bestFit="1" customWidth="1"/>
    <col min="10249" max="10249" width="31" style="2" bestFit="1" customWidth="1"/>
    <col min="10250" max="10250" width="20.140625" style="2" bestFit="1" customWidth="1"/>
    <col min="10251" max="10251" width="81.140625" style="2" bestFit="1" customWidth="1"/>
    <col min="10252" max="10252" width="10.5703125" style="2" bestFit="1" customWidth="1"/>
    <col min="10253" max="10497" width="9.140625" style="2"/>
    <col min="10498" max="10498" width="12.7109375" style="2" bestFit="1" customWidth="1"/>
    <col min="10499" max="10499" width="51.28515625" style="2" bestFit="1" customWidth="1"/>
    <col min="10500" max="10500" width="50.7109375" style="2" bestFit="1" customWidth="1"/>
    <col min="10501" max="10501" width="17.5703125" style="2" bestFit="1" customWidth="1"/>
    <col min="10502" max="10502" width="41.42578125" style="2" bestFit="1" customWidth="1"/>
    <col min="10503" max="10503" width="23.140625" style="2" bestFit="1" customWidth="1"/>
    <col min="10504" max="10504" width="72.5703125" style="2" bestFit="1" customWidth="1"/>
    <col min="10505" max="10505" width="31" style="2" bestFit="1" customWidth="1"/>
    <col min="10506" max="10506" width="20.140625" style="2" bestFit="1" customWidth="1"/>
    <col min="10507" max="10507" width="81.140625" style="2" bestFit="1" customWidth="1"/>
    <col min="10508" max="10508" width="10.5703125" style="2" bestFit="1" customWidth="1"/>
    <col min="10509" max="10753" width="9.140625" style="2"/>
    <col min="10754" max="10754" width="12.7109375" style="2" bestFit="1" customWidth="1"/>
    <col min="10755" max="10755" width="51.28515625" style="2" bestFit="1" customWidth="1"/>
    <col min="10756" max="10756" width="50.7109375" style="2" bestFit="1" customWidth="1"/>
    <col min="10757" max="10757" width="17.5703125" style="2" bestFit="1" customWidth="1"/>
    <col min="10758" max="10758" width="41.42578125" style="2" bestFit="1" customWidth="1"/>
    <col min="10759" max="10759" width="23.140625" style="2" bestFit="1" customWidth="1"/>
    <col min="10760" max="10760" width="72.5703125" style="2" bestFit="1" customWidth="1"/>
    <col min="10761" max="10761" width="31" style="2" bestFit="1" customWidth="1"/>
    <col min="10762" max="10762" width="20.140625" style="2" bestFit="1" customWidth="1"/>
    <col min="10763" max="10763" width="81.140625" style="2" bestFit="1" customWidth="1"/>
    <col min="10764" max="10764" width="10.5703125" style="2" bestFit="1" customWidth="1"/>
    <col min="10765" max="11009" width="9.140625" style="2"/>
    <col min="11010" max="11010" width="12.7109375" style="2" bestFit="1" customWidth="1"/>
    <col min="11011" max="11011" width="51.28515625" style="2" bestFit="1" customWidth="1"/>
    <col min="11012" max="11012" width="50.7109375" style="2" bestFit="1" customWidth="1"/>
    <col min="11013" max="11013" width="17.5703125" style="2" bestFit="1" customWidth="1"/>
    <col min="11014" max="11014" width="41.42578125" style="2" bestFit="1" customWidth="1"/>
    <col min="11015" max="11015" width="23.140625" style="2" bestFit="1" customWidth="1"/>
    <col min="11016" max="11016" width="72.5703125" style="2" bestFit="1" customWidth="1"/>
    <col min="11017" max="11017" width="31" style="2" bestFit="1" customWidth="1"/>
    <col min="11018" max="11018" width="20.140625" style="2" bestFit="1" customWidth="1"/>
    <col min="11019" max="11019" width="81.140625" style="2" bestFit="1" customWidth="1"/>
    <col min="11020" max="11020" width="10.5703125" style="2" bestFit="1" customWidth="1"/>
    <col min="11021" max="11265" width="9.140625" style="2"/>
    <col min="11266" max="11266" width="12.7109375" style="2" bestFit="1" customWidth="1"/>
    <col min="11267" max="11267" width="51.28515625" style="2" bestFit="1" customWidth="1"/>
    <col min="11268" max="11268" width="50.7109375" style="2" bestFit="1" customWidth="1"/>
    <col min="11269" max="11269" width="17.5703125" style="2" bestFit="1" customWidth="1"/>
    <col min="11270" max="11270" width="41.42578125" style="2" bestFit="1" customWidth="1"/>
    <col min="11271" max="11271" width="23.140625" style="2" bestFit="1" customWidth="1"/>
    <col min="11272" max="11272" width="72.5703125" style="2" bestFit="1" customWidth="1"/>
    <col min="11273" max="11273" width="31" style="2" bestFit="1" customWidth="1"/>
    <col min="11274" max="11274" width="20.140625" style="2" bestFit="1" customWidth="1"/>
    <col min="11275" max="11275" width="81.140625" style="2" bestFit="1" customWidth="1"/>
    <col min="11276" max="11276" width="10.5703125" style="2" bestFit="1" customWidth="1"/>
    <col min="11277" max="11521" width="9.140625" style="2"/>
    <col min="11522" max="11522" width="12.7109375" style="2" bestFit="1" customWidth="1"/>
    <col min="11523" max="11523" width="51.28515625" style="2" bestFit="1" customWidth="1"/>
    <col min="11524" max="11524" width="50.7109375" style="2" bestFit="1" customWidth="1"/>
    <col min="11525" max="11525" width="17.5703125" style="2" bestFit="1" customWidth="1"/>
    <col min="11526" max="11526" width="41.42578125" style="2" bestFit="1" customWidth="1"/>
    <col min="11527" max="11527" width="23.140625" style="2" bestFit="1" customWidth="1"/>
    <col min="11528" max="11528" width="72.5703125" style="2" bestFit="1" customWidth="1"/>
    <col min="11529" max="11529" width="31" style="2" bestFit="1" customWidth="1"/>
    <col min="11530" max="11530" width="20.140625" style="2" bestFit="1" customWidth="1"/>
    <col min="11531" max="11531" width="81.140625" style="2" bestFit="1" customWidth="1"/>
    <col min="11532" max="11532" width="10.5703125" style="2" bestFit="1" customWidth="1"/>
    <col min="11533" max="11777" width="9.140625" style="2"/>
    <col min="11778" max="11778" width="12.7109375" style="2" bestFit="1" customWidth="1"/>
    <col min="11779" max="11779" width="51.28515625" style="2" bestFit="1" customWidth="1"/>
    <col min="11780" max="11780" width="50.7109375" style="2" bestFit="1" customWidth="1"/>
    <col min="11781" max="11781" width="17.5703125" style="2" bestFit="1" customWidth="1"/>
    <col min="11782" max="11782" width="41.42578125" style="2" bestFit="1" customWidth="1"/>
    <col min="11783" max="11783" width="23.140625" style="2" bestFit="1" customWidth="1"/>
    <col min="11784" max="11784" width="72.5703125" style="2" bestFit="1" customWidth="1"/>
    <col min="11785" max="11785" width="31" style="2" bestFit="1" customWidth="1"/>
    <col min="11786" max="11786" width="20.140625" style="2" bestFit="1" customWidth="1"/>
    <col min="11787" max="11787" width="81.140625" style="2" bestFit="1" customWidth="1"/>
    <col min="11788" max="11788" width="10.5703125" style="2" bestFit="1" customWidth="1"/>
    <col min="11789" max="12033" width="9.140625" style="2"/>
    <col min="12034" max="12034" width="12.7109375" style="2" bestFit="1" customWidth="1"/>
    <col min="12035" max="12035" width="51.28515625" style="2" bestFit="1" customWidth="1"/>
    <col min="12036" max="12036" width="50.7109375" style="2" bestFit="1" customWidth="1"/>
    <col min="12037" max="12037" width="17.5703125" style="2" bestFit="1" customWidth="1"/>
    <col min="12038" max="12038" width="41.42578125" style="2" bestFit="1" customWidth="1"/>
    <col min="12039" max="12039" width="23.140625" style="2" bestFit="1" customWidth="1"/>
    <col min="12040" max="12040" width="72.5703125" style="2" bestFit="1" customWidth="1"/>
    <col min="12041" max="12041" width="31" style="2" bestFit="1" customWidth="1"/>
    <col min="12042" max="12042" width="20.140625" style="2" bestFit="1" customWidth="1"/>
    <col min="12043" max="12043" width="81.140625" style="2" bestFit="1" customWidth="1"/>
    <col min="12044" max="12044" width="10.5703125" style="2" bestFit="1" customWidth="1"/>
    <col min="12045" max="12289" width="9.140625" style="2"/>
    <col min="12290" max="12290" width="12.7109375" style="2" bestFit="1" customWidth="1"/>
    <col min="12291" max="12291" width="51.28515625" style="2" bestFit="1" customWidth="1"/>
    <col min="12292" max="12292" width="50.7109375" style="2" bestFit="1" customWidth="1"/>
    <col min="12293" max="12293" width="17.5703125" style="2" bestFit="1" customWidth="1"/>
    <col min="12294" max="12294" width="41.42578125" style="2" bestFit="1" customWidth="1"/>
    <col min="12295" max="12295" width="23.140625" style="2" bestFit="1" customWidth="1"/>
    <col min="12296" max="12296" width="72.5703125" style="2" bestFit="1" customWidth="1"/>
    <col min="12297" max="12297" width="31" style="2" bestFit="1" customWidth="1"/>
    <col min="12298" max="12298" width="20.140625" style="2" bestFit="1" customWidth="1"/>
    <col min="12299" max="12299" width="81.140625" style="2" bestFit="1" customWidth="1"/>
    <col min="12300" max="12300" width="10.5703125" style="2" bestFit="1" customWidth="1"/>
    <col min="12301" max="12545" width="9.140625" style="2"/>
    <col min="12546" max="12546" width="12.7109375" style="2" bestFit="1" customWidth="1"/>
    <col min="12547" max="12547" width="51.28515625" style="2" bestFit="1" customWidth="1"/>
    <col min="12548" max="12548" width="50.7109375" style="2" bestFit="1" customWidth="1"/>
    <col min="12549" max="12549" width="17.5703125" style="2" bestFit="1" customWidth="1"/>
    <col min="12550" max="12550" width="41.42578125" style="2" bestFit="1" customWidth="1"/>
    <col min="12551" max="12551" width="23.140625" style="2" bestFit="1" customWidth="1"/>
    <col min="12552" max="12552" width="72.5703125" style="2" bestFit="1" customWidth="1"/>
    <col min="12553" max="12553" width="31" style="2" bestFit="1" customWidth="1"/>
    <col min="12554" max="12554" width="20.140625" style="2" bestFit="1" customWidth="1"/>
    <col min="12555" max="12555" width="81.140625" style="2" bestFit="1" customWidth="1"/>
    <col min="12556" max="12556" width="10.5703125" style="2" bestFit="1" customWidth="1"/>
    <col min="12557" max="12801" width="9.140625" style="2"/>
    <col min="12802" max="12802" width="12.7109375" style="2" bestFit="1" customWidth="1"/>
    <col min="12803" max="12803" width="51.28515625" style="2" bestFit="1" customWidth="1"/>
    <col min="12804" max="12804" width="50.7109375" style="2" bestFit="1" customWidth="1"/>
    <col min="12805" max="12805" width="17.5703125" style="2" bestFit="1" customWidth="1"/>
    <col min="12806" max="12806" width="41.42578125" style="2" bestFit="1" customWidth="1"/>
    <col min="12807" max="12807" width="23.140625" style="2" bestFit="1" customWidth="1"/>
    <col min="12808" max="12808" width="72.5703125" style="2" bestFit="1" customWidth="1"/>
    <col min="12809" max="12809" width="31" style="2" bestFit="1" customWidth="1"/>
    <col min="12810" max="12810" width="20.140625" style="2" bestFit="1" customWidth="1"/>
    <col min="12811" max="12811" width="81.140625" style="2" bestFit="1" customWidth="1"/>
    <col min="12812" max="12812" width="10.5703125" style="2" bestFit="1" customWidth="1"/>
    <col min="12813" max="13057" width="9.140625" style="2"/>
    <col min="13058" max="13058" width="12.7109375" style="2" bestFit="1" customWidth="1"/>
    <col min="13059" max="13059" width="51.28515625" style="2" bestFit="1" customWidth="1"/>
    <col min="13060" max="13060" width="50.7109375" style="2" bestFit="1" customWidth="1"/>
    <col min="13061" max="13061" width="17.5703125" style="2" bestFit="1" customWidth="1"/>
    <col min="13062" max="13062" width="41.42578125" style="2" bestFit="1" customWidth="1"/>
    <col min="13063" max="13063" width="23.140625" style="2" bestFit="1" customWidth="1"/>
    <col min="13064" max="13064" width="72.5703125" style="2" bestFit="1" customWidth="1"/>
    <col min="13065" max="13065" width="31" style="2" bestFit="1" customWidth="1"/>
    <col min="13066" max="13066" width="20.140625" style="2" bestFit="1" customWidth="1"/>
    <col min="13067" max="13067" width="81.140625" style="2" bestFit="1" customWidth="1"/>
    <col min="13068" max="13068" width="10.5703125" style="2" bestFit="1" customWidth="1"/>
    <col min="13069" max="13313" width="9.140625" style="2"/>
    <col min="13314" max="13314" width="12.7109375" style="2" bestFit="1" customWidth="1"/>
    <col min="13315" max="13315" width="51.28515625" style="2" bestFit="1" customWidth="1"/>
    <col min="13316" max="13316" width="50.7109375" style="2" bestFit="1" customWidth="1"/>
    <col min="13317" max="13317" width="17.5703125" style="2" bestFit="1" customWidth="1"/>
    <col min="13318" max="13318" width="41.42578125" style="2" bestFit="1" customWidth="1"/>
    <col min="13319" max="13319" width="23.140625" style="2" bestFit="1" customWidth="1"/>
    <col min="13320" max="13320" width="72.5703125" style="2" bestFit="1" customWidth="1"/>
    <col min="13321" max="13321" width="31" style="2" bestFit="1" customWidth="1"/>
    <col min="13322" max="13322" width="20.140625" style="2" bestFit="1" customWidth="1"/>
    <col min="13323" max="13323" width="81.140625" style="2" bestFit="1" customWidth="1"/>
    <col min="13324" max="13324" width="10.5703125" style="2" bestFit="1" customWidth="1"/>
    <col min="13325" max="13569" width="9.140625" style="2"/>
    <col min="13570" max="13570" width="12.7109375" style="2" bestFit="1" customWidth="1"/>
    <col min="13571" max="13571" width="51.28515625" style="2" bestFit="1" customWidth="1"/>
    <col min="13572" max="13572" width="50.7109375" style="2" bestFit="1" customWidth="1"/>
    <col min="13573" max="13573" width="17.5703125" style="2" bestFit="1" customWidth="1"/>
    <col min="13574" max="13574" width="41.42578125" style="2" bestFit="1" customWidth="1"/>
    <col min="13575" max="13575" width="23.140625" style="2" bestFit="1" customWidth="1"/>
    <col min="13576" max="13576" width="72.5703125" style="2" bestFit="1" customWidth="1"/>
    <col min="13577" max="13577" width="31" style="2" bestFit="1" customWidth="1"/>
    <col min="13578" max="13578" width="20.140625" style="2" bestFit="1" customWidth="1"/>
    <col min="13579" max="13579" width="81.140625" style="2" bestFit="1" customWidth="1"/>
    <col min="13580" max="13580" width="10.5703125" style="2" bestFit="1" customWidth="1"/>
    <col min="13581" max="13825" width="9.140625" style="2"/>
    <col min="13826" max="13826" width="12.7109375" style="2" bestFit="1" customWidth="1"/>
    <col min="13827" max="13827" width="51.28515625" style="2" bestFit="1" customWidth="1"/>
    <col min="13828" max="13828" width="50.7109375" style="2" bestFit="1" customWidth="1"/>
    <col min="13829" max="13829" width="17.5703125" style="2" bestFit="1" customWidth="1"/>
    <col min="13830" max="13830" width="41.42578125" style="2" bestFit="1" customWidth="1"/>
    <col min="13831" max="13831" width="23.140625" style="2" bestFit="1" customWidth="1"/>
    <col min="13832" max="13832" width="72.5703125" style="2" bestFit="1" customWidth="1"/>
    <col min="13833" max="13833" width="31" style="2" bestFit="1" customWidth="1"/>
    <col min="13834" max="13834" width="20.140625" style="2" bestFit="1" customWidth="1"/>
    <col min="13835" max="13835" width="81.140625" style="2" bestFit="1" customWidth="1"/>
    <col min="13836" max="13836" width="10.5703125" style="2" bestFit="1" customWidth="1"/>
    <col min="13837" max="14081" width="9.140625" style="2"/>
    <col min="14082" max="14082" width="12.7109375" style="2" bestFit="1" customWidth="1"/>
    <col min="14083" max="14083" width="51.28515625" style="2" bestFit="1" customWidth="1"/>
    <col min="14084" max="14084" width="50.7109375" style="2" bestFit="1" customWidth="1"/>
    <col min="14085" max="14085" width="17.5703125" style="2" bestFit="1" customWidth="1"/>
    <col min="14086" max="14086" width="41.42578125" style="2" bestFit="1" customWidth="1"/>
    <col min="14087" max="14087" width="23.140625" style="2" bestFit="1" customWidth="1"/>
    <col min="14088" max="14088" width="72.5703125" style="2" bestFit="1" customWidth="1"/>
    <col min="14089" max="14089" width="31" style="2" bestFit="1" customWidth="1"/>
    <col min="14090" max="14090" width="20.140625" style="2" bestFit="1" customWidth="1"/>
    <col min="14091" max="14091" width="81.140625" style="2" bestFit="1" customWidth="1"/>
    <col min="14092" max="14092" width="10.5703125" style="2" bestFit="1" customWidth="1"/>
    <col min="14093" max="14337" width="9.140625" style="2"/>
    <col min="14338" max="14338" width="12.7109375" style="2" bestFit="1" customWidth="1"/>
    <col min="14339" max="14339" width="51.28515625" style="2" bestFit="1" customWidth="1"/>
    <col min="14340" max="14340" width="50.7109375" style="2" bestFit="1" customWidth="1"/>
    <col min="14341" max="14341" width="17.5703125" style="2" bestFit="1" customWidth="1"/>
    <col min="14342" max="14342" width="41.42578125" style="2" bestFit="1" customWidth="1"/>
    <col min="14343" max="14343" width="23.140625" style="2" bestFit="1" customWidth="1"/>
    <col min="14344" max="14344" width="72.5703125" style="2" bestFit="1" customWidth="1"/>
    <col min="14345" max="14345" width="31" style="2" bestFit="1" customWidth="1"/>
    <col min="14346" max="14346" width="20.140625" style="2" bestFit="1" customWidth="1"/>
    <col min="14347" max="14347" width="81.140625" style="2" bestFit="1" customWidth="1"/>
    <col min="14348" max="14348" width="10.5703125" style="2" bestFit="1" customWidth="1"/>
    <col min="14349" max="14593" width="9.140625" style="2"/>
    <col min="14594" max="14594" width="12.7109375" style="2" bestFit="1" customWidth="1"/>
    <col min="14595" max="14595" width="51.28515625" style="2" bestFit="1" customWidth="1"/>
    <col min="14596" max="14596" width="50.7109375" style="2" bestFit="1" customWidth="1"/>
    <col min="14597" max="14597" width="17.5703125" style="2" bestFit="1" customWidth="1"/>
    <col min="14598" max="14598" width="41.42578125" style="2" bestFit="1" customWidth="1"/>
    <col min="14599" max="14599" width="23.140625" style="2" bestFit="1" customWidth="1"/>
    <col min="14600" max="14600" width="72.5703125" style="2" bestFit="1" customWidth="1"/>
    <col min="14601" max="14601" width="31" style="2" bestFit="1" customWidth="1"/>
    <col min="14602" max="14602" width="20.140625" style="2" bestFit="1" customWidth="1"/>
    <col min="14603" max="14603" width="81.140625" style="2" bestFit="1" customWidth="1"/>
    <col min="14604" max="14604" width="10.5703125" style="2" bestFit="1" customWidth="1"/>
    <col min="14605" max="14849" width="9.140625" style="2"/>
    <col min="14850" max="14850" width="12.7109375" style="2" bestFit="1" customWidth="1"/>
    <col min="14851" max="14851" width="51.28515625" style="2" bestFit="1" customWidth="1"/>
    <col min="14852" max="14852" width="50.7109375" style="2" bestFit="1" customWidth="1"/>
    <col min="14853" max="14853" width="17.5703125" style="2" bestFit="1" customWidth="1"/>
    <col min="14854" max="14854" width="41.42578125" style="2" bestFit="1" customWidth="1"/>
    <col min="14855" max="14855" width="23.140625" style="2" bestFit="1" customWidth="1"/>
    <col min="14856" max="14856" width="72.5703125" style="2" bestFit="1" customWidth="1"/>
    <col min="14857" max="14857" width="31" style="2" bestFit="1" customWidth="1"/>
    <col min="14858" max="14858" width="20.140625" style="2" bestFit="1" customWidth="1"/>
    <col min="14859" max="14859" width="81.140625" style="2" bestFit="1" customWidth="1"/>
    <col min="14860" max="14860" width="10.5703125" style="2" bestFit="1" customWidth="1"/>
    <col min="14861" max="15105" width="9.140625" style="2"/>
    <col min="15106" max="15106" width="12.7109375" style="2" bestFit="1" customWidth="1"/>
    <col min="15107" max="15107" width="51.28515625" style="2" bestFit="1" customWidth="1"/>
    <col min="15108" max="15108" width="50.7109375" style="2" bestFit="1" customWidth="1"/>
    <col min="15109" max="15109" width="17.5703125" style="2" bestFit="1" customWidth="1"/>
    <col min="15110" max="15110" width="41.42578125" style="2" bestFit="1" customWidth="1"/>
    <col min="15111" max="15111" width="23.140625" style="2" bestFit="1" customWidth="1"/>
    <col min="15112" max="15112" width="72.5703125" style="2" bestFit="1" customWidth="1"/>
    <col min="15113" max="15113" width="31" style="2" bestFit="1" customWidth="1"/>
    <col min="15114" max="15114" width="20.140625" style="2" bestFit="1" customWidth="1"/>
    <col min="15115" max="15115" width="81.140625" style="2" bestFit="1" customWidth="1"/>
    <col min="15116" max="15116" width="10.5703125" style="2" bestFit="1" customWidth="1"/>
    <col min="15117" max="15361" width="9.140625" style="2"/>
    <col min="15362" max="15362" width="12.7109375" style="2" bestFit="1" customWidth="1"/>
    <col min="15363" max="15363" width="51.28515625" style="2" bestFit="1" customWidth="1"/>
    <col min="15364" max="15364" width="50.7109375" style="2" bestFit="1" customWidth="1"/>
    <col min="15365" max="15365" width="17.5703125" style="2" bestFit="1" customWidth="1"/>
    <col min="15366" max="15366" width="41.42578125" style="2" bestFit="1" customWidth="1"/>
    <col min="15367" max="15367" width="23.140625" style="2" bestFit="1" customWidth="1"/>
    <col min="15368" max="15368" width="72.5703125" style="2" bestFit="1" customWidth="1"/>
    <col min="15369" max="15369" width="31" style="2" bestFit="1" customWidth="1"/>
    <col min="15370" max="15370" width="20.140625" style="2" bestFit="1" customWidth="1"/>
    <col min="15371" max="15371" width="81.140625" style="2" bestFit="1" customWidth="1"/>
    <col min="15372" max="15372" width="10.5703125" style="2" bestFit="1" customWidth="1"/>
    <col min="15373" max="15617" width="9.140625" style="2"/>
    <col min="15618" max="15618" width="12.7109375" style="2" bestFit="1" customWidth="1"/>
    <col min="15619" max="15619" width="51.28515625" style="2" bestFit="1" customWidth="1"/>
    <col min="15620" max="15620" width="50.7109375" style="2" bestFit="1" customWidth="1"/>
    <col min="15621" max="15621" width="17.5703125" style="2" bestFit="1" customWidth="1"/>
    <col min="15622" max="15622" width="41.42578125" style="2" bestFit="1" customWidth="1"/>
    <col min="15623" max="15623" width="23.140625" style="2" bestFit="1" customWidth="1"/>
    <col min="15624" max="15624" width="72.5703125" style="2" bestFit="1" customWidth="1"/>
    <col min="15625" max="15625" width="31" style="2" bestFit="1" customWidth="1"/>
    <col min="15626" max="15626" width="20.140625" style="2" bestFit="1" customWidth="1"/>
    <col min="15627" max="15627" width="81.140625" style="2" bestFit="1" customWidth="1"/>
    <col min="15628" max="15628" width="10.5703125" style="2" bestFit="1" customWidth="1"/>
    <col min="15629" max="15873" width="9.140625" style="2"/>
    <col min="15874" max="15874" width="12.7109375" style="2" bestFit="1" customWidth="1"/>
    <col min="15875" max="15875" width="51.28515625" style="2" bestFit="1" customWidth="1"/>
    <col min="15876" max="15876" width="50.7109375" style="2" bestFit="1" customWidth="1"/>
    <col min="15877" max="15877" width="17.5703125" style="2" bestFit="1" customWidth="1"/>
    <col min="15878" max="15878" width="41.42578125" style="2" bestFit="1" customWidth="1"/>
    <col min="15879" max="15879" width="23.140625" style="2" bestFit="1" customWidth="1"/>
    <col min="15880" max="15880" width="72.5703125" style="2" bestFit="1" customWidth="1"/>
    <col min="15881" max="15881" width="31" style="2" bestFit="1" customWidth="1"/>
    <col min="15882" max="15882" width="20.140625" style="2" bestFit="1" customWidth="1"/>
    <col min="15883" max="15883" width="81.140625" style="2" bestFit="1" customWidth="1"/>
    <col min="15884" max="15884" width="10.5703125" style="2" bestFit="1" customWidth="1"/>
    <col min="15885" max="16129" width="9.140625" style="2"/>
    <col min="16130" max="16130" width="12.7109375" style="2" bestFit="1" customWidth="1"/>
    <col min="16131" max="16131" width="51.28515625" style="2" bestFit="1" customWidth="1"/>
    <col min="16132" max="16132" width="50.7109375" style="2" bestFit="1" customWidth="1"/>
    <col min="16133" max="16133" width="17.5703125" style="2" bestFit="1" customWidth="1"/>
    <col min="16134" max="16134" width="41.42578125" style="2" bestFit="1" customWidth="1"/>
    <col min="16135" max="16135" width="23.140625" style="2" bestFit="1" customWidth="1"/>
    <col min="16136" max="16136" width="72.5703125" style="2" bestFit="1" customWidth="1"/>
    <col min="16137" max="16137" width="31" style="2" bestFit="1" customWidth="1"/>
    <col min="16138" max="16138" width="20.140625" style="2" bestFit="1" customWidth="1"/>
    <col min="16139" max="16139" width="81.140625" style="2" bestFit="1" customWidth="1"/>
    <col min="16140" max="16140" width="10.5703125" style="2" bestFit="1" customWidth="1"/>
    <col min="16141" max="16384" width="9.140625" style="2"/>
  </cols>
  <sheetData>
    <row r="1" spans="1:12" x14ac:dyDescent="0.2">
      <c r="A1" s="2" t="s">
        <v>7755</v>
      </c>
      <c r="B1" s="97" t="s">
        <v>636</v>
      </c>
      <c r="C1" s="97" t="s">
        <v>637</v>
      </c>
      <c r="D1" s="2" t="s">
        <v>638</v>
      </c>
      <c r="E1" s="2" t="s">
        <v>639</v>
      </c>
      <c r="F1" s="2" t="s">
        <v>640</v>
      </c>
      <c r="G1" s="2" t="s">
        <v>641</v>
      </c>
      <c r="H1" s="2" t="s">
        <v>642</v>
      </c>
      <c r="I1" s="2" t="s">
        <v>643</v>
      </c>
      <c r="J1" s="2" t="s">
        <v>644</v>
      </c>
      <c r="K1" s="2" t="s">
        <v>645</v>
      </c>
      <c r="L1" s="2" t="s">
        <v>646</v>
      </c>
    </row>
    <row r="2" spans="1:12" x14ac:dyDescent="0.2">
      <c r="A2" s="2">
        <v>1</v>
      </c>
      <c r="B2" s="97" t="s">
        <v>3490</v>
      </c>
      <c r="C2" s="97" t="s">
        <v>5729</v>
      </c>
      <c r="D2" s="2" t="s">
        <v>5730</v>
      </c>
      <c r="E2" s="2" t="s">
        <v>829</v>
      </c>
      <c r="F2" s="2" t="s">
        <v>5731</v>
      </c>
    </row>
    <row r="3" spans="1:12" x14ac:dyDescent="0.2">
      <c r="A3" s="2">
        <v>2</v>
      </c>
      <c r="B3" s="97" t="s">
        <v>3502</v>
      </c>
      <c r="C3" s="97" t="s">
        <v>5732</v>
      </c>
      <c r="D3" s="2" t="s">
        <v>5733</v>
      </c>
      <c r="E3" s="2" t="s">
        <v>829</v>
      </c>
      <c r="F3" s="2" t="s">
        <v>5734</v>
      </c>
    </row>
    <row r="4" spans="1:12" x14ac:dyDescent="0.2">
      <c r="A4" s="2">
        <v>3</v>
      </c>
      <c r="B4" s="97" t="s">
        <v>1691</v>
      </c>
      <c r="C4" s="97" t="s">
        <v>1691</v>
      </c>
      <c r="D4" s="2" t="s">
        <v>5735</v>
      </c>
      <c r="E4" s="2" t="s">
        <v>679</v>
      </c>
      <c r="F4" s="2" t="s">
        <v>5736</v>
      </c>
      <c r="G4" s="2" t="s">
        <v>5737</v>
      </c>
      <c r="H4" s="2" t="s">
        <v>1695</v>
      </c>
      <c r="I4" s="2" t="s">
        <v>683</v>
      </c>
      <c r="J4" s="2" t="s">
        <v>1696</v>
      </c>
      <c r="K4" s="2" t="s">
        <v>1203</v>
      </c>
      <c r="L4" s="2" t="s">
        <v>1697</v>
      </c>
    </row>
    <row r="5" spans="1:12" x14ac:dyDescent="0.2">
      <c r="A5" s="2">
        <v>4</v>
      </c>
      <c r="B5" s="97" t="s">
        <v>1691</v>
      </c>
      <c r="C5" s="2" t="s">
        <v>1691</v>
      </c>
      <c r="D5" s="2" t="s">
        <v>5738</v>
      </c>
      <c r="E5" s="2" t="s">
        <v>5739</v>
      </c>
      <c r="F5" s="2" t="s">
        <v>5740</v>
      </c>
      <c r="G5" s="2" t="s">
        <v>5741</v>
      </c>
      <c r="H5" s="2" t="s">
        <v>1695</v>
      </c>
      <c r="I5" s="2" t="s">
        <v>683</v>
      </c>
      <c r="J5" s="2" t="s">
        <v>1696</v>
      </c>
      <c r="K5" s="2" t="s">
        <v>1203</v>
      </c>
      <c r="L5" s="2" t="s">
        <v>1697</v>
      </c>
    </row>
    <row r="6" spans="1:12" x14ac:dyDescent="0.2">
      <c r="A6" s="2">
        <v>5</v>
      </c>
      <c r="B6" s="97" t="s">
        <v>1691</v>
      </c>
      <c r="C6" s="2" t="s">
        <v>1691</v>
      </c>
      <c r="D6" s="2" t="s">
        <v>5735</v>
      </c>
      <c r="E6" s="2" t="s">
        <v>5742</v>
      </c>
      <c r="F6" s="2" t="s">
        <v>5736</v>
      </c>
      <c r="G6" s="2" t="s">
        <v>5737</v>
      </c>
      <c r="H6" s="2" t="s">
        <v>1695</v>
      </c>
      <c r="I6" s="2" t="s">
        <v>683</v>
      </c>
      <c r="J6" s="2" t="s">
        <v>1696</v>
      </c>
      <c r="K6" s="2" t="s">
        <v>1203</v>
      </c>
      <c r="L6" s="2" t="s">
        <v>1697</v>
      </c>
    </row>
    <row r="7" spans="1:12" x14ac:dyDescent="0.2">
      <c r="A7" s="2">
        <v>6</v>
      </c>
      <c r="B7" s="97" t="s">
        <v>3529</v>
      </c>
      <c r="C7" s="97" t="s">
        <v>3529</v>
      </c>
      <c r="D7" s="2" t="s">
        <v>5743</v>
      </c>
      <c r="E7" s="2" t="s">
        <v>679</v>
      </c>
      <c r="F7" s="2" t="s">
        <v>5744</v>
      </c>
      <c r="G7" s="2" t="s">
        <v>5745</v>
      </c>
      <c r="H7" s="2" t="s">
        <v>5746</v>
      </c>
      <c r="I7" s="2" t="s">
        <v>683</v>
      </c>
      <c r="J7" s="2" t="s">
        <v>712</v>
      </c>
      <c r="K7" s="2" t="s">
        <v>713</v>
      </c>
      <c r="L7" s="2" t="s">
        <v>5747</v>
      </c>
    </row>
    <row r="8" spans="1:12" x14ac:dyDescent="0.2">
      <c r="A8" s="2">
        <v>7</v>
      </c>
      <c r="B8" s="97" t="s">
        <v>3529</v>
      </c>
      <c r="C8" s="97" t="s">
        <v>3529</v>
      </c>
      <c r="D8" s="2" t="s">
        <v>5743</v>
      </c>
      <c r="E8" s="2" t="s">
        <v>5742</v>
      </c>
      <c r="F8" s="2" t="s">
        <v>5744</v>
      </c>
      <c r="G8" s="2" t="s">
        <v>5745</v>
      </c>
      <c r="H8" s="2" t="s">
        <v>5746</v>
      </c>
      <c r="I8" s="2" t="s">
        <v>683</v>
      </c>
      <c r="J8" s="2" t="s">
        <v>712</v>
      </c>
      <c r="K8" s="2" t="s">
        <v>713</v>
      </c>
      <c r="L8" s="2" t="s">
        <v>5747</v>
      </c>
    </row>
    <row r="9" spans="1:12" x14ac:dyDescent="0.2">
      <c r="A9" s="2">
        <v>8</v>
      </c>
      <c r="B9" s="2" t="s">
        <v>3545</v>
      </c>
      <c r="C9" s="2" t="s">
        <v>5748</v>
      </c>
      <c r="D9" s="2" t="s">
        <v>5749</v>
      </c>
      <c r="E9" s="2" t="s">
        <v>679</v>
      </c>
      <c r="F9" s="2" t="s">
        <v>5750</v>
      </c>
      <c r="G9" s="2" t="s">
        <v>5751</v>
      </c>
      <c r="H9" s="2" t="s">
        <v>5752</v>
      </c>
      <c r="I9" s="2" t="s">
        <v>683</v>
      </c>
      <c r="J9" s="2" t="s">
        <v>2760</v>
      </c>
      <c r="K9" s="2" t="s">
        <v>698</v>
      </c>
      <c r="L9" s="2" t="s">
        <v>5753</v>
      </c>
    </row>
    <row r="10" spans="1:12" x14ac:dyDescent="0.2">
      <c r="A10" s="2">
        <v>9</v>
      </c>
      <c r="B10" s="2" t="s">
        <v>3545</v>
      </c>
      <c r="C10" s="2" t="s">
        <v>5748</v>
      </c>
      <c r="D10" s="2" t="s">
        <v>5754</v>
      </c>
      <c r="E10" s="2" t="s">
        <v>5742</v>
      </c>
      <c r="F10" s="2" t="s">
        <v>5755</v>
      </c>
      <c r="G10" s="2" t="s">
        <v>5756</v>
      </c>
      <c r="H10" s="2" t="s">
        <v>5752</v>
      </c>
      <c r="I10" s="2" t="s">
        <v>683</v>
      </c>
      <c r="J10" s="2" t="s">
        <v>2760</v>
      </c>
      <c r="K10" s="2" t="s">
        <v>698</v>
      </c>
      <c r="L10" s="2" t="s">
        <v>5753</v>
      </c>
    </row>
    <row r="11" spans="1:12" x14ac:dyDescent="0.2">
      <c r="A11" s="2">
        <v>10</v>
      </c>
      <c r="B11" s="2" t="s">
        <v>3558</v>
      </c>
      <c r="C11" s="2" t="s">
        <v>3559</v>
      </c>
      <c r="D11" s="2" t="s">
        <v>5757</v>
      </c>
      <c r="E11" s="2" t="s">
        <v>679</v>
      </c>
      <c r="F11" s="2" t="s">
        <v>5758</v>
      </c>
      <c r="G11" s="2" t="s">
        <v>5759</v>
      </c>
      <c r="H11" s="2" t="s">
        <v>683</v>
      </c>
      <c r="I11" s="2" t="s">
        <v>683</v>
      </c>
      <c r="J11" s="2" t="s">
        <v>683</v>
      </c>
      <c r="K11" s="2" t="s">
        <v>1340</v>
      </c>
      <c r="L11" s="2" t="s">
        <v>757</v>
      </c>
    </row>
    <row r="12" spans="1:12" x14ac:dyDescent="0.2">
      <c r="A12" s="2">
        <v>11</v>
      </c>
      <c r="B12" s="97" t="s">
        <v>3569</v>
      </c>
      <c r="C12" s="97" t="s">
        <v>3570</v>
      </c>
      <c r="D12" s="2" t="s">
        <v>5760</v>
      </c>
      <c r="E12" s="2" t="s">
        <v>5761</v>
      </c>
      <c r="F12" s="2" t="s">
        <v>5762</v>
      </c>
      <c r="G12" s="2" t="s">
        <v>683</v>
      </c>
      <c r="H12" s="2" t="s">
        <v>2391</v>
      </c>
      <c r="I12" s="2" t="s">
        <v>683</v>
      </c>
      <c r="J12" s="2" t="s">
        <v>1014</v>
      </c>
      <c r="K12" s="2" t="s">
        <v>818</v>
      </c>
      <c r="L12" s="2" t="s">
        <v>2392</v>
      </c>
    </row>
    <row r="13" spans="1:12" x14ac:dyDescent="0.2">
      <c r="A13" s="2">
        <v>12</v>
      </c>
      <c r="B13" s="97" t="s">
        <v>3569</v>
      </c>
      <c r="C13" s="97" t="s">
        <v>3570</v>
      </c>
      <c r="D13" s="2" t="s">
        <v>5763</v>
      </c>
      <c r="E13" s="2" t="s">
        <v>5764</v>
      </c>
      <c r="F13" s="2" t="s">
        <v>5765</v>
      </c>
      <c r="G13" s="2" t="s">
        <v>5766</v>
      </c>
      <c r="H13" s="2" t="s">
        <v>2391</v>
      </c>
      <c r="I13" s="2" t="s">
        <v>683</v>
      </c>
      <c r="J13" s="2" t="s">
        <v>1014</v>
      </c>
      <c r="K13" s="2" t="s">
        <v>818</v>
      </c>
      <c r="L13" s="2" t="s">
        <v>2392</v>
      </c>
    </row>
    <row r="14" spans="1:12" x14ac:dyDescent="0.2">
      <c r="A14" s="2">
        <v>13</v>
      </c>
      <c r="B14" s="97" t="s">
        <v>1279</v>
      </c>
      <c r="C14" s="97" t="s">
        <v>1280</v>
      </c>
      <c r="D14" s="2" t="s">
        <v>1281</v>
      </c>
      <c r="E14" s="2" t="s">
        <v>679</v>
      </c>
      <c r="F14" s="2" t="s">
        <v>1282</v>
      </c>
      <c r="G14" s="2" t="s">
        <v>1283</v>
      </c>
      <c r="H14" s="2" t="s">
        <v>1284</v>
      </c>
      <c r="I14" s="2" t="s">
        <v>683</v>
      </c>
      <c r="J14" s="2" t="s">
        <v>1285</v>
      </c>
      <c r="K14" s="2" t="s">
        <v>743</v>
      </c>
      <c r="L14" s="2" t="s">
        <v>1286</v>
      </c>
    </row>
    <row r="15" spans="1:12" x14ac:dyDescent="0.2">
      <c r="A15" s="2">
        <v>14</v>
      </c>
      <c r="B15" s="97" t="s">
        <v>1279</v>
      </c>
      <c r="C15" s="97" t="s">
        <v>1280</v>
      </c>
      <c r="D15" s="2" t="s">
        <v>5767</v>
      </c>
      <c r="E15" s="2" t="s">
        <v>5742</v>
      </c>
      <c r="F15" s="2" t="s">
        <v>683</v>
      </c>
      <c r="G15" s="2" t="s">
        <v>683</v>
      </c>
      <c r="H15" s="2" t="s">
        <v>1284</v>
      </c>
      <c r="I15" s="2" t="s">
        <v>683</v>
      </c>
      <c r="J15" s="2" t="s">
        <v>1285</v>
      </c>
      <c r="K15" s="2" t="s">
        <v>743</v>
      </c>
      <c r="L15" s="2" t="s">
        <v>1286</v>
      </c>
    </row>
    <row r="16" spans="1:12" x14ac:dyDescent="0.2">
      <c r="A16" s="2">
        <v>15</v>
      </c>
      <c r="B16" s="97" t="s">
        <v>2099</v>
      </c>
      <c r="C16" s="2" t="s">
        <v>2099</v>
      </c>
      <c r="D16" s="2" t="s">
        <v>2100</v>
      </c>
      <c r="E16" s="2" t="s">
        <v>679</v>
      </c>
      <c r="F16" s="2" t="s">
        <v>2101</v>
      </c>
      <c r="G16" s="2" t="s">
        <v>2102</v>
      </c>
      <c r="H16" s="2" t="s">
        <v>2103</v>
      </c>
      <c r="I16" s="2" t="s">
        <v>683</v>
      </c>
      <c r="J16" s="2" t="s">
        <v>684</v>
      </c>
      <c r="K16" s="2" t="s">
        <v>685</v>
      </c>
      <c r="L16" s="2" t="s">
        <v>2104</v>
      </c>
    </row>
    <row r="17" spans="1:12" x14ac:dyDescent="0.2">
      <c r="A17" s="2">
        <v>16</v>
      </c>
      <c r="B17" s="97" t="s">
        <v>2099</v>
      </c>
      <c r="C17" s="97" t="s">
        <v>2099</v>
      </c>
      <c r="D17" s="2" t="s">
        <v>2100</v>
      </c>
      <c r="E17" s="2" t="s">
        <v>5742</v>
      </c>
      <c r="F17" s="2" t="s">
        <v>2101</v>
      </c>
      <c r="G17" s="2" t="s">
        <v>2102</v>
      </c>
      <c r="H17" s="2" t="s">
        <v>2103</v>
      </c>
      <c r="I17" s="2" t="s">
        <v>683</v>
      </c>
      <c r="J17" s="2" t="s">
        <v>684</v>
      </c>
      <c r="K17" s="2" t="s">
        <v>685</v>
      </c>
      <c r="L17" s="2" t="s">
        <v>2104</v>
      </c>
    </row>
    <row r="18" spans="1:12" x14ac:dyDescent="0.2">
      <c r="A18" s="2">
        <v>17</v>
      </c>
      <c r="B18" s="2" t="s">
        <v>3607</v>
      </c>
      <c r="C18" s="2" t="s">
        <v>3608</v>
      </c>
      <c r="D18" s="2" t="s">
        <v>5768</v>
      </c>
      <c r="E18" s="2" t="s">
        <v>679</v>
      </c>
      <c r="F18" s="2" t="s">
        <v>5769</v>
      </c>
      <c r="G18" s="2" t="s">
        <v>5770</v>
      </c>
      <c r="H18" s="2" t="s">
        <v>5771</v>
      </c>
      <c r="I18" s="2" t="s">
        <v>683</v>
      </c>
      <c r="J18" s="2" t="s">
        <v>1285</v>
      </c>
      <c r="K18" s="2" t="s">
        <v>743</v>
      </c>
      <c r="L18" s="2" t="s">
        <v>1286</v>
      </c>
    </row>
    <row r="19" spans="1:12" x14ac:dyDescent="0.2">
      <c r="A19" s="2">
        <v>18</v>
      </c>
      <c r="B19" s="97" t="s">
        <v>3347</v>
      </c>
      <c r="C19" s="2" t="s">
        <v>3349</v>
      </c>
      <c r="D19" s="2" t="s">
        <v>5772</v>
      </c>
      <c r="E19" s="2" t="s">
        <v>679</v>
      </c>
      <c r="F19" s="2" t="s">
        <v>5773</v>
      </c>
      <c r="G19" s="2" t="s">
        <v>683</v>
      </c>
      <c r="H19" s="2" t="s">
        <v>5774</v>
      </c>
      <c r="I19" s="2" t="s">
        <v>683</v>
      </c>
      <c r="J19" s="2" t="s">
        <v>5775</v>
      </c>
      <c r="K19" s="2" t="s">
        <v>1849</v>
      </c>
      <c r="L19" s="2" t="s">
        <v>5776</v>
      </c>
    </row>
    <row r="20" spans="1:12" x14ac:dyDescent="0.2">
      <c r="A20" s="2">
        <v>19</v>
      </c>
      <c r="B20" s="2" t="s">
        <v>3647</v>
      </c>
      <c r="C20" s="2" t="s">
        <v>3648</v>
      </c>
      <c r="D20" s="2" t="s">
        <v>5777</v>
      </c>
      <c r="E20" s="2" t="s">
        <v>679</v>
      </c>
      <c r="F20" s="2" t="s">
        <v>5778</v>
      </c>
      <c r="G20" s="2" t="s">
        <v>5779</v>
      </c>
      <c r="H20" s="2" t="s">
        <v>5780</v>
      </c>
      <c r="I20" s="2" t="s">
        <v>683</v>
      </c>
      <c r="J20" s="2" t="s">
        <v>5781</v>
      </c>
      <c r="K20" s="2" t="s">
        <v>2583</v>
      </c>
      <c r="L20" s="2" t="s">
        <v>5782</v>
      </c>
    </row>
    <row r="21" spans="1:12" x14ac:dyDescent="0.2">
      <c r="A21" s="2">
        <v>20</v>
      </c>
      <c r="B21" s="97" t="s">
        <v>3647</v>
      </c>
      <c r="C21" s="97" t="s">
        <v>3648</v>
      </c>
      <c r="D21" s="2" t="s">
        <v>5783</v>
      </c>
      <c r="E21" s="2" t="s">
        <v>5739</v>
      </c>
      <c r="F21" s="2" t="s">
        <v>5784</v>
      </c>
      <c r="G21" s="2" t="s">
        <v>5779</v>
      </c>
      <c r="H21" s="2" t="s">
        <v>5780</v>
      </c>
      <c r="I21" s="2" t="s">
        <v>683</v>
      </c>
      <c r="J21" s="2" t="s">
        <v>5781</v>
      </c>
      <c r="K21" s="2" t="s">
        <v>2583</v>
      </c>
      <c r="L21" s="2" t="s">
        <v>5782</v>
      </c>
    </row>
    <row r="22" spans="1:12" x14ac:dyDescent="0.2">
      <c r="A22" s="2">
        <v>21</v>
      </c>
      <c r="B22" s="2" t="s">
        <v>3647</v>
      </c>
      <c r="C22" s="2" t="s">
        <v>3648</v>
      </c>
      <c r="D22" s="2" t="s">
        <v>5783</v>
      </c>
      <c r="E22" s="2" t="s">
        <v>5742</v>
      </c>
      <c r="F22" s="2" t="s">
        <v>5784</v>
      </c>
      <c r="G22" s="2" t="s">
        <v>5779</v>
      </c>
      <c r="H22" s="2" t="s">
        <v>5780</v>
      </c>
      <c r="I22" s="2" t="s">
        <v>683</v>
      </c>
      <c r="J22" s="2" t="s">
        <v>5781</v>
      </c>
      <c r="K22" s="2" t="s">
        <v>2583</v>
      </c>
      <c r="L22" s="2" t="s">
        <v>5782</v>
      </c>
    </row>
    <row r="23" spans="1:12" x14ac:dyDescent="0.2">
      <c r="A23" s="2">
        <v>22</v>
      </c>
      <c r="B23" s="97" t="s">
        <v>3655</v>
      </c>
      <c r="C23" s="2" t="s">
        <v>5785</v>
      </c>
      <c r="D23" s="2" t="s">
        <v>5786</v>
      </c>
      <c r="E23" s="2" t="s">
        <v>829</v>
      </c>
      <c r="F23" s="2" t="s">
        <v>5787</v>
      </c>
      <c r="G23" s="2" t="s">
        <v>5788</v>
      </c>
      <c r="H23" s="2" t="s">
        <v>5789</v>
      </c>
      <c r="I23" s="2" t="s">
        <v>683</v>
      </c>
      <c r="J23" s="2" t="s">
        <v>5790</v>
      </c>
      <c r="K23" s="2" t="s">
        <v>2225</v>
      </c>
      <c r="L23" s="2" t="s">
        <v>5791</v>
      </c>
    </row>
    <row r="24" spans="1:12" x14ac:dyDescent="0.2">
      <c r="A24" s="2">
        <v>23</v>
      </c>
      <c r="B24" s="2" t="s">
        <v>3663</v>
      </c>
      <c r="C24" s="2" t="s">
        <v>3664</v>
      </c>
      <c r="E24" s="2" t="s">
        <v>679</v>
      </c>
      <c r="H24" s="2" t="s">
        <v>683</v>
      </c>
      <c r="I24" s="2" t="s">
        <v>683</v>
      </c>
      <c r="J24" s="2" t="s">
        <v>683</v>
      </c>
      <c r="K24" s="2" t="s">
        <v>1340</v>
      </c>
      <c r="L24" s="2" t="s">
        <v>757</v>
      </c>
    </row>
    <row r="25" spans="1:12" x14ac:dyDescent="0.2">
      <c r="A25" s="2">
        <v>24</v>
      </c>
      <c r="B25" s="2" t="s">
        <v>3667</v>
      </c>
      <c r="C25" s="2" t="s">
        <v>3668</v>
      </c>
      <c r="E25" s="2" t="s">
        <v>679</v>
      </c>
      <c r="H25" s="2" t="s">
        <v>683</v>
      </c>
      <c r="I25" s="2" t="s">
        <v>683</v>
      </c>
      <c r="J25" s="2" t="s">
        <v>683</v>
      </c>
      <c r="K25" s="2" t="s">
        <v>1340</v>
      </c>
      <c r="L25" s="2" t="s">
        <v>757</v>
      </c>
    </row>
    <row r="26" spans="1:12" x14ac:dyDescent="0.2">
      <c r="A26" s="2">
        <v>25</v>
      </c>
      <c r="B26" s="97" t="s">
        <v>3675</v>
      </c>
      <c r="C26" s="2" t="s">
        <v>3676</v>
      </c>
      <c r="D26" s="2" t="s">
        <v>5792</v>
      </c>
      <c r="E26" s="2" t="s">
        <v>829</v>
      </c>
      <c r="F26" s="2" t="s">
        <v>5793</v>
      </c>
      <c r="G26" s="2" t="s">
        <v>5794</v>
      </c>
      <c r="H26" s="2" t="s">
        <v>5795</v>
      </c>
      <c r="J26" s="2" t="s">
        <v>5796</v>
      </c>
      <c r="K26" s="2" t="s">
        <v>2</v>
      </c>
      <c r="L26" s="2" t="s">
        <v>5797</v>
      </c>
    </row>
    <row r="27" spans="1:12" x14ac:dyDescent="0.2">
      <c r="A27" s="2">
        <v>26</v>
      </c>
      <c r="B27" s="97" t="s">
        <v>3675</v>
      </c>
      <c r="C27" s="2" t="s">
        <v>3676</v>
      </c>
      <c r="D27" s="2" t="s">
        <v>5798</v>
      </c>
      <c r="E27" s="2" t="s">
        <v>5799</v>
      </c>
      <c r="F27" s="2" t="s">
        <v>5800</v>
      </c>
      <c r="G27" s="2" t="s">
        <v>5801</v>
      </c>
      <c r="H27" s="2" t="s">
        <v>5802</v>
      </c>
      <c r="J27" s="2" t="s">
        <v>684</v>
      </c>
      <c r="K27" s="2" t="s">
        <v>1721</v>
      </c>
      <c r="L27" s="2" t="s">
        <v>5803</v>
      </c>
    </row>
    <row r="28" spans="1:12" x14ac:dyDescent="0.2">
      <c r="A28" s="2">
        <v>27</v>
      </c>
      <c r="B28" s="97" t="s">
        <v>3678</v>
      </c>
      <c r="C28" s="97" t="s">
        <v>3679</v>
      </c>
      <c r="D28" s="2" t="s">
        <v>683</v>
      </c>
      <c r="E28" s="2" t="s">
        <v>3494</v>
      </c>
      <c r="F28" s="2" t="s">
        <v>683</v>
      </c>
      <c r="G28" s="2" t="s">
        <v>683</v>
      </c>
      <c r="H28" s="2" t="s">
        <v>5804</v>
      </c>
      <c r="I28" s="2" t="s">
        <v>683</v>
      </c>
      <c r="J28" s="2" t="s">
        <v>5805</v>
      </c>
      <c r="K28" s="2" t="s">
        <v>5806</v>
      </c>
      <c r="L28" s="2" t="s">
        <v>5807</v>
      </c>
    </row>
    <row r="29" spans="1:12" x14ac:dyDescent="0.2">
      <c r="A29" s="2">
        <v>28</v>
      </c>
      <c r="B29" s="97" t="s">
        <v>3685</v>
      </c>
      <c r="C29" s="97" t="s">
        <v>3686</v>
      </c>
      <c r="D29" s="2" t="s">
        <v>5808</v>
      </c>
      <c r="E29" s="2" t="s">
        <v>679</v>
      </c>
      <c r="F29" s="2" t="s">
        <v>5809</v>
      </c>
      <c r="G29" s="2" t="s">
        <v>5810</v>
      </c>
      <c r="H29" s="2" t="s">
        <v>5811</v>
      </c>
      <c r="I29" s="2" t="s">
        <v>683</v>
      </c>
      <c r="J29" s="2" t="s">
        <v>5812</v>
      </c>
      <c r="K29" s="2" t="s">
        <v>818</v>
      </c>
      <c r="L29" s="2" t="s">
        <v>5813</v>
      </c>
    </row>
    <row r="30" spans="1:12" x14ac:dyDescent="0.2">
      <c r="A30" s="2">
        <v>29</v>
      </c>
      <c r="B30" s="97" t="s">
        <v>3685</v>
      </c>
      <c r="C30" s="97" t="s">
        <v>3686</v>
      </c>
      <c r="D30" s="2" t="s">
        <v>5814</v>
      </c>
      <c r="E30" s="2" t="s">
        <v>5739</v>
      </c>
      <c r="F30" s="2" t="s">
        <v>5815</v>
      </c>
      <c r="G30" s="2" t="s">
        <v>5816</v>
      </c>
      <c r="H30" s="2" t="s">
        <v>5811</v>
      </c>
      <c r="I30" s="2" t="s">
        <v>683</v>
      </c>
      <c r="J30" s="2" t="s">
        <v>5812</v>
      </c>
      <c r="K30" s="2" t="s">
        <v>818</v>
      </c>
      <c r="L30" s="2" t="s">
        <v>5813</v>
      </c>
    </row>
    <row r="31" spans="1:12" x14ac:dyDescent="0.2">
      <c r="A31" s="2">
        <v>30</v>
      </c>
      <c r="B31" s="97" t="s">
        <v>3685</v>
      </c>
      <c r="C31" s="97" t="s">
        <v>3686</v>
      </c>
      <c r="D31" s="2" t="s">
        <v>5808</v>
      </c>
      <c r="E31" s="2" t="s">
        <v>5742</v>
      </c>
      <c r="F31" s="2" t="s">
        <v>5809</v>
      </c>
      <c r="G31" s="2" t="s">
        <v>5810</v>
      </c>
      <c r="H31" s="2" t="s">
        <v>5811</v>
      </c>
      <c r="I31" s="2" t="s">
        <v>683</v>
      </c>
      <c r="J31" s="2" t="s">
        <v>5812</v>
      </c>
      <c r="K31" s="2" t="s">
        <v>818</v>
      </c>
      <c r="L31" s="2" t="s">
        <v>5813</v>
      </c>
    </row>
    <row r="32" spans="1:12" x14ac:dyDescent="0.2">
      <c r="A32" s="2">
        <v>31</v>
      </c>
      <c r="B32" s="97" t="s">
        <v>3271</v>
      </c>
      <c r="C32" s="97" t="s">
        <v>3273</v>
      </c>
      <c r="D32" s="2" t="s">
        <v>5817</v>
      </c>
      <c r="E32" s="2" t="s">
        <v>679</v>
      </c>
      <c r="F32" s="2" t="s">
        <v>5818</v>
      </c>
      <c r="G32" s="2" t="s">
        <v>5819</v>
      </c>
      <c r="H32" s="2" t="s">
        <v>5820</v>
      </c>
      <c r="I32" s="2" t="s">
        <v>683</v>
      </c>
      <c r="J32" s="2" t="s">
        <v>684</v>
      </c>
      <c r="K32" s="2" t="s">
        <v>685</v>
      </c>
      <c r="L32" s="2" t="s">
        <v>5821</v>
      </c>
    </row>
    <row r="33" spans="1:12" x14ac:dyDescent="0.2">
      <c r="A33" s="2">
        <v>32</v>
      </c>
      <c r="B33" s="97" t="s">
        <v>3271</v>
      </c>
      <c r="C33" s="97" t="s">
        <v>3273</v>
      </c>
      <c r="D33" s="2" t="s">
        <v>5822</v>
      </c>
      <c r="E33" s="2" t="s">
        <v>5739</v>
      </c>
      <c r="F33" s="2" t="s">
        <v>5823</v>
      </c>
      <c r="G33" s="2" t="s">
        <v>5824</v>
      </c>
      <c r="H33" s="2" t="s">
        <v>5820</v>
      </c>
      <c r="I33" s="2" t="s">
        <v>683</v>
      </c>
      <c r="J33" s="2" t="s">
        <v>684</v>
      </c>
      <c r="K33" s="2" t="s">
        <v>685</v>
      </c>
      <c r="L33" s="2" t="s">
        <v>5821</v>
      </c>
    </row>
    <row r="34" spans="1:12" x14ac:dyDescent="0.2">
      <c r="A34" s="2">
        <v>33</v>
      </c>
      <c r="B34" s="97" t="s">
        <v>3271</v>
      </c>
      <c r="C34" s="97" t="s">
        <v>3273</v>
      </c>
      <c r="D34" s="2" t="s">
        <v>5817</v>
      </c>
      <c r="E34" s="2" t="s">
        <v>5742</v>
      </c>
      <c r="F34" s="2" t="s">
        <v>5818</v>
      </c>
      <c r="G34" s="2" t="s">
        <v>5819</v>
      </c>
      <c r="H34" s="2" t="s">
        <v>5820</v>
      </c>
      <c r="I34" s="2" t="s">
        <v>683</v>
      </c>
      <c r="J34" s="2" t="s">
        <v>684</v>
      </c>
      <c r="K34" s="2" t="s">
        <v>685</v>
      </c>
      <c r="L34" s="2" t="s">
        <v>5821</v>
      </c>
    </row>
    <row r="35" spans="1:12" x14ac:dyDescent="0.2">
      <c r="A35" s="2">
        <v>34</v>
      </c>
      <c r="B35" s="97" t="s">
        <v>2830</v>
      </c>
      <c r="C35" s="97" t="s">
        <v>2831</v>
      </c>
      <c r="D35" s="2" t="s">
        <v>5825</v>
      </c>
      <c r="E35" s="2" t="s">
        <v>679</v>
      </c>
      <c r="F35" s="2" t="s">
        <v>5826</v>
      </c>
      <c r="G35" s="2" t="s">
        <v>5827</v>
      </c>
      <c r="H35" s="2" t="s">
        <v>2834</v>
      </c>
      <c r="I35" s="2" t="s">
        <v>683</v>
      </c>
      <c r="J35" s="2" t="s">
        <v>2835</v>
      </c>
      <c r="K35" s="2" t="s">
        <v>2114</v>
      </c>
      <c r="L35" s="2" t="s">
        <v>2836</v>
      </c>
    </row>
    <row r="36" spans="1:12" x14ac:dyDescent="0.2">
      <c r="A36" s="2">
        <v>35</v>
      </c>
      <c r="B36" s="97" t="s">
        <v>2830</v>
      </c>
      <c r="C36" s="97" t="s">
        <v>2831</v>
      </c>
      <c r="D36" s="2" t="s">
        <v>5828</v>
      </c>
      <c r="E36" s="2" t="s">
        <v>5739</v>
      </c>
      <c r="F36" s="2" t="s">
        <v>5829</v>
      </c>
      <c r="G36" s="2" t="s">
        <v>5830</v>
      </c>
      <c r="H36" s="2" t="s">
        <v>5831</v>
      </c>
      <c r="I36" s="2" t="s">
        <v>3499</v>
      </c>
      <c r="J36" s="2" t="s">
        <v>2835</v>
      </c>
      <c r="K36" s="2" t="s">
        <v>2114</v>
      </c>
      <c r="L36" s="2" t="s">
        <v>2836</v>
      </c>
    </row>
    <row r="37" spans="1:12" x14ac:dyDescent="0.2">
      <c r="A37" s="2">
        <v>36</v>
      </c>
      <c r="B37" s="97" t="s">
        <v>2830</v>
      </c>
      <c r="C37" s="97" t="s">
        <v>2831</v>
      </c>
      <c r="D37" s="2" t="s">
        <v>5832</v>
      </c>
      <c r="E37" s="2" t="s">
        <v>5742</v>
      </c>
      <c r="F37" s="2" t="s">
        <v>5833</v>
      </c>
      <c r="G37" s="2" t="s">
        <v>5834</v>
      </c>
      <c r="H37" s="2" t="s">
        <v>5831</v>
      </c>
      <c r="I37" s="2" t="s">
        <v>683</v>
      </c>
      <c r="J37" s="2" t="s">
        <v>2835</v>
      </c>
      <c r="K37" s="2" t="s">
        <v>2114</v>
      </c>
      <c r="L37" s="2" t="s">
        <v>2836</v>
      </c>
    </row>
    <row r="38" spans="1:12" x14ac:dyDescent="0.2">
      <c r="A38" s="2">
        <v>37</v>
      </c>
      <c r="B38" s="97" t="s">
        <v>1716</v>
      </c>
      <c r="C38" s="97" t="s">
        <v>1717</v>
      </c>
      <c r="D38" s="2" t="s">
        <v>5835</v>
      </c>
      <c r="E38" s="2" t="s">
        <v>5836</v>
      </c>
      <c r="F38" s="2" t="s">
        <v>5837</v>
      </c>
      <c r="G38" s="2" t="s">
        <v>5838</v>
      </c>
      <c r="H38" s="2" t="s">
        <v>1720</v>
      </c>
      <c r="J38" s="2" t="s">
        <v>684</v>
      </c>
      <c r="K38" s="2" t="s">
        <v>1721</v>
      </c>
      <c r="L38" s="2" t="s">
        <v>1722</v>
      </c>
    </row>
    <row r="39" spans="1:12" x14ac:dyDescent="0.2">
      <c r="A39" s="2">
        <v>38</v>
      </c>
      <c r="B39" s="97" t="s">
        <v>2107</v>
      </c>
      <c r="C39" s="97" t="s">
        <v>2108</v>
      </c>
      <c r="D39" s="2" t="s">
        <v>2109</v>
      </c>
      <c r="E39" s="2" t="s">
        <v>679</v>
      </c>
      <c r="F39" s="2" t="s">
        <v>2110</v>
      </c>
      <c r="G39" s="2" t="s">
        <v>2111</v>
      </c>
      <c r="H39" s="2" t="s">
        <v>2112</v>
      </c>
      <c r="I39" s="2" t="s">
        <v>683</v>
      </c>
      <c r="J39" s="2" t="s">
        <v>2113</v>
      </c>
      <c r="K39" s="2" t="s">
        <v>2114</v>
      </c>
      <c r="L39" s="2" t="s">
        <v>2115</v>
      </c>
    </row>
    <row r="40" spans="1:12" x14ac:dyDescent="0.2">
      <c r="A40" s="2">
        <v>39</v>
      </c>
      <c r="B40" s="2" t="s">
        <v>3397</v>
      </c>
      <c r="C40" s="2" t="s">
        <v>3399</v>
      </c>
      <c r="D40" s="2" t="s">
        <v>5839</v>
      </c>
      <c r="E40" s="2" t="s">
        <v>5840</v>
      </c>
      <c r="F40" s="2" t="s">
        <v>5841</v>
      </c>
      <c r="G40" s="2" t="s">
        <v>5842</v>
      </c>
      <c r="H40" s="2" t="s">
        <v>5843</v>
      </c>
      <c r="I40" s="2" t="s">
        <v>683</v>
      </c>
      <c r="J40" s="2" t="s">
        <v>1797</v>
      </c>
      <c r="K40" s="2" t="s">
        <v>5844</v>
      </c>
      <c r="L40" s="2" t="s">
        <v>5845</v>
      </c>
    </row>
    <row r="41" spans="1:12" x14ac:dyDescent="0.2">
      <c r="A41" s="2">
        <v>40</v>
      </c>
      <c r="B41" s="97" t="s">
        <v>3400</v>
      </c>
      <c r="C41" s="97" t="s">
        <v>3401</v>
      </c>
      <c r="D41" s="2" t="s">
        <v>5839</v>
      </c>
      <c r="E41" s="2" t="s">
        <v>5840</v>
      </c>
      <c r="F41" s="2" t="s">
        <v>5841</v>
      </c>
      <c r="G41" s="2" t="s">
        <v>5842</v>
      </c>
      <c r="H41" s="2" t="s">
        <v>5843</v>
      </c>
      <c r="I41" s="2" t="s">
        <v>683</v>
      </c>
      <c r="J41" s="2" t="s">
        <v>1797</v>
      </c>
      <c r="K41" s="2" t="s">
        <v>1798</v>
      </c>
      <c r="L41" s="2" t="s">
        <v>5845</v>
      </c>
    </row>
    <row r="42" spans="1:12" x14ac:dyDescent="0.2">
      <c r="A42" s="2">
        <v>41</v>
      </c>
      <c r="B42" s="97" t="s">
        <v>2843</v>
      </c>
      <c r="C42" s="97" t="s">
        <v>2844</v>
      </c>
      <c r="D42" s="2" t="s">
        <v>5846</v>
      </c>
      <c r="E42" s="2" t="s">
        <v>679</v>
      </c>
      <c r="F42" s="2" t="s">
        <v>5847</v>
      </c>
      <c r="G42" s="2" t="s">
        <v>5848</v>
      </c>
      <c r="H42" s="2" t="s">
        <v>2848</v>
      </c>
      <c r="I42" s="2" t="s">
        <v>683</v>
      </c>
      <c r="J42" s="2" t="s">
        <v>684</v>
      </c>
      <c r="K42" s="2" t="s">
        <v>685</v>
      </c>
      <c r="L42" s="2" t="s">
        <v>1707</v>
      </c>
    </row>
    <row r="43" spans="1:12" x14ac:dyDescent="0.2">
      <c r="A43" s="2">
        <v>42</v>
      </c>
      <c r="B43" s="97" t="s">
        <v>2843</v>
      </c>
      <c r="C43" s="97" t="s">
        <v>2844</v>
      </c>
      <c r="D43" s="2" t="s">
        <v>5849</v>
      </c>
      <c r="E43" s="2" t="s">
        <v>5739</v>
      </c>
      <c r="F43" s="2" t="s">
        <v>2846</v>
      </c>
      <c r="G43" s="2" t="s">
        <v>2847</v>
      </c>
      <c r="H43" s="2" t="s">
        <v>2848</v>
      </c>
      <c r="I43" s="2" t="s">
        <v>3499</v>
      </c>
      <c r="J43" s="2" t="s">
        <v>684</v>
      </c>
      <c r="K43" s="2" t="s">
        <v>685</v>
      </c>
      <c r="L43" s="2" t="s">
        <v>1707</v>
      </c>
    </row>
    <row r="44" spans="1:12" x14ac:dyDescent="0.2">
      <c r="A44" s="2">
        <v>43</v>
      </c>
      <c r="B44" s="97" t="s">
        <v>2843</v>
      </c>
      <c r="C44" s="97" t="s">
        <v>2844</v>
      </c>
      <c r="D44" s="2" t="s">
        <v>5850</v>
      </c>
      <c r="E44" s="2" t="s">
        <v>5742</v>
      </c>
      <c r="F44" s="2" t="s">
        <v>5851</v>
      </c>
      <c r="G44" s="2" t="s">
        <v>2847</v>
      </c>
      <c r="H44" s="2" t="s">
        <v>2848</v>
      </c>
      <c r="I44" s="2" t="s">
        <v>3499</v>
      </c>
      <c r="J44" s="2" t="s">
        <v>684</v>
      </c>
      <c r="K44" s="2" t="s">
        <v>685</v>
      </c>
      <c r="L44" s="2" t="s">
        <v>1707</v>
      </c>
    </row>
    <row r="45" spans="1:12" x14ac:dyDescent="0.2">
      <c r="A45" s="2">
        <v>44</v>
      </c>
      <c r="B45" s="97" t="s">
        <v>3746</v>
      </c>
      <c r="C45" s="97" t="s">
        <v>3747</v>
      </c>
      <c r="D45" s="2" t="s">
        <v>5852</v>
      </c>
      <c r="E45" s="2" t="s">
        <v>679</v>
      </c>
      <c r="F45" s="2" t="s">
        <v>5853</v>
      </c>
      <c r="H45" s="2" t="s">
        <v>683</v>
      </c>
      <c r="I45" s="2" t="s">
        <v>683</v>
      </c>
      <c r="J45" s="2" t="s">
        <v>683</v>
      </c>
      <c r="K45" s="2" t="s">
        <v>1340</v>
      </c>
      <c r="L45" s="2" t="s">
        <v>757</v>
      </c>
    </row>
    <row r="46" spans="1:12" x14ac:dyDescent="0.2">
      <c r="A46" s="2">
        <v>45</v>
      </c>
      <c r="B46" s="97" t="s">
        <v>3750</v>
      </c>
      <c r="C46" s="97" t="s">
        <v>3751</v>
      </c>
      <c r="D46" s="2" t="s">
        <v>5772</v>
      </c>
      <c r="E46" s="2" t="s">
        <v>679</v>
      </c>
      <c r="F46" s="2" t="s">
        <v>5773</v>
      </c>
      <c r="G46" s="2" t="s">
        <v>683</v>
      </c>
      <c r="H46" s="2" t="s">
        <v>5854</v>
      </c>
      <c r="I46" s="2" t="s">
        <v>683</v>
      </c>
      <c r="J46" s="2" t="s">
        <v>853</v>
      </c>
      <c r="K46" s="2" t="s">
        <v>854</v>
      </c>
      <c r="L46" s="2" t="s">
        <v>5855</v>
      </c>
    </row>
    <row r="47" spans="1:12" x14ac:dyDescent="0.2">
      <c r="A47" s="2">
        <v>46</v>
      </c>
      <c r="B47" s="97" t="s">
        <v>2484</v>
      </c>
      <c r="C47" s="97" t="s">
        <v>2484</v>
      </c>
      <c r="D47" s="2" t="s">
        <v>2485</v>
      </c>
      <c r="E47" s="2" t="s">
        <v>679</v>
      </c>
      <c r="F47" s="2" t="s">
        <v>2486</v>
      </c>
      <c r="G47" s="2" t="s">
        <v>2487</v>
      </c>
      <c r="H47" s="2" t="s">
        <v>2488</v>
      </c>
      <c r="I47" s="2" t="s">
        <v>683</v>
      </c>
      <c r="J47" s="2" t="s">
        <v>2489</v>
      </c>
      <c r="K47" s="2" t="s">
        <v>957</v>
      </c>
      <c r="L47" s="2" t="s">
        <v>2490</v>
      </c>
    </row>
    <row r="48" spans="1:12" x14ac:dyDescent="0.2">
      <c r="A48" s="2">
        <v>47</v>
      </c>
      <c r="B48" s="97" t="s">
        <v>2484</v>
      </c>
      <c r="C48" s="97" t="s">
        <v>2484</v>
      </c>
      <c r="D48" s="2" t="s">
        <v>5856</v>
      </c>
      <c r="E48" s="2" t="s">
        <v>5739</v>
      </c>
      <c r="F48" s="2" t="s">
        <v>5857</v>
      </c>
      <c r="G48" s="2" t="s">
        <v>683</v>
      </c>
      <c r="H48" s="2" t="s">
        <v>2488</v>
      </c>
      <c r="I48" s="2" t="s">
        <v>683</v>
      </c>
      <c r="J48" s="2" t="s">
        <v>2804</v>
      </c>
      <c r="K48" s="2" t="s">
        <v>957</v>
      </c>
      <c r="L48" s="2" t="s">
        <v>2490</v>
      </c>
    </row>
    <row r="49" spans="1:12" x14ac:dyDescent="0.2">
      <c r="A49" s="2">
        <v>48</v>
      </c>
      <c r="B49" s="97" t="s">
        <v>1291</v>
      </c>
      <c r="C49" s="97" t="s">
        <v>1291</v>
      </c>
      <c r="D49" s="2" t="s">
        <v>5858</v>
      </c>
      <c r="E49" s="2" t="s">
        <v>679</v>
      </c>
      <c r="F49" s="2" t="s">
        <v>5859</v>
      </c>
      <c r="G49" s="2" t="s">
        <v>5860</v>
      </c>
      <c r="H49" s="2" t="s">
        <v>1294</v>
      </c>
      <c r="I49" s="2" t="s">
        <v>683</v>
      </c>
      <c r="J49" s="2" t="s">
        <v>1295</v>
      </c>
      <c r="K49" s="2" t="s">
        <v>743</v>
      </c>
      <c r="L49" s="2" t="s">
        <v>1296</v>
      </c>
    </row>
    <row r="50" spans="1:12" x14ac:dyDescent="0.2">
      <c r="A50" s="2">
        <v>49</v>
      </c>
      <c r="B50" s="97" t="s">
        <v>1291</v>
      </c>
      <c r="C50" s="97" t="s">
        <v>1291</v>
      </c>
      <c r="D50" s="2" t="s">
        <v>1292</v>
      </c>
      <c r="E50" s="2" t="s">
        <v>5840</v>
      </c>
      <c r="F50" s="2" t="s">
        <v>1293</v>
      </c>
      <c r="H50" s="2" t="s">
        <v>1294</v>
      </c>
      <c r="J50" s="2" t="s">
        <v>1295</v>
      </c>
      <c r="K50" s="2" t="s">
        <v>2</v>
      </c>
      <c r="L50" s="2" t="s">
        <v>5861</v>
      </c>
    </row>
    <row r="51" spans="1:12" x14ac:dyDescent="0.2">
      <c r="A51" s="2">
        <v>50</v>
      </c>
      <c r="B51" s="97" t="s">
        <v>1291</v>
      </c>
      <c r="C51" s="97" t="s">
        <v>1291</v>
      </c>
      <c r="D51" s="2" t="s">
        <v>5862</v>
      </c>
      <c r="E51" s="2" t="s">
        <v>10</v>
      </c>
      <c r="F51" s="2" t="s">
        <v>5863</v>
      </c>
      <c r="G51" s="2" t="s">
        <v>5864</v>
      </c>
      <c r="H51" s="2" t="s">
        <v>1294</v>
      </c>
      <c r="J51" s="2" t="s">
        <v>1295</v>
      </c>
      <c r="K51" s="2" t="s">
        <v>2</v>
      </c>
      <c r="L51" s="2" t="s">
        <v>5861</v>
      </c>
    </row>
    <row r="52" spans="1:12" x14ac:dyDescent="0.2">
      <c r="A52" s="2">
        <v>51</v>
      </c>
      <c r="B52" s="97" t="s">
        <v>1673</v>
      </c>
      <c r="C52" s="97" t="s">
        <v>1674</v>
      </c>
      <c r="D52" s="2" t="s">
        <v>5865</v>
      </c>
      <c r="E52" s="2" t="s">
        <v>679</v>
      </c>
      <c r="F52" s="2" t="s">
        <v>5866</v>
      </c>
      <c r="G52" s="2" t="s">
        <v>5867</v>
      </c>
      <c r="H52" s="2" t="s">
        <v>5868</v>
      </c>
      <c r="I52" s="2" t="s">
        <v>683</v>
      </c>
      <c r="J52" s="2" t="s">
        <v>5869</v>
      </c>
      <c r="K52" s="2" t="s">
        <v>818</v>
      </c>
      <c r="L52" s="2" t="s">
        <v>5870</v>
      </c>
    </row>
    <row r="53" spans="1:12" x14ac:dyDescent="0.2">
      <c r="A53" s="2">
        <v>52</v>
      </c>
      <c r="B53" s="97" t="s">
        <v>1673</v>
      </c>
      <c r="C53" s="97" t="s">
        <v>1674</v>
      </c>
      <c r="D53" s="2" t="s">
        <v>5871</v>
      </c>
      <c r="E53" s="2" t="s">
        <v>5739</v>
      </c>
      <c r="F53" s="2" t="s">
        <v>5872</v>
      </c>
      <c r="G53" s="2" t="s">
        <v>5873</v>
      </c>
      <c r="H53" s="2" t="s">
        <v>5868</v>
      </c>
      <c r="I53" s="2" t="s">
        <v>683</v>
      </c>
      <c r="J53" s="2" t="s">
        <v>5869</v>
      </c>
      <c r="K53" s="2" t="s">
        <v>818</v>
      </c>
      <c r="L53" s="2" t="s">
        <v>5870</v>
      </c>
    </row>
    <row r="54" spans="1:12" x14ac:dyDescent="0.2">
      <c r="A54" s="2">
        <v>53</v>
      </c>
      <c r="B54" s="97" t="s">
        <v>1673</v>
      </c>
      <c r="C54" s="2" t="s">
        <v>1674</v>
      </c>
      <c r="D54" s="2" t="s">
        <v>5874</v>
      </c>
      <c r="E54" s="2" t="s">
        <v>5742</v>
      </c>
      <c r="F54" s="2" t="s">
        <v>5875</v>
      </c>
      <c r="G54" s="2" t="s">
        <v>1677</v>
      </c>
      <c r="H54" s="2" t="s">
        <v>5868</v>
      </c>
      <c r="I54" s="2" t="s">
        <v>683</v>
      </c>
      <c r="J54" s="2" t="s">
        <v>5869</v>
      </c>
      <c r="K54" s="2" t="s">
        <v>818</v>
      </c>
      <c r="L54" s="2" t="s">
        <v>5870</v>
      </c>
    </row>
    <row r="55" spans="1:12" x14ac:dyDescent="0.2">
      <c r="A55" s="2">
        <v>54</v>
      </c>
      <c r="B55" s="97" t="s">
        <v>1685</v>
      </c>
      <c r="C55" s="2" t="s">
        <v>1686</v>
      </c>
      <c r="D55" s="2" t="s">
        <v>5876</v>
      </c>
      <c r="E55" s="2" t="s">
        <v>679</v>
      </c>
      <c r="F55" s="2" t="s">
        <v>5877</v>
      </c>
      <c r="G55" s="2" t="s">
        <v>5878</v>
      </c>
      <c r="H55" s="2" t="s">
        <v>5879</v>
      </c>
      <c r="I55" s="2" t="s">
        <v>683</v>
      </c>
      <c r="J55" s="2" t="s">
        <v>5869</v>
      </c>
      <c r="K55" s="2" t="s">
        <v>818</v>
      </c>
      <c r="L55" s="2" t="s">
        <v>5870</v>
      </c>
    </row>
    <row r="56" spans="1:12" x14ac:dyDescent="0.2">
      <c r="A56" s="2">
        <v>55</v>
      </c>
      <c r="B56" s="97" t="s">
        <v>1685</v>
      </c>
      <c r="C56" s="2" t="s">
        <v>1686</v>
      </c>
      <c r="D56" s="2" t="s">
        <v>5876</v>
      </c>
      <c r="E56" s="2" t="s">
        <v>5742</v>
      </c>
      <c r="F56" s="2" t="s">
        <v>5877</v>
      </c>
      <c r="G56" s="2" t="s">
        <v>5878</v>
      </c>
      <c r="H56" s="2" t="s">
        <v>5879</v>
      </c>
      <c r="I56" s="2" t="s">
        <v>683</v>
      </c>
      <c r="J56" s="2" t="s">
        <v>5869</v>
      </c>
      <c r="K56" s="2" t="s">
        <v>818</v>
      </c>
      <c r="L56" s="2" t="s">
        <v>5870</v>
      </c>
    </row>
    <row r="57" spans="1:12" x14ac:dyDescent="0.2">
      <c r="A57" s="2">
        <v>56</v>
      </c>
      <c r="B57" s="2" t="s">
        <v>3785</v>
      </c>
      <c r="C57" s="2" t="s">
        <v>3786</v>
      </c>
      <c r="D57" s="2" t="s">
        <v>5880</v>
      </c>
      <c r="E57" s="2" t="s">
        <v>679</v>
      </c>
      <c r="F57" s="2" t="s">
        <v>5881</v>
      </c>
      <c r="G57" s="2" t="s">
        <v>5882</v>
      </c>
      <c r="H57" s="2" t="s">
        <v>5883</v>
      </c>
      <c r="I57" s="2" t="s">
        <v>683</v>
      </c>
      <c r="J57" s="2" t="s">
        <v>1985</v>
      </c>
      <c r="K57" s="2" t="s">
        <v>1986</v>
      </c>
      <c r="L57" s="2" t="s">
        <v>5884</v>
      </c>
    </row>
    <row r="58" spans="1:12" x14ac:dyDescent="0.2">
      <c r="A58" s="2">
        <v>57</v>
      </c>
      <c r="B58" s="97" t="s">
        <v>2117</v>
      </c>
      <c r="C58" s="97" t="s">
        <v>2117</v>
      </c>
      <c r="D58" s="2" t="s">
        <v>2118</v>
      </c>
      <c r="E58" s="2" t="s">
        <v>679</v>
      </c>
      <c r="F58" s="2" t="s">
        <v>2119</v>
      </c>
      <c r="G58" s="2" t="s">
        <v>2120</v>
      </c>
      <c r="H58" s="2" t="s">
        <v>2121</v>
      </c>
      <c r="I58" s="2" t="s">
        <v>683</v>
      </c>
      <c r="J58" s="2" t="s">
        <v>2122</v>
      </c>
      <c r="K58" s="2" t="s">
        <v>2123</v>
      </c>
      <c r="L58" s="2" t="s">
        <v>757</v>
      </c>
    </row>
    <row r="59" spans="1:12" x14ac:dyDescent="0.2">
      <c r="A59" s="2">
        <v>58</v>
      </c>
      <c r="B59" s="97" t="s">
        <v>2117</v>
      </c>
      <c r="C59" s="97" t="s">
        <v>2117</v>
      </c>
      <c r="D59" s="2" t="s">
        <v>5885</v>
      </c>
      <c r="E59" s="2" t="s">
        <v>5739</v>
      </c>
      <c r="F59" s="2" t="s">
        <v>5886</v>
      </c>
      <c r="G59" s="2" t="s">
        <v>2120</v>
      </c>
      <c r="H59" s="2" t="s">
        <v>2121</v>
      </c>
      <c r="I59" s="2" t="s">
        <v>683</v>
      </c>
      <c r="J59" s="2" t="s">
        <v>2122</v>
      </c>
      <c r="K59" s="2" t="s">
        <v>2123</v>
      </c>
      <c r="L59" s="2" t="s">
        <v>757</v>
      </c>
    </row>
    <row r="60" spans="1:12" x14ac:dyDescent="0.2">
      <c r="A60" s="2">
        <v>59</v>
      </c>
      <c r="B60" s="97" t="s">
        <v>2117</v>
      </c>
      <c r="C60" s="97" t="s">
        <v>2117</v>
      </c>
      <c r="D60" s="2" t="s">
        <v>2118</v>
      </c>
      <c r="E60" s="2" t="s">
        <v>5742</v>
      </c>
      <c r="F60" s="2" t="s">
        <v>2119</v>
      </c>
      <c r="G60" s="2" t="s">
        <v>2120</v>
      </c>
      <c r="H60" s="2" t="s">
        <v>2121</v>
      </c>
      <c r="I60" s="2" t="s">
        <v>683</v>
      </c>
      <c r="J60" s="2" t="s">
        <v>2122</v>
      </c>
      <c r="K60" s="2" t="s">
        <v>2123</v>
      </c>
      <c r="L60" s="2" t="s">
        <v>757</v>
      </c>
    </row>
    <row r="61" spans="1:12" x14ac:dyDescent="0.2">
      <c r="A61" s="2">
        <v>60</v>
      </c>
      <c r="B61" s="2" t="s">
        <v>3797</v>
      </c>
      <c r="C61" s="2" t="s">
        <v>5887</v>
      </c>
      <c r="D61" s="2" t="s">
        <v>5888</v>
      </c>
      <c r="E61" s="2" t="s">
        <v>679</v>
      </c>
      <c r="F61" s="2" t="s">
        <v>5889</v>
      </c>
      <c r="G61" s="2" t="s">
        <v>5890</v>
      </c>
      <c r="H61" s="2" t="s">
        <v>5891</v>
      </c>
      <c r="I61" s="2" t="s">
        <v>683</v>
      </c>
      <c r="J61" s="2" t="s">
        <v>5892</v>
      </c>
      <c r="K61" s="2" t="s">
        <v>685</v>
      </c>
      <c r="L61" s="2" t="s">
        <v>5893</v>
      </c>
    </row>
    <row r="62" spans="1:12" x14ac:dyDescent="0.2">
      <c r="A62" s="2">
        <v>61</v>
      </c>
      <c r="B62" s="97" t="s">
        <v>3797</v>
      </c>
      <c r="C62" s="97" t="s">
        <v>5887</v>
      </c>
      <c r="D62" s="2" t="s">
        <v>5894</v>
      </c>
      <c r="E62" s="2" t="s">
        <v>5742</v>
      </c>
      <c r="F62" s="2" t="s">
        <v>5895</v>
      </c>
      <c r="G62" s="2" t="s">
        <v>5896</v>
      </c>
      <c r="H62" s="2" t="s">
        <v>5891</v>
      </c>
      <c r="I62" s="2" t="s">
        <v>683</v>
      </c>
      <c r="J62" s="2" t="s">
        <v>5892</v>
      </c>
      <c r="K62" s="2" t="s">
        <v>685</v>
      </c>
      <c r="L62" s="2" t="s">
        <v>5893</v>
      </c>
    </row>
    <row r="63" spans="1:12" x14ac:dyDescent="0.2">
      <c r="A63" s="2">
        <v>62</v>
      </c>
      <c r="B63" s="97" t="s">
        <v>3803</v>
      </c>
      <c r="C63" s="97" t="s">
        <v>3803</v>
      </c>
      <c r="D63" s="2" t="s">
        <v>5897</v>
      </c>
      <c r="E63" s="2" t="s">
        <v>679</v>
      </c>
      <c r="F63" s="2" t="s">
        <v>5898</v>
      </c>
      <c r="G63" s="2" t="s">
        <v>5899</v>
      </c>
      <c r="H63" s="2" t="s">
        <v>683</v>
      </c>
      <c r="I63" s="2" t="s">
        <v>683</v>
      </c>
      <c r="J63" s="2" t="s">
        <v>683</v>
      </c>
      <c r="K63" s="2" t="s">
        <v>1340</v>
      </c>
      <c r="L63" s="2" t="s">
        <v>757</v>
      </c>
    </row>
    <row r="64" spans="1:12" x14ac:dyDescent="0.2">
      <c r="A64" s="2">
        <v>63</v>
      </c>
      <c r="B64" s="97" t="s">
        <v>3806</v>
      </c>
      <c r="C64" s="97" t="s">
        <v>3807</v>
      </c>
      <c r="D64" s="2" t="s">
        <v>5900</v>
      </c>
      <c r="E64" s="2" t="s">
        <v>829</v>
      </c>
      <c r="F64" s="2" t="s">
        <v>5901</v>
      </c>
      <c r="H64" s="2" t="s">
        <v>5902</v>
      </c>
      <c r="J64" s="2" t="s">
        <v>684</v>
      </c>
      <c r="K64" s="2" t="s">
        <v>1721</v>
      </c>
      <c r="L64" s="2" t="s">
        <v>5903</v>
      </c>
    </row>
    <row r="65" spans="1:12" x14ac:dyDescent="0.2">
      <c r="A65" s="2">
        <v>64</v>
      </c>
      <c r="B65" s="97" t="s">
        <v>2126</v>
      </c>
      <c r="C65" s="2" t="s">
        <v>2127</v>
      </c>
      <c r="D65" s="2" t="s">
        <v>5904</v>
      </c>
      <c r="E65" s="2" t="s">
        <v>679</v>
      </c>
      <c r="F65" s="2" t="s">
        <v>5905</v>
      </c>
      <c r="G65" s="2" t="s">
        <v>5906</v>
      </c>
      <c r="H65" s="2" t="s">
        <v>2131</v>
      </c>
      <c r="I65" s="2" t="s">
        <v>683</v>
      </c>
      <c r="J65" s="2" t="s">
        <v>712</v>
      </c>
      <c r="K65" s="2" t="s">
        <v>713</v>
      </c>
      <c r="L65" s="2" t="s">
        <v>2132</v>
      </c>
    </row>
    <row r="66" spans="1:12" x14ac:dyDescent="0.2">
      <c r="A66" s="2">
        <v>65</v>
      </c>
      <c r="B66" s="97" t="s">
        <v>2126</v>
      </c>
      <c r="C66" s="2" t="s">
        <v>2127</v>
      </c>
      <c r="D66" s="2" t="s">
        <v>5907</v>
      </c>
      <c r="E66" s="2" t="s">
        <v>5739</v>
      </c>
      <c r="F66" s="2" t="s">
        <v>5908</v>
      </c>
      <c r="G66" s="2" t="s">
        <v>5909</v>
      </c>
      <c r="H66" s="2" t="s">
        <v>2131</v>
      </c>
      <c r="I66" s="2" t="s">
        <v>683</v>
      </c>
      <c r="J66" s="2" t="s">
        <v>712</v>
      </c>
      <c r="K66" s="2" t="s">
        <v>713</v>
      </c>
      <c r="L66" s="2" t="s">
        <v>2132</v>
      </c>
    </row>
    <row r="67" spans="1:12" x14ac:dyDescent="0.2">
      <c r="A67" s="2">
        <v>66</v>
      </c>
      <c r="B67" s="97" t="s">
        <v>2126</v>
      </c>
      <c r="C67" s="2" t="s">
        <v>2127</v>
      </c>
      <c r="D67" s="2" t="s">
        <v>5910</v>
      </c>
      <c r="E67" s="2" t="s">
        <v>5742</v>
      </c>
      <c r="F67" s="2" t="s">
        <v>5911</v>
      </c>
      <c r="G67" s="2" t="s">
        <v>5912</v>
      </c>
      <c r="H67" s="2" t="s">
        <v>2131</v>
      </c>
      <c r="I67" s="2" t="s">
        <v>683</v>
      </c>
      <c r="J67" s="2" t="s">
        <v>712</v>
      </c>
      <c r="K67" s="2" t="s">
        <v>713</v>
      </c>
      <c r="L67" s="2" t="s">
        <v>2132</v>
      </c>
    </row>
    <row r="68" spans="1:12" x14ac:dyDescent="0.2">
      <c r="A68" s="2">
        <v>67</v>
      </c>
      <c r="B68" s="97" t="s">
        <v>3817</v>
      </c>
      <c r="C68" s="97" t="s">
        <v>3818</v>
      </c>
      <c r="E68" s="2" t="s">
        <v>679</v>
      </c>
      <c r="H68" s="2" t="s">
        <v>683</v>
      </c>
      <c r="I68" s="2" t="s">
        <v>683</v>
      </c>
      <c r="J68" s="2" t="s">
        <v>683</v>
      </c>
      <c r="K68" s="2" t="s">
        <v>1340</v>
      </c>
      <c r="L68" s="2" t="s">
        <v>757</v>
      </c>
    </row>
    <row r="69" spans="1:12" x14ac:dyDescent="0.2">
      <c r="A69" s="2">
        <v>68</v>
      </c>
      <c r="B69" s="97" t="s">
        <v>2495</v>
      </c>
      <c r="C69" s="97" t="s">
        <v>2496</v>
      </c>
      <c r="D69" s="2" t="s">
        <v>2497</v>
      </c>
      <c r="E69" s="2" t="s">
        <v>679</v>
      </c>
      <c r="F69" s="2" t="s">
        <v>2498</v>
      </c>
      <c r="G69" s="2" t="s">
        <v>683</v>
      </c>
      <c r="H69" s="2" t="s">
        <v>2499</v>
      </c>
      <c r="I69" s="2" t="s">
        <v>683</v>
      </c>
      <c r="J69" s="2" t="s">
        <v>1528</v>
      </c>
      <c r="K69" s="2" t="s">
        <v>743</v>
      </c>
      <c r="L69" s="2" t="s">
        <v>2500</v>
      </c>
    </row>
    <row r="70" spans="1:12" x14ac:dyDescent="0.2">
      <c r="A70" s="2">
        <v>69</v>
      </c>
      <c r="B70" s="97" t="s">
        <v>2495</v>
      </c>
      <c r="C70" s="97" t="s">
        <v>2496</v>
      </c>
      <c r="D70" s="2" t="s">
        <v>5913</v>
      </c>
      <c r="E70" s="2" t="s">
        <v>5742</v>
      </c>
      <c r="F70" s="2" t="s">
        <v>5914</v>
      </c>
      <c r="G70" s="2" t="s">
        <v>5915</v>
      </c>
      <c r="H70" s="2" t="s">
        <v>2499</v>
      </c>
      <c r="I70" s="2" t="s">
        <v>683</v>
      </c>
      <c r="J70" s="2" t="s">
        <v>1528</v>
      </c>
      <c r="K70" s="2" t="s">
        <v>743</v>
      </c>
      <c r="L70" s="2" t="s">
        <v>2500</v>
      </c>
    </row>
    <row r="71" spans="1:12" x14ac:dyDescent="0.2">
      <c r="A71" s="2">
        <v>70</v>
      </c>
      <c r="B71" s="97" t="s">
        <v>3828</v>
      </c>
      <c r="C71" s="97" t="s">
        <v>5916</v>
      </c>
      <c r="D71" s="2" t="s">
        <v>683</v>
      </c>
      <c r="E71" s="2" t="s">
        <v>3494</v>
      </c>
      <c r="F71" s="2" t="s">
        <v>683</v>
      </c>
      <c r="G71" s="2" t="s">
        <v>683</v>
      </c>
      <c r="H71" s="2" t="s">
        <v>5917</v>
      </c>
      <c r="I71" s="2" t="s">
        <v>683</v>
      </c>
      <c r="J71" s="2" t="s">
        <v>5918</v>
      </c>
      <c r="K71" s="2" t="s">
        <v>5919</v>
      </c>
    </row>
    <row r="72" spans="1:12" x14ac:dyDescent="0.2">
      <c r="A72" s="2">
        <v>71</v>
      </c>
      <c r="B72" s="97" t="s">
        <v>3833</v>
      </c>
      <c r="C72" s="97" t="s">
        <v>3834</v>
      </c>
      <c r="D72" s="2" t="s">
        <v>5920</v>
      </c>
      <c r="E72" s="2" t="s">
        <v>679</v>
      </c>
      <c r="F72" s="2" t="s">
        <v>5921</v>
      </c>
      <c r="G72" s="2" t="s">
        <v>5922</v>
      </c>
      <c r="H72" s="2" t="s">
        <v>5923</v>
      </c>
      <c r="I72" s="2" t="s">
        <v>683</v>
      </c>
      <c r="J72" s="2" t="s">
        <v>5924</v>
      </c>
      <c r="K72" s="2" t="s">
        <v>902</v>
      </c>
      <c r="L72" s="2" t="s">
        <v>5925</v>
      </c>
    </row>
    <row r="73" spans="1:12" x14ac:dyDescent="0.2">
      <c r="A73" s="2">
        <v>72</v>
      </c>
      <c r="B73" s="2" t="s">
        <v>3833</v>
      </c>
      <c r="C73" s="2" t="s">
        <v>3834</v>
      </c>
      <c r="D73" s="2" t="s">
        <v>5926</v>
      </c>
      <c r="E73" s="2" t="s">
        <v>5739</v>
      </c>
      <c r="F73" s="2" t="s">
        <v>5927</v>
      </c>
      <c r="G73" s="2" t="s">
        <v>5928</v>
      </c>
      <c r="H73" s="2" t="s">
        <v>5923</v>
      </c>
      <c r="I73" s="2" t="s">
        <v>683</v>
      </c>
      <c r="J73" s="2" t="s">
        <v>5924</v>
      </c>
      <c r="K73" s="2" t="s">
        <v>902</v>
      </c>
      <c r="L73" s="2" t="s">
        <v>5925</v>
      </c>
    </row>
    <row r="74" spans="1:12" x14ac:dyDescent="0.2">
      <c r="A74" s="2">
        <v>73</v>
      </c>
      <c r="B74" s="2" t="s">
        <v>3833</v>
      </c>
      <c r="C74" s="2" t="s">
        <v>3834</v>
      </c>
      <c r="D74" s="2" t="s">
        <v>5920</v>
      </c>
      <c r="E74" s="2" t="s">
        <v>5742</v>
      </c>
      <c r="F74" s="2" t="s">
        <v>5921</v>
      </c>
      <c r="G74" s="2" t="s">
        <v>5922</v>
      </c>
      <c r="H74" s="2" t="s">
        <v>5923</v>
      </c>
      <c r="I74" s="2" t="s">
        <v>683</v>
      </c>
      <c r="J74" s="2" t="s">
        <v>5924</v>
      </c>
      <c r="K74" s="2" t="s">
        <v>902</v>
      </c>
      <c r="L74" s="2" t="s">
        <v>5925</v>
      </c>
    </row>
    <row r="75" spans="1:12" x14ac:dyDescent="0.2">
      <c r="A75" s="2">
        <v>74</v>
      </c>
      <c r="B75" s="97" t="s">
        <v>1504</v>
      </c>
      <c r="C75" s="2" t="s">
        <v>1505</v>
      </c>
      <c r="D75" s="2" t="s">
        <v>5929</v>
      </c>
      <c r="E75" s="2" t="s">
        <v>679</v>
      </c>
      <c r="F75" s="2" t="s">
        <v>5930</v>
      </c>
      <c r="G75" s="2" t="s">
        <v>5931</v>
      </c>
      <c r="H75" s="2" t="s">
        <v>1508</v>
      </c>
      <c r="I75" s="2" t="s">
        <v>683</v>
      </c>
      <c r="J75" s="2" t="s">
        <v>796</v>
      </c>
      <c r="K75" s="2" t="s">
        <v>797</v>
      </c>
      <c r="L75" s="2" t="s">
        <v>1509</v>
      </c>
    </row>
    <row r="76" spans="1:12" x14ac:dyDescent="0.2">
      <c r="A76" s="2">
        <v>75</v>
      </c>
      <c r="B76" s="97" t="s">
        <v>1504</v>
      </c>
      <c r="C76" s="2" t="s">
        <v>1505</v>
      </c>
      <c r="D76" s="2" t="s">
        <v>5932</v>
      </c>
      <c r="E76" s="2" t="s">
        <v>5742</v>
      </c>
      <c r="F76" s="2" t="s">
        <v>5933</v>
      </c>
      <c r="G76" s="2" t="s">
        <v>5934</v>
      </c>
      <c r="H76" s="2" t="s">
        <v>1508</v>
      </c>
      <c r="I76" s="2" t="s">
        <v>683</v>
      </c>
      <c r="J76" s="2" t="s">
        <v>796</v>
      </c>
      <c r="K76" s="2" t="s">
        <v>797</v>
      </c>
      <c r="L76" s="2" t="s">
        <v>1509</v>
      </c>
    </row>
    <row r="77" spans="1:12" x14ac:dyDescent="0.2">
      <c r="A77" s="2">
        <v>76</v>
      </c>
      <c r="B77" s="97" t="s">
        <v>677</v>
      </c>
      <c r="C77" s="97" t="s">
        <v>677</v>
      </c>
      <c r="D77" s="2" t="s">
        <v>5935</v>
      </c>
      <c r="E77" s="2" t="s">
        <v>679</v>
      </c>
      <c r="F77" s="2" t="s">
        <v>5936</v>
      </c>
      <c r="G77" s="2" t="s">
        <v>5937</v>
      </c>
      <c r="H77" s="2" t="s">
        <v>5938</v>
      </c>
      <c r="I77" s="2" t="s">
        <v>683</v>
      </c>
      <c r="J77" s="2" t="s">
        <v>684</v>
      </c>
      <c r="K77" s="2" t="s">
        <v>685</v>
      </c>
      <c r="L77" s="2" t="s">
        <v>686</v>
      </c>
    </row>
    <row r="78" spans="1:12" x14ac:dyDescent="0.2">
      <c r="A78" s="2">
        <v>77</v>
      </c>
      <c r="B78" s="97" t="s">
        <v>677</v>
      </c>
      <c r="C78" s="97" t="s">
        <v>677</v>
      </c>
      <c r="D78" s="2" t="s">
        <v>5935</v>
      </c>
      <c r="E78" s="2" t="s">
        <v>5742</v>
      </c>
      <c r="F78" s="2" t="s">
        <v>5936</v>
      </c>
      <c r="G78" s="2" t="s">
        <v>5937</v>
      </c>
      <c r="H78" s="2" t="s">
        <v>5938</v>
      </c>
      <c r="I78" s="2" t="s">
        <v>683</v>
      </c>
      <c r="J78" s="2" t="s">
        <v>684</v>
      </c>
      <c r="K78" s="2" t="s">
        <v>685</v>
      </c>
      <c r="L78" s="2" t="s">
        <v>686</v>
      </c>
    </row>
    <row r="79" spans="1:12" x14ac:dyDescent="0.2">
      <c r="A79" s="2">
        <v>78</v>
      </c>
      <c r="B79" s="97" t="s">
        <v>1514</v>
      </c>
      <c r="C79" s="97" t="s">
        <v>1515</v>
      </c>
      <c r="D79" s="2" t="s">
        <v>683</v>
      </c>
      <c r="E79" s="2" t="s">
        <v>3494</v>
      </c>
      <c r="F79" s="2" t="s">
        <v>683</v>
      </c>
      <c r="G79" s="2" t="s">
        <v>683</v>
      </c>
      <c r="H79" s="2" t="s">
        <v>1508</v>
      </c>
      <c r="I79" s="2" t="s">
        <v>683</v>
      </c>
      <c r="J79" s="2" t="s">
        <v>796</v>
      </c>
      <c r="K79" s="2" t="s">
        <v>797</v>
      </c>
      <c r="L79" s="2" t="s">
        <v>1519</v>
      </c>
    </row>
    <row r="80" spans="1:12" x14ac:dyDescent="0.2">
      <c r="A80" s="2">
        <v>79</v>
      </c>
      <c r="B80" s="97" t="s">
        <v>3864</v>
      </c>
      <c r="C80" s="97" t="s">
        <v>3865</v>
      </c>
      <c r="D80" s="2" t="s">
        <v>5939</v>
      </c>
      <c r="E80" s="2" t="s">
        <v>679</v>
      </c>
      <c r="F80" s="2" t="s">
        <v>5940</v>
      </c>
      <c r="G80" s="2" t="s">
        <v>5941</v>
      </c>
      <c r="H80" s="2" t="s">
        <v>5942</v>
      </c>
      <c r="I80" s="2" t="s">
        <v>683</v>
      </c>
      <c r="J80" s="2" t="s">
        <v>5943</v>
      </c>
      <c r="K80" s="2" t="s">
        <v>743</v>
      </c>
      <c r="L80" s="2" t="s">
        <v>5944</v>
      </c>
    </row>
    <row r="81" spans="1:12" x14ac:dyDescent="0.2">
      <c r="A81" s="2">
        <v>80</v>
      </c>
      <c r="B81" s="97" t="s">
        <v>3864</v>
      </c>
      <c r="C81" s="97" t="s">
        <v>3865</v>
      </c>
      <c r="D81" s="2" t="s">
        <v>5945</v>
      </c>
      <c r="E81" s="2" t="s">
        <v>5742</v>
      </c>
      <c r="F81" s="2" t="s">
        <v>5946</v>
      </c>
      <c r="G81" s="2" t="s">
        <v>683</v>
      </c>
      <c r="H81" s="2" t="s">
        <v>5942</v>
      </c>
      <c r="I81" s="2" t="s">
        <v>683</v>
      </c>
      <c r="J81" s="2" t="s">
        <v>5943</v>
      </c>
      <c r="K81" s="2" t="s">
        <v>743</v>
      </c>
      <c r="L81" s="2" t="s">
        <v>5944</v>
      </c>
    </row>
    <row r="82" spans="1:12" x14ac:dyDescent="0.2">
      <c r="A82" s="2">
        <v>81</v>
      </c>
      <c r="B82" s="97" t="s">
        <v>3869</v>
      </c>
      <c r="C82" s="97" t="s">
        <v>5947</v>
      </c>
      <c r="D82" s="2" t="s">
        <v>5948</v>
      </c>
      <c r="E82" s="2" t="s">
        <v>679</v>
      </c>
      <c r="F82" s="2" t="s">
        <v>5949</v>
      </c>
      <c r="G82" s="2" t="s">
        <v>5950</v>
      </c>
      <c r="H82" s="2" t="s">
        <v>5951</v>
      </c>
      <c r="I82" s="2" t="s">
        <v>683</v>
      </c>
      <c r="J82" s="2" t="s">
        <v>5952</v>
      </c>
      <c r="K82" s="2" t="s">
        <v>915</v>
      </c>
      <c r="L82" s="2" t="s">
        <v>5953</v>
      </c>
    </row>
    <row r="83" spans="1:12" x14ac:dyDescent="0.2">
      <c r="A83" s="2">
        <v>82</v>
      </c>
      <c r="B83" s="97" t="s">
        <v>3869</v>
      </c>
      <c r="C83" s="97" t="s">
        <v>5947</v>
      </c>
      <c r="D83" s="2" t="s">
        <v>5948</v>
      </c>
      <c r="E83" s="2" t="s">
        <v>5742</v>
      </c>
      <c r="F83" s="2" t="s">
        <v>5949</v>
      </c>
      <c r="G83" s="2" t="s">
        <v>5950</v>
      </c>
      <c r="H83" s="2" t="s">
        <v>5951</v>
      </c>
      <c r="I83" s="2" t="s">
        <v>683</v>
      </c>
      <c r="J83" s="2" t="s">
        <v>5952</v>
      </c>
      <c r="K83" s="2" t="s">
        <v>915</v>
      </c>
      <c r="L83" s="2" t="s">
        <v>5953</v>
      </c>
    </row>
    <row r="84" spans="1:12" x14ac:dyDescent="0.2">
      <c r="A84" s="2">
        <v>83</v>
      </c>
      <c r="B84" s="97" t="s">
        <v>1725</v>
      </c>
      <c r="C84" s="97" t="s">
        <v>1726</v>
      </c>
      <c r="D84" s="2" t="s">
        <v>5954</v>
      </c>
      <c r="E84" s="2" t="s">
        <v>679</v>
      </c>
      <c r="F84" s="2" t="s">
        <v>5955</v>
      </c>
      <c r="G84" s="2" t="s">
        <v>5956</v>
      </c>
      <c r="H84" s="2" t="s">
        <v>1730</v>
      </c>
      <c r="I84" s="2" t="s">
        <v>683</v>
      </c>
      <c r="J84" s="2" t="s">
        <v>684</v>
      </c>
      <c r="K84" s="2" t="s">
        <v>685</v>
      </c>
      <c r="L84" s="2" t="s">
        <v>1731</v>
      </c>
    </row>
    <row r="85" spans="1:12" x14ac:dyDescent="0.2">
      <c r="A85" s="2">
        <v>84</v>
      </c>
      <c r="B85" s="97" t="s">
        <v>1725</v>
      </c>
      <c r="C85" s="97" t="s">
        <v>1726</v>
      </c>
      <c r="D85" s="2" t="s">
        <v>5957</v>
      </c>
      <c r="E85" s="2" t="s">
        <v>5739</v>
      </c>
      <c r="F85" s="2" t="s">
        <v>5958</v>
      </c>
      <c r="G85" s="2" t="s">
        <v>5959</v>
      </c>
      <c r="H85" s="2" t="s">
        <v>1730</v>
      </c>
      <c r="I85" s="2" t="s">
        <v>683</v>
      </c>
      <c r="J85" s="2" t="s">
        <v>684</v>
      </c>
      <c r="K85" s="2" t="s">
        <v>685</v>
      </c>
      <c r="L85" s="2" t="s">
        <v>1731</v>
      </c>
    </row>
    <row r="86" spans="1:12" x14ac:dyDescent="0.2">
      <c r="A86" s="2">
        <v>85</v>
      </c>
      <c r="B86" s="97" t="s">
        <v>1725</v>
      </c>
      <c r="C86" s="2" t="s">
        <v>1726</v>
      </c>
      <c r="D86" s="2" t="s">
        <v>5954</v>
      </c>
      <c r="E86" s="2" t="s">
        <v>5742</v>
      </c>
      <c r="F86" s="2" t="s">
        <v>5955</v>
      </c>
      <c r="G86" s="2" t="s">
        <v>5956</v>
      </c>
      <c r="H86" s="2" t="s">
        <v>1730</v>
      </c>
      <c r="I86" s="2" t="s">
        <v>683</v>
      </c>
      <c r="J86" s="2" t="s">
        <v>684</v>
      </c>
      <c r="K86" s="2" t="s">
        <v>685</v>
      </c>
      <c r="L86" s="2" t="s">
        <v>1731</v>
      </c>
    </row>
    <row r="87" spans="1:12" x14ac:dyDescent="0.2">
      <c r="A87" s="2">
        <v>86</v>
      </c>
      <c r="B87" s="97" t="s">
        <v>1738</v>
      </c>
      <c r="C87" s="2" t="s">
        <v>1739</v>
      </c>
      <c r="D87" s="2" t="s">
        <v>1740</v>
      </c>
      <c r="E87" s="2" t="s">
        <v>679</v>
      </c>
      <c r="F87" s="2" t="s">
        <v>1741</v>
      </c>
      <c r="G87" s="2" t="s">
        <v>1742</v>
      </c>
      <c r="H87" s="2" t="s">
        <v>1743</v>
      </c>
      <c r="I87" s="2" t="s">
        <v>683</v>
      </c>
      <c r="J87" s="2" t="s">
        <v>1214</v>
      </c>
      <c r="K87" s="2" t="s">
        <v>728</v>
      </c>
      <c r="L87" s="2" t="s">
        <v>1744</v>
      </c>
    </row>
    <row r="88" spans="1:12" x14ac:dyDescent="0.2">
      <c r="A88" s="2">
        <v>87</v>
      </c>
      <c r="B88" s="97" t="s">
        <v>1738</v>
      </c>
      <c r="C88" s="2" t="s">
        <v>1739</v>
      </c>
      <c r="D88" s="2" t="s">
        <v>5960</v>
      </c>
      <c r="E88" s="2" t="s">
        <v>5739</v>
      </c>
      <c r="F88" s="2" t="s">
        <v>5961</v>
      </c>
      <c r="G88" s="2" t="s">
        <v>5962</v>
      </c>
      <c r="H88" s="2" t="s">
        <v>1743</v>
      </c>
      <c r="I88" s="2" t="s">
        <v>683</v>
      </c>
      <c r="J88" s="2" t="s">
        <v>1214</v>
      </c>
      <c r="K88" s="2" t="s">
        <v>728</v>
      </c>
      <c r="L88" s="2" t="s">
        <v>1744</v>
      </c>
    </row>
    <row r="89" spans="1:12" x14ac:dyDescent="0.2">
      <c r="A89" s="2">
        <v>88</v>
      </c>
      <c r="B89" s="97" t="s">
        <v>1738</v>
      </c>
      <c r="C89" s="97" t="s">
        <v>1739</v>
      </c>
      <c r="D89" s="2" t="s">
        <v>5960</v>
      </c>
      <c r="E89" s="2" t="s">
        <v>5742</v>
      </c>
      <c r="F89" s="2" t="s">
        <v>5961</v>
      </c>
      <c r="G89" s="2" t="s">
        <v>5962</v>
      </c>
      <c r="H89" s="2" t="s">
        <v>1743</v>
      </c>
      <c r="I89" s="2" t="s">
        <v>683</v>
      </c>
      <c r="J89" s="2" t="s">
        <v>1214</v>
      </c>
      <c r="K89" s="2" t="s">
        <v>728</v>
      </c>
      <c r="L89" s="2" t="s">
        <v>1744</v>
      </c>
    </row>
    <row r="90" spans="1:12" x14ac:dyDescent="0.2">
      <c r="A90" s="2">
        <v>89</v>
      </c>
      <c r="B90" s="97" t="s">
        <v>1751</v>
      </c>
      <c r="C90" s="97" t="s">
        <v>1752</v>
      </c>
      <c r="D90" s="2" t="s">
        <v>1753</v>
      </c>
      <c r="E90" s="2" t="s">
        <v>829</v>
      </c>
      <c r="F90" s="2" t="s">
        <v>1754</v>
      </c>
      <c r="G90" s="2" t="s">
        <v>1755</v>
      </c>
      <c r="H90" s="2" t="s">
        <v>1756</v>
      </c>
      <c r="J90" s="2" t="s">
        <v>1757</v>
      </c>
      <c r="K90" s="2" t="s">
        <v>1758</v>
      </c>
      <c r="L90" s="2" t="s">
        <v>1759</v>
      </c>
    </row>
    <row r="91" spans="1:12" x14ac:dyDescent="0.2">
      <c r="A91" s="2">
        <v>90</v>
      </c>
      <c r="B91" s="97" t="s">
        <v>2506</v>
      </c>
      <c r="C91" s="97" t="s">
        <v>2506</v>
      </c>
      <c r="D91" s="2" t="s">
        <v>5963</v>
      </c>
      <c r="E91" s="2" t="s">
        <v>679</v>
      </c>
      <c r="F91" s="2" t="s">
        <v>5964</v>
      </c>
      <c r="G91" s="2" t="s">
        <v>5965</v>
      </c>
      <c r="H91" s="2" t="s">
        <v>2510</v>
      </c>
      <c r="I91" s="2" t="s">
        <v>683</v>
      </c>
      <c r="J91" s="2" t="s">
        <v>2511</v>
      </c>
      <c r="K91" s="2" t="s">
        <v>1561</v>
      </c>
      <c r="L91" s="2" t="s">
        <v>2512</v>
      </c>
    </row>
    <row r="92" spans="1:12" x14ac:dyDescent="0.2">
      <c r="A92" s="2">
        <v>91</v>
      </c>
      <c r="B92" s="97" t="s">
        <v>2506</v>
      </c>
      <c r="C92" s="97" t="s">
        <v>2506</v>
      </c>
      <c r="D92" s="2" t="s">
        <v>5966</v>
      </c>
      <c r="E92" s="2" t="s">
        <v>5739</v>
      </c>
      <c r="F92" s="2" t="s">
        <v>5967</v>
      </c>
      <c r="G92" s="2" t="s">
        <v>683</v>
      </c>
      <c r="H92" s="2" t="s">
        <v>2510</v>
      </c>
      <c r="I92" s="2" t="s">
        <v>683</v>
      </c>
      <c r="J92" s="2" t="s">
        <v>2511</v>
      </c>
      <c r="K92" s="2" t="s">
        <v>1561</v>
      </c>
      <c r="L92" s="2" t="s">
        <v>2512</v>
      </c>
    </row>
    <row r="93" spans="1:12" x14ac:dyDescent="0.2">
      <c r="A93" s="2">
        <v>92</v>
      </c>
      <c r="B93" s="97" t="s">
        <v>2506</v>
      </c>
      <c r="C93" s="2" t="s">
        <v>2506</v>
      </c>
      <c r="D93" s="2" t="s">
        <v>5963</v>
      </c>
      <c r="E93" s="2" t="s">
        <v>5742</v>
      </c>
      <c r="F93" s="2" t="s">
        <v>5964</v>
      </c>
      <c r="G93" s="2" t="s">
        <v>5965</v>
      </c>
      <c r="H93" s="2" t="s">
        <v>2510</v>
      </c>
      <c r="I93" s="2" t="s">
        <v>683</v>
      </c>
      <c r="J93" s="2" t="s">
        <v>2511</v>
      </c>
      <c r="K93" s="2" t="s">
        <v>1561</v>
      </c>
      <c r="L93" s="2" t="s">
        <v>2512</v>
      </c>
    </row>
    <row r="94" spans="1:12" x14ac:dyDescent="0.2">
      <c r="A94" s="2">
        <v>93</v>
      </c>
      <c r="B94" s="2" t="s">
        <v>3903</v>
      </c>
      <c r="C94" s="2" t="s">
        <v>5968</v>
      </c>
      <c r="D94" s="2" t="s">
        <v>5969</v>
      </c>
      <c r="E94" s="2" t="s">
        <v>679</v>
      </c>
      <c r="F94" s="2" t="s">
        <v>5970</v>
      </c>
      <c r="G94" s="2" t="s">
        <v>5971</v>
      </c>
      <c r="H94" s="2" t="s">
        <v>5972</v>
      </c>
      <c r="I94" s="2" t="s">
        <v>683</v>
      </c>
      <c r="J94" s="2" t="s">
        <v>5973</v>
      </c>
      <c r="K94" s="2" t="s">
        <v>854</v>
      </c>
      <c r="L94" s="2" t="s">
        <v>5974</v>
      </c>
    </row>
    <row r="95" spans="1:12" x14ac:dyDescent="0.2">
      <c r="A95" s="2">
        <v>94</v>
      </c>
      <c r="B95" s="2" t="s">
        <v>3903</v>
      </c>
      <c r="C95" s="2" t="s">
        <v>5968</v>
      </c>
      <c r="D95" s="2" t="s">
        <v>5975</v>
      </c>
      <c r="E95" s="2" t="s">
        <v>5739</v>
      </c>
      <c r="F95" s="2" t="s">
        <v>5976</v>
      </c>
      <c r="G95" s="2" t="s">
        <v>5977</v>
      </c>
      <c r="H95" s="2" t="s">
        <v>5972</v>
      </c>
      <c r="I95" s="2" t="s">
        <v>683</v>
      </c>
      <c r="J95" s="2" t="s">
        <v>5973</v>
      </c>
      <c r="K95" s="2" t="s">
        <v>854</v>
      </c>
      <c r="L95" s="2" t="s">
        <v>5974</v>
      </c>
    </row>
    <row r="96" spans="1:12" x14ac:dyDescent="0.2">
      <c r="A96" s="2">
        <v>95</v>
      </c>
      <c r="B96" s="97" t="s">
        <v>3903</v>
      </c>
      <c r="C96" s="97" t="s">
        <v>5968</v>
      </c>
      <c r="D96" s="2" t="s">
        <v>5978</v>
      </c>
      <c r="E96" s="2" t="s">
        <v>5742</v>
      </c>
      <c r="F96" s="2" t="s">
        <v>5979</v>
      </c>
      <c r="G96" s="2" t="s">
        <v>5980</v>
      </c>
      <c r="H96" s="2" t="s">
        <v>5972</v>
      </c>
      <c r="I96" s="2" t="s">
        <v>683</v>
      </c>
      <c r="J96" s="2" t="s">
        <v>5973</v>
      </c>
      <c r="K96" s="2" t="s">
        <v>854</v>
      </c>
      <c r="L96" s="2" t="s">
        <v>5974</v>
      </c>
    </row>
    <row r="97" spans="1:12" x14ac:dyDescent="0.2">
      <c r="A97" s="2">
        <v>96</v>
      </c>
      <c r="B97" s="97" t="s">
        <v>3908</v>
      </c>
      <c r="C97" s="97" t="s">
        <v>5981</v>
      </c>
      <c r="D97" s="2" t="s">
        <v>5982</v>
      </c>
      <c r="E97" s="2" t="s">
        <v>679</v>
      </c>
      <c r="F97" s="2" t="s">
        <v>5983</v>
      </c>
      <c r="G97" s="2" t="s">
        <v>5984</v>
      </c>
      <c r="H97" s="2" t="s">
        <v>5985</v>
      </c>
      <c r="I97" s="2" t="s">
        <v>683</v>
      </c>
      <c r="J97" s="2" t="s">
        <v>2860</v>
      </c>
      <c r="K97" s="2" t="s">
        <v>743</v>
      </c>
      <c r="L97" s="2" t="s">
        <v>5986</v>
      </c>
    </row>
    <row r="98" spans="1:12" x14ac:dyDescent="0.2">
      <c r="A98" s="2">
        <v>97</v>
      </c>
      <c r="B98" s="97" t="s">
        <v>1760</v>
      </c>
      <c r="C98" s="2" t="s">
        <v>1761</v>
      </c>
      <c r="D98" s="2" t="s">
        <v>5987</v>
      </c>
      <c r="E98" s="2" t="s">
        <v>679</v>
      </c>
      <c r="F98" s="2" t="s">
        <v>5988</v>
      </c>
      <c r="G98" s="2" t="s">
        <v>5989</v>
      </c>
      <c r="H98" s="2" t="s">
        <v>1765</v>
      </c>
      <c r="I98" s="2" t="s">
        <v>683</v>
      </c>
      <c r="J98" s="2" t="s">
        <v>1766</v>
      </c>
      <c r="K98" s="2" t="s">
        <v>1767</v>
      </c>
      <c r="L98" s="2" t="s">
        <v>757</v>
      </c>
    </row>
    <row r="99" spans="1:12" x14ac:dyDescent="0.2">
      <c r="A99" s="2">
        <v>98</v>
      </c>
      <c r="B99" s="97" t="s">
        <v>1760</v>
      </c>
      <c r="C99" s="2" t="s">
        <v>1761</v>
      </c>
      <c r="D99" s="2" t="s">
        <v>5990</v>
      </c>
      <c r="E99" s="2" t="s">
        <v>5739</v>
      </c>
      <c r="F99" s="2" t="s">
        <v>5991</v>
      </c>
      <c r="G99" s="2" t="s">
        <v>5989</v>
      </c>
      <c r="H99" s="2" t="s">
        <v>1765</v>
      </c>
      <c r="I99" s="2" t="s">
        <v>683</v>
      </c>
      <c r="J99" s="2" t="s">
        <v>1766</v>
      </c>
      <c r="K99" s="2" t="s">
        <v>1767</v>
      </c>
      <c r="L99" s="2" t="s">
        <v>757</v>
      </c>
    </row>
    <row r="100" spans="1:12" x14ac:dyDescent="0.2">
      <c r="A100" s="2">
        <v>99</v>
      </c>
      <c r="B100" s="97" t="s">
        <v>1760</v>
      </c>
      <c r="C100" s="2" t="s">
        <v>1761</v>
      </c>
      <c r="D100" s="2" t="s">
        <v>5987</v>
      </c>
      <c r="E100" s="2" t="s">
        <v>5742</v>
      </c>
      <c r="F100" s="2" t="s">
        <v>5988</v>
      </c>
      <c r="G100" s="2" t="s">
        <v>5989</v>
      </c>
      <c r="H100" s="2" t="s">
        <v>1765</v>
      </c>
      <c r="I100" s="2" t="s">
        <v>683</v>
      </c>
      <c r="J100" s="2" t="s">
        <v>1766</v>
      </c>
      <c r="K100" s="2" t="s">
        <v>1767</v>
      </c>
      <c r="L100" s="2" t="s">
        <v>757</v>
      </c>
    </row>
    <row r="101" spans="1:12" x14ac:dyDescent="0.2">
      <c r="A101" s="2">
        <v>100</v>
      </c>
      <c r="B101" s="97" t="s">
        <v>3920</v>
      </c>
      <c r="C101" s="97" t="s">
        <v>5992</v>
      </c>
      <c r="D101" s="2" t="s">
        <v>5993</v>
      </c>
      <c r="E101" s="2" t="s">
        <v>679</v>
      </c>
      <c r="F101" s="2" t="s">
        <v>5994</v>
      </c>
      <c r="G101" s="2" t="s">
        <v>5995</v>
      </c>
      <c r="H101" s="2" t="s">
        <v>5996</v>
      </c>
      <c r="I101" s="2" t="s">
        <v>683</v>
      </c>
      <c r="J101" s="2" t="s">
        <v>5997</v>
      </c>
      <c r="K101" s="2" t="s">
        <v>743</v>
      </c>
      <c r="L101" s="2" t="s">
        <v>5998</v>
      </c>
    </row>
    <row r="102" spans="1:12" x14ac:dyDescent="0.2">
      <c r="A102" s="2">
        <v>101</v>
      </c>
      <c r="B102" s="2" t="s">
        <v>3920</v>
      </c>
      <c r="C102" s="2" t="s">
        <v>5992</v>
      </c>
      <c r="D102" s="2" t="s">
        <v>5999</v>
      </c>
      <c r="E102" s="2" t="s">
        <v>5739</v>
      </c>
      <c r="F102" s="2" t="s">
        <v>6000</v>
      </c>
      <c r="G102" s="2" t="s">
        <v>6001</v>
      </c>
      <c r="H102" s="2" t="s">
        <v>5996</v>
      </c>
      <c r="I102" s="2" t="s">
        <v>683</v>
      </c>
      <c r="J102" s="2" t="s">
        <v>5997</v>
      </c>
      <c r="K102" s="2" t="s">
        <v>743</v>
      </c>
      <c r="L102" s="2" t="s">
        <v>5998</v>
      </c>
    </row>
    <row r="103" spans="1:12" x14ac:dyDescent="0.2">
      <c r="A103" s="2">
        <v>102</v>
      </c>
      <c r="B103" s="97" t="s">
        <v>3920</v>
      </c>
      <c r="C103" s="97" t="s">
        <v>5992</v>
      </c>
      <c r="D103" s="2" t="s">
        <v>5993</v>
      </c>
      <c r="E103" s="2" t="s">
        <v>5742</v>
      </c>
      <c r="F103" s="2" t="s">
        <v>5994</v>
      </c>
      <c r="G103" s="2" t="s">
        <v>5995</v>
      </c>
      <c r="H103" s="2" t="s">
        <v>5996</v>
      </c>
      <c r="I103" s="2" t="s">
        <v>683</v>
      </c>
      <c r="J103" s="2" t="s">
        <v>5997</v>
      </c>
      <c r="K103" s="2" t="s">
        <v>743</v>
      </c>
      <c r="L103" s="2" t="s">
        <v>5998</v>
      </c>
    </row>
    <row r="104" spans="1:12" x14ac:dyDescent="0.2">
      <c r="A104" s="2">
        <v>103</v>
      </c>
      <c r="B104" s="97" t="s">
        <v>2135</v>
      </c>
      <c r="C104" s="97" t="s">
        <v>2136</v>
      </c>
      <c r="D104" s="2" t="s">
        <v>2137</v>
      </c>
      <c r="E104" s="2" t="s">
        <v>829</v>
      </c>
      <c r="F104" s="2" t="s">
        <v>6002</v>
      </c>
      <c r="G104" s="2" t="s">
        <v>2139</v>
      </c>
      <c r="H104" s="2" t="s">
        <v>2140</v>
      </c>
      <c r="I104" s="2" t="s">
        <v>683</v>
      </c>
      <c r="J104" s="2" t="s">
        <v>979</v>
      </c>
      <c r="K104" s="2" t="s">
        <v>743</v>
      </c>
      <c r="L104" s="2" t="s">
        <v>980</v>
      </c>
    </row>
    <row r="105" spans="1:12" x14ac:dyDescent="0.2">
      <c r="A105" s="2">
        <v>104</v>
      </c>
      <c r="B105" s="97" t="s">
        <v>3936</v>
      </c>
      <c r="C105" s="97" t="s">
        <v>3937</v>
      </c>
      <c r="D105" s="2" t="s">
        <v>6003</v>
      </c>
      <c r="E105" s="2" t="s">
        <v>679</v>
      </c>
      <c r="F105" s="2" t="s">
        <v>6004</v>
      </c>
      <c r="G105" s="2" t="s">
        <v>6005</v>
      </c>
      <c r="H105" s="2" t="s">
        <v>6006</v>
      </c>
      <c r="I105" s="2" t="s">
        <v>683</v>
      </c>
      <c r="J105" s="2" t="s">
        <v>6007</v>
      </c>
      <c r="K105" s="2" t="s">
        <v>698</v>
      </c>
      <c r="L105" s="2" t="s">
        <v>6008</v>
      </c>
    </row>
    <row r="106" spans="1:12" x14ac:dyDescent="0.2">
      <c r="A106" s="2">
        <v>105</v>
      </c>
      <c r="B106" s="97" t="s">
        <v>3943</v>
      </c>
      <c r="C106" s="97" t="s">
        <v>3944</v>
      </c>
      <c r="D106" s="2" t="s">
        <v>6009</v>
      </c>
      <c r="E106" s="2" t="s">
        <v>679</v>
      </c>
      <c r="F106" s="2" t="s">
        <v>6010</v>
      </c>
      <c r="G106" s="2" t="s">
        <v>6011</v>
      </c>
      <c r="H106" s="2" t="s">
        <v>6012</v>
      </c>
      <c r="I106" s="2" t="s">
        <v>683</v>
      </c>
      <c r="J106" s="2" t="s">
        <v>6013</v>
      </c>
      <c r="K106" s="2" t="s">
        <v>854</v>
      </c>
      <c r="L106" s="2" t="s">
        <v>6014</v>
      </c>
    </row>
    <row r="107" spans="1:12" x14ac:dyDescent="0.2">
      <c r="A107" s="2">
        <v>106</v>
      </c>
      <c r="B107" s="97" t="s">
        <v>3943</v>
      </c>
      <c r="C107" s="97" t="s">
        <v>3944</v>
      </c>
      <c r="D107" s="2" t="s">
        <v>6015</v>
      </c>
      <c r="E107" s="2" t="s">
        <v>5739</v>
      </c>
      <c r="F107" s="2" t="s">
        <v>6016</v>
      </c>
      <c r="G107" s="2" t="s">
        <v>6017</v>
      </c>
      <c r="H107" s="2" t="s">
        <v>6012</v>
      </c>
      <c r="I107" s="2" t="s">
        <v>683</v>
      </c>
      <c r="J107" s="2" t="s">
        <v>6013</v>
      </c>
      <c r="K107" s="2" t="s">
        <v>854</v>
      </c>
      <c r="L107" s="2" t="s">
        <v>6014</v>
      </c>
    </row>
    <row r="108" spans="1:12" x14ac:dyDescent="0.2">
      <c r="A108" s="2">
        <v>107</v>
      </c>
      <c r="B108" s="2" t="s">
        <v>3943</v>
      </c>
      <c r="C108" s="2" t="s">
        <v>3944</v>
      </c>
      <c r="D108" s="2" t="s">
        <v>6015</v>
      </c>
      <c r="E108" s="2" t="s">
        <v>5742</v>
      </c>
      <c r="F108" s="2" t="s">
        <v>6016</v>
      </c>
      <c r="G108" s="2" t="s">
        <v>6017</v>
      </c>
      <c r="H108" s="2" t="s">
        <v>6012</v>
      </c>
      <c r="I108" s="2" t="s">
        <v>683</v>
      </c>
      <c r="J108" s="2" t="s">
        <v>6013</v>
      </c>
      <c r="K108" s="2" t="s">
        <v>854</v>
      </c>
      <c r="L108" s="2" t="s">
        <v>6014</v>
      </c>
    </row>
    <row r="109" spans="1:12" x14ac:dyDescent="0.2">
      <c r="A109" s="2">
        <v>108</v>
      </c>
      <c r="B109" s="97" t="s">
        <v>1337</v>
      </c>
      <c r="C109" s="97" t="s">
        <v>1338</v>
      </c>
      <c r="D109" s="2" t="s">
        <v>683</v>
      </c>
      <c r="E109" s="2" t="s">
        <v>3494</v>
      </c>
      <c r="F109" s="2" t="s">
        <v>683</v>
      </c>
      <c r="G109" s="2" t="s">
        <v>683</v>
      </c>
      <c r="H109" s="2" t="s">
        <v>1339</v>
      </c>
      <c r="I109" s="2" t="s">
        <v>683</v>
      </c>
      <c r="J109" s="2" t="s">
        <v>683</v>
      </c>
      <c r="K109" s="2" t="s">
        <v>1340</v>
      </c>
      <c r="L109" s="2" t="s">
        <v>757</v>
      </c>
    </row>
    <row r="110" spans="1:12" x14ac:dyDescent="0.2">
      <c r="A110" s="2">
        <v>109</v>
      </c>
      <c r="B110" s="97" t="s">
        <v>3957</v>
      </c>
      <c r="C110" s="97" t="s">
        <v>3958</v>
      </c>
      <c r="E110" s="2" t="s">
        <v>679</v>
      </c>
      <c r="H110" s="2" t="s">
        <v>683</v>
      </c>
      <c r="I110" s="2" t="s">
        <v>683</v>
      </c>
      <c r="J110" s="2" t="s">
        <v>683</v>
      </c>
      <c r="K110" s="2" t="s">
        <v>1340</v>
      </c>
      <c r="L110" s="2" t="s">
        <v>757</v>
      </c>
    </row>
    <row r="111" spans="1:12" x14ac:dyDescent="0.2">
      <c r="A111" s="2">
        <v>110</v>
      </c>
      <c r="B111" s="97" t="s">
        <v>3961</v>
      </c>
      <c r="C111" s="97" t="s">
        <v>6018</v>
      </c>
      <c r="D111" s="2" t="s">
        <v>6019</v>
      </c>
      <c r="E111" s="2" t="s">
        <v>679</v>
      </c>
      <c r="F111" s="2" t="s">
        <v>6020</v>
      </c>
      <c r="G111" s="2" t="s">
        <v>6021</v>
      </c>
      <c r="H111" s="2" t="s">
        <v>6022</v>
      </c>
      <c r="I111" s="2" t="s">
        <v>683</v>
      </c>
      <c r="J111" s="2" t="s">
        <v>1214</v>
      </c>
      <c r="K111" s="2" t="s">
        <v>728</v>
      </c>
      <c r="L111" s="2" t="s">
        <v>6023</v>
      </c>
    </row>
    <row r="112" spans="1:12" x14ac:dyDescent="0.2">
      <c r="A112" s="2">
        <v>111</v>
      </c>
      <c r="B112" s="97" t="s">
        <v>3961</v>
      </c>
      <c r="C112" s="97" t="s">
        <v>6018</v>
      </c>
      <c r="D112" s="2" t="s">
        <v>6024</v>
      </c>
      <c r="E112" s="2" t="s">
        <v>5739</v>
      </c>
      <c r="F112" s="2" t="s">
        <v>6025</v>
      </c>
      <c r="G112" s="2" t="s">
        <v>683</v>
      </c>
      <c r="H112" s="2" t="s">
        <v>6022</v>
      </c>
      <c r="I112" s="2" t="s">
        <v>683</v>
      </c>
      <c r="J112" s="2" t="s">
        <v>1214</v>
      </c>
      <c r="K112" s="2" t="s">
        <v>728</v>
      </c>
      <c r="L112" s="2" t="s">
        <v>6023</v>
      </c>
    </row>
    <row r="113" spans="1:12" x14ac:dyDescent="0.2">
      <c r="A113" s="2">
        <v>112</v>
      </c>
      <c r="B113" s="2" t="s">
        <v>3961</v>
      </c>
      <c r="C113" s="2" t="s">
        <v>6018</v>
      </c>
      <c r="D113" s="2" t="s">
        <v>6019</v>
      </c>
      <c r="E113" s="2" t="s">
        <v>5742</v>
      </c>
      <c r="F113" s="2" t="s">
        <v>6020</v>
      </c>
      <c r="G113" s="2" t="s">
        <v>6021</v>
      </c>
      <c r="H113" s="2" t="s">
        <v>6022</v>
      </c>
      <c r="I113" s="2" t="s">
        <v>683</v>
      </c>
      <c r="J113" s="2" t="s">
        <v>1214</v>
      </c>
      <c r="K113" s="2" t="s">
        <v>728</v>
      </c>
      <c r="L113" s="2" t="s">
        <v>6023</v>
      </c>
    </row>
    <row r="114" spans="1:12" x14ac:dyDescent="0.2">
      <c r="A114" s="2">
        <v>113</v>
      </c>
      <c r="B114" s="97" t="s">
        <v>691</v>
      </c>
      <c r="C114" s="97" t="s">
        <v>692</v>
      </c>
      <c r="D114" s="2" t="s">
        <v>693</v>
      </c>
      <c r="E114" s="2" t="s">
        <v>679</v>
      </c>
      <c r="F114" s="2" t="s">
        <v>694</v>
      </c>
      <c r="G114" s="2" t="s">
        <v>695</v>
      </c>
      <c r="H114" s="2" t="s">
        <v>696</v>
      </c>
      <c r="I114" s="2" t="s">
        <v>683</v>
      </c>
      <c r="J114" s="2" t="s">
        <v>697</v>
      </c>
      <c r="K114" s="2" t="s">
        <v>698</v>
      </c>
      <c r="L114" s="2" t="s">
        <v>699</v>
      </c>
    </row>
    <row r="115" spans="1:12" x14ac:dyDescent="0.2">
      <c r="A115" s="2">
        <v>114</v>
      </c>
      <c r="B115" s="97" t="s">
        <v>691</v>
      </c>
      <c r="C115" s="97" t="s">
        <v>692</v>
      </c>
      <c r="D115" s="2" t="s">
        <v>693</v>
      </c>
      <c r="E115" s="2" t="s">
        <v>5742</v>
      </c>
      <c r="F115" s="2" t="s">
        <v>694</v>
      </c>
      <c r="G115" s="2" t="s">
        <v>695</v>
      </c>
      <c r="H115" s="2" t="s">
        <v>696</v>
      </c>
      <c r="I115" s="2" t="s">
        <v>683</v>
      </c>
      <c r="J115" s="2" t="s">
        <v>697</v>
      </c>
      <c r="K115" s="2" t="s">
        <v>698</v>
      </c>
      <c r="L115" s="2" t="s">
        <v>699</v>
      </c>
    </row>
    <row r="116" spans="1:12" x14ac:dyDescent="0.2">
      <c r="A116" s="2">
        <v>115</v>
      </c>
      <c r="B116" s="97" t="s">
        <v>3973</v>
      </c>
      <c r="C116" s="97" t="s">
        <v>3974</v>
      </c>
      <c r="D116" s="2" t="s">
        <v>3625</v>
      </c>
      <c r="E116" s="2" t="s">
        <v>679</v>
      </c>
      <c r="F116" s="2" t="s">
        <v>5773</v>
      </c>
      <c r="G116" s="2" t="s">
        <v>683</v>
      </c>
      <c r="H116" s="2" t="s">
        <v>6026</v>
      </c>
      <c r="I116" s="2" t="s">
        <v>683</v>
      </c>
      <c r="J116" s="2" t="s">
        <v>684</v>
      </c>
      <c r="K116" s="2" t="s">
        <v>685</v>
      </c>
      <c r="L116" s="2" t="s">
        <v>1731</v>
      </c>
    </row>
    <row r="117" spans="1:12" x14ac:dyDescent="0.2">
      <c r="A117" s="2">
        <v>116</v>
      </c>
      <c r="B117" s="97" t="s">
        <v>1301</v>
      </c>
      <c r="C117" s="97" t="s">
        <v>1302</v>
      </c>
      <c r="D117" s="2" t="s">
        <v>1303</v>
      </c>
      <c r="E117" s="2" t="s">
        <v>679</v>
      </c>
      <c r="F117" s="2" t="s">
        <v>1304</v>
      </c>
      <c r="G117" s="2" t="s">
        <v>1305</v>
      </c>
      <c r="H117" s="2" t="s">
        <v>1306</v>
      </c>
      <c r="I117" s="2" t="s">
        <v>683</v>
      </c>
      <c r="J117" s="2" t="s">
        <v>1307</v>
      </c>
      <c r="K117" s="2" t="s">
        <v>818</v>
      </c>
      <c r="L117" s="2" t="s">
        <v>1308</v>
      </c>
    </row>
    <row r="118" spans="1:12" x14ac:dyDescent="0.2">
      <c r="A118" s="2">
        <v>117</v>
      </c>
      <c r="B118" s="97" t="s">
        <v>1301</v>
      </c>
      <c r="C118" s="97" t="s">
        <v>1302</v>
      </c>
      <c r="D118" s="2" t="s">
        <v>6027</v>
      </c>
      <c r="E118" s="2" t="s">
        <v>5840</v>
      </c>
      <c r="F118" s="2" t="s">
        <v>6028</v>
      </c>
      <c r="G118" s="2" t="s">
        <v>6029</v>
      </c>
      <c r="H118" s="2" t="s">
        <v>1306</v>
      </c>
      <c r="J118" s="2" t="s">
        <v>1307</v>
      </c>
      <c r="K118" s="2" t="s">
        <v>6030</v>
      </c>
      <c r="L118" s="2" t="s">
        <v>6031</v>
      </c>
    </row>
    <row r="119" spans="1:12" x14ac:dyDescent="0.2">
      <c r="A119" s="2">
        <v>118</v>
      </c>
      <c r="B119" s="97" t="s">
        <v>2092</v>
      </c>
      <c r="C119" s="2" t="s">
        <v>2093</v>
      </c>
      <c r="D119" s="2" t="s">
        <v>2094</v>
      </c>
      <c r="E119" s="2" t="s">
        <v>679</v>
      </c>
      <c r="F119" s="2" t="s">
        <v>2095</v>
      </c>
      <c r="G119" s="2" t="s">
        <v>2096</v>
      </c>
      <c r="H119" s="2" t="s">
        <v>6032</v>
      </c>
      <c r="I119" s="2" t="s">
        <v>683</v>
      </c>
      <c r="J119" s="2" t="s">
        <v>1214</v>
      </c>
      <c r="K119" s="2" t="s">
        <v>728</v>
      </c>
      <c r="L119" s="2" t="s">
        <v>6033</v>
      </c>
    </row>
    <row r="120" spans="1:12" x14ac:dyDescent="0.2">
      <c r="A120" s="2">
        <v>119</v>
      </c>
      <c r="B120" s="97" t="s">
        <v>2092</v>
      </c>
      <c r="C120" s="2" t="s">
        <v>2093</v>
      </c>
      <c r="D120" s="2" t="s">
        <v>6034</v>
      </c>
      <c r="E120" s="2" t="s">
        <v>5739</v>
      </c>
      <c r="F120" s="2" t="s">
        <v>6035</v>
      </c>
      <c r="G120" s="2" t="s">
        <v>683</v>
      </c>
      <c r="H120" s="2" t="s">
        <v>6032</v>
      </c>
      <c r="I120" s="2" t="s">
        <v>683</v>
      </c>
      <c r="J120" s="2" t="s">
        <v>1214</v>
      </c>
      <c r="K120" s="2" t="s">
        <v>728</v>
      </c>
      <c r="L120" s="2" t="s">
        <v>6033</v>
      </c>
    </row>
    <row r="121" spans="1:12" x14ac:dyDescent="0.2">
      <c r="A121" s="2">
        <v>120</v>
      </c>
      <c r="B121" s="97" t="s">
        <v>2092</v>
      </c>
      <c r="C121" s="97" t="s">
        <v>2093</v>
      </c>
      <c r="D121" s="2" t="s">
        <v>2094</v>
      </c>
      <c r="E121" s="2" t="s">
        <v>5742</v>
      </c>
      <c r="F121" s="2" t="s">
        <v>2095</v>
      </c>
      <c r="G121" s="2" t="s">
        <v>2096</v>
      </c>
      <c r="H121" s="2" t="s">
        <v>6032</v>
      </c>
      <c r="I121" s="2" t="s">
        <v>683</v>
      </c>
      <c r="J121" s="2" t="s">
        <v>1214</v>
      </c>
      <c r="K121" s="2" t="s">
        <v>728</v>
      </c>
      <c r="L121" s="2" t="s">
        <v>6033</v>
      </c>
    </row>
    <row r="122" spans="1:12" x14ac:dyDescent="0.2">
      <c r="A122" s="2">
        <v>121</v>
      </c>
      <c r="B122" s="97" t="s">
        <v>3986</v>
      </c>
      <c r="C122" s="97" t="s">
        <v>6036</v>
      </c>
      <c r="D122" s="2" t="s">
        <v>5772</v>
      </c>
      <c r="E122" s="2" t="s">
        <v>679</v>
      </c>
      <c r="F122" s="2" t="s">
        <v>5773</v>
      </c>
      <c r="G122" s="2" t="s">
        <v>683</v>
      </c>
      <c r="H122" s="2" t="s">
        <v>6037</v>
      </c>
      <c r="I122" s="2" t="s">
        <v>683</v>
      </c>
      <c r="J122" s="2" t="s">
        <v>6038</v>
      </c>
      <c r="K122" s="2" t="s">
        <v>2</v>
      </c>
      <c r="L122" s="2" t="s">
        <v>6039</v>
      </c>
    </row>
    <row r="123" spans="1:12" x14ac:dyDescent="0.2">
      <c r="A123" s="2">
        <v>122</v>
      </c>
      <c r="B123" s="2" t="s">
        <v>3988</v>
      </c>
      <c r="C123" s="2" t="s">
        <v>3989</v>
      </c>
      <c r="E123" s="2" t="s">
        <v>3494</v>
      </c>
    </row>
    <row r="124" spans="1:12" x14ac:dyDescent="0.2">
      <c r="A124" s="2">
        <v>123</v>
      </c>
      <c r="B124" s="97" t="s">
        <v>2934</v>
      </c>
      <c r="C124" s="2" t="s">
        <v>2935</v>
      </c>
      <c r="D124" s="2" t="s">
        <v>6040</v>
      </c>
      <c r="E124" s="2" t="s">
        <v>679</v>
      </c>
      <c r="F124" s="2" t="s">
        <v>6041</v>
      </c>
      <c r="G124" s="2" t="s">
        <v>6042</v>
      </c>
      <c r="H124" s="2" t="s">
        <v>2939</v>
      </c>
      <c r="I124" s="2" t="s">
        <v>683</v>
      </c>
      <c r="J124" s="2" t="s">
        <v>1985</v>
      </c>
      <c r="K124" s="2" t="s">
        <v>1986</v>
      </c>
      <c r="L124" s="2" t="s">
        <v>2940</v>
      </c>
    </row>
    <row r="125" spans="1:12" x14ac:dyDescent="0.2">
      <c r="A125" s="2">
        <v>124</v>
      </c>
      <c r="B125" s="97" t="s">
        <v>2934</v>
      </c>
      <c r="C125" s="2" t="s">
        <v>2935</v>
      </c>
      <c r="D125" s="2" t="s">
        <v>2936</v>
      </c>
      <c r="E125" s="2" t="s">
        <v>5742</v>
      </c>
      <c r="F125" s="2" t="s">
        <v>2937</v>
      </c>
      <c r="G125" s="2" t="s">
        <v>2938</v>
      </c>
      <c r="H125" s="2" t="s">
        <v>2939</v>
      </c>
      <c r="I125" s="2" t="s">
        <v>683</v>
      </c>
      <c r="J125" s="2" t="s">
        <v>1985</v>
      </c>
      <c r="K125" s="2" t="s">
        <v>1986</v>
      </c>
      <c r="L125" s="2" t="s">
        <v>2940</v>
      </c>
    </row>
    <row r="126" spans="1:12" x14ac:dyDescent="0.2">
      <c r="A126" s="2">
        <v>125</v>
      </c>
      <c r="B126" s="97" t="s">
        <v>3996</v>
      </c>
      <c r="C126" s="97" t="s">
        <v>3997</v>
      </c>
      <c r="D126" s="2" t="s">
        <v>6043</v>
      </c>
      <c r="E126" s="2" t="s">
        <v>679</v>
      </c>
      <c r="F126" s="2" t="s">
        <v>6044</v>
      </c>
      <c r="G126" s="2" t="s">
        <v>6045</v>
      </c>
      <c r="H126" s="2" t="s">
        <v>6046</v>
      </c>
      <c r="I126" s="2" t="s">
        <v>683</v>
      </c>
      <c r="J126" s="2" t="s">
        <v>6047</v>
      </c>
      <c r="K126" s="2" t="s">
        <v>6048</v>
      </c>
      <c r="L126" s="2" t="s">
        <v>6049</v>
      </c>
    </row>
    <row r="127" spans="1:12" x14ac:dyDescent="0.2">
      <c r="A127" s="2">
        <v>126</v>
      </c>
      <c r="B127" s="97" t="s">
        <v>3996</v>
      </c>
      <c r="C127" s="97" t="s">
        <v>3997</v>
      </c>
      <c r="D127" s="2" t="s">
        <v>6050</v>
      </c>
      <c r="E127" s="2" t="s">
        <v>5739</v>
      </c>
      <c r="F127" s="2" t="s">
        <v>6051</v>
      </c>
      <c r="G127" s="2" t="s">
        <v>6045</v>
      </c>
      <c r="H127" s="2" t="s">
        <v>6046</v>
      </c>
      <c r="I127" s="2" t="s">
        <v>683</v>
      </c>
      <c r="J127" s="2" t="s">
        <v>6047</v>
      </c>
      <c r="K127" s="2" t="s">
        <v>6048</v>
      </c>
      <c r="L127" s="2" t="s">
        <v>6049</v>
      </c>
    </row>
    <row r="128" spans="1:12" x14ac:dyDescent="0.2">
      <c r="A128" s="2">
        <v>127</v>
      </c>
      <c r="B128" s="97" t="s">
        <v>3996</v>
      </c>
      <c r="C128" s="97" t="s">
        <v>3997</v>
      </c>
      <c r="D128" s="2" t="s">
        <v>6043</v>
      </c>
      <c r="E128" s="2" t="s">
        <v>5742</v>
      </c>
      <c r="F128" s="2" t="s">
        <v>6044</v>
      </c>
      <c r="G128" s="2" t="s">
        <v>6045</v>
      </c>
      <c r="H128" s="2" t="s">
        <v>6046</v>
      </c>
      <c r="I128" s="2" t="s">
        <v>683</v>
      </c>
      <c r="J128" s="2" t="s">
        <v>6047</v>
      </c>
      <c r="K128" s="2" t="s">
        <v>6048</v>
      </c>
      <c r="L128" s="2" t="s">
        <v>6049</v>
      </c>
    </row>
    <row r="129" spans="1:12" x14ac:dyDescent="0.2">
      <c r="A129" s="2">
        <v>128</v>
      </c>
      <c r="B129" s="2" t="s">
        <v>4004</v>
      </c>
      <c r="C129" s="2" t="s">
        <v>4005</v>
      </c>
      <c r="D129" s="2" t="s">
        <v>5772</v>
      </c>
      <c r="E129" s="2" t="s">
        <v>679</v>
      </c>
      <c r="F129" s="2" t="s">
        <v>5773</v>
      </c>
      <c r="G129" s="2" t="s">
        <v>683</v>
      </c>
      <c r="H129" s="2" t="s">
        <v>6052</v>
      </c>
      <c r="I129" s="2" t="s">
        <v>683</v>
      </c>
      <c r="J129" s="2" t="s">
        <v>6053</v>
      </c>
      <c r="K129" s="2" t="s">
        <v>6054</v>
      </c>
      <c r="L129" s="2" t="s">
        <v>6055</v>
      </c>
    </row>
    <row r="130" spans="1:12" x14ac:dyDescent="0.2">
      <c r="A130" s="2">
        <v>129</v>
      </c>
      <c r="B130" s="2" t="s">
        <v>4008</v>
      </c>
      <c r="C130" s="2" t="s">
        <v>4009</v>
      </c>
      <c r="D130" s="2" t="s">
        <v>4158</v>
      </c>
      <c r="E130" s="2" t="s">
        <v>679</v>
      </c>
      <c r="H130" s="2" t="s">
        <v>683</v>
      </c>
      <c r="I130" s="2" t="s">
        <v>683</v>
      </c>
      <c r="J130" s="2" t="s">
        <v>683</v>
      </c>
      <c r="K130" s="2" t="s">
        <v>1340</v>
      </c>
      <c r="L130" s="2" t="s">
        <v>757</v>
      </c>
    </row>
    <row r="131" spans="1:12" x14ac:dyDescent="0.2">
      <c r="A131" s="2">
        <v>130</v>
      </c>
      <c r="B131" s="97" t="s">
        <v>3352</v>
      </c>
      <c r="C131" s="2" t="s">
        <v>3354</v>
      </c>
      <c r="D131" s="2" t="s">
        <v>6056</v>
      </c>
      <c r="E131" s="2" t="s">
        <v>87</v>
      </c>
    </row>
    <row r="132" spans="1:12" x14ac:dyDescent="0.2">
      <c r="A132" s="2">
        <v>131</v>
      </c>
      <c r="B132" s="97" t="s">
        <v>2144</v>
      </c>
      <c r="C132" s="97" t="s">
        <v>2145</v>
      </c>
      <c r="D132" s="2" t="s">
        <v>2146</v>
      </c>
      <c r="E132" s="2" t="s">
        <v>679</v>
      </c>
      <c r="F132" s="2" t="s">
        <v>2147</v>
      </c>
      <c r="G132" s="2" t="s">
        <v>2148</v>
      </c>
      <c r="H132" s="2" t="s">
        <v>2149</v>
      </c>
      <c r="I132" s="2" t="s">
        <v>683</v>
      </c>
      <c r="J132" s="2" t="s">
        <v>2150</v>
      </c>
      <c r="K132" s="2" t="s">
        <v>1109</v>
      </c>
      <c r="L132" s="2" t="s">
        <v>2151</v>
      </c>
    </row>
    <row r="133" spans="1:12" x14ac:dyDescent="0.2">
      <c r="A133" s="2">
        <v>132</v>
      </c>
      <c r="B133" s="97" t="s">
        <v>2144</v>
      </c>
      <c r="C133" s="97" t="s">
        <v>2145</v>
      </c>
      <c r="D133" s="2" t="s">
        <v>2146</v>
      </c>
      <c r="E133" s="2" t="s">
        <v>5742</v>
      </c>
      <c r="F133" s="2" t="s">
        <v>2147</v>
      </c>
      <c r="G133" s="2" t="s">
        <v>2148</v>
      </c>
      <c r="H133" s="2" t="s">
        <v>2149</v>
      </c>
      <c r="I133" s="2" t="s">
        <v>683</v>
      </c>
      <c r="J133" s="2" t="s">
        <v>2150</v>
      </c>
      <c r="K133" s="2" t="s">
        <v>1109</v>
      </c>
      <c r="L133" s="2" t="s">
        <v>2151</v>
      </c>
    </row>
    <row r="134" spans="1:12" x14ac:dyDescent="0.2">
      <c r="A134" s="2">
        <v>133</v>
      </c>
      <c r="B134" s="97" t="s">
        <v>4024</v>
      </c>
      <c r="C134" s="97" t="s">
        <v>6057</v>
      </c>
      <c r="D134" s="2" t="s">
        <v>6058</v>
      </c>
      <c r="E134" s="2" t="s">
        <v>679</v>
      </c>
      <c r="F134" s="2" t="s">
        <v>683</v>
      </c>
      <c r="G134" s="2" t="s">
        <v>6059</v>
      </c>
      <c r="H134" s="2" t="s">
        <v>6060</v>
      </c>
      <c r="I134" s="2" t="s">
        <v>683</v>
      </c>
      <c r="J134" s="2" t="s">
        <v>6047</v>
      </c>
      <c r="K134" s="2" t="s">
        <v>6048</v>
      </c>
      <c r="L134" s="2" t="s">
        <v>757</v>
      </c>
    </row>
    <row r="135" spans="1:12" x14ac:dyDescent="0.2">
      <c r="A135" s="2">
        <v>134</v>
      </c>
      <c r="B135" s="97" t="s">
        <v>4024</v>
      </c>
      <c r="C135" s="97" t="s">
        <v>6057</v>
      </c>
      <c r="D135" s="2" t="s">
        <v>6058</v>
      </c>
      <c r="E135" s="2" t="s">
        <v>5742</v>
      </c>
      <c r="F135" s="2" t="s">
        <v>683</v>
      </c>
      <c r="G135" s="2" t="s">
        <v>6059</v>
      </c>
      <c r="H135" s="2" t="s">
        <v>6060</v>
      </c>
      <c r="I135" s="2" t="s">
        <v>683</v>
      </c>
      <c r="J135" s="2" t="s">
        <v>6047</v>
      </c>
      <c r="K135" s="2" t="s">
        <v>6048</v>
      </c>
      <c r="L135" s="2" t="s">
        <v>757</v>
      </c>
    </row>
    <row r="136" spans="1:12" x14ac:dyDescent="0.2">
      <c r="A136" s="2">
        <v>135</v>
      </c>
      <c r="B136" s="97" t="s">
        <v>4027</v>
      </c>
      <c r="C136" s="97" t="s">
        <v>4028</v>
      </c>
      <c r="D136" s="2" t="s">
        <v>6061</v>
      </c>
      <c r="E136" s="2" t="s">
        <v>679</v>
      </c>
      <c r="F136" s="2" t="s">
        <v>6062</v>
      </c>
      <c r="G136" s="2" t="s">
        <v>6063</v>
      </c>
      <c r="H136" s="2" t="s">
        <v>6064</v>
      </c>
      <c r="I136" s="2" t="s">
        <v>683</v>
      </c>
      <c r="J136" s="2" t="s">
        <v>684</v>
      </c>
      <c r="K136" s="2" t="s">
        <v>685</v>
      </c>
      <c r="L136" s="2" t="s">
        <v>6065</v>
      </c>
    </row>
    <row r="137" spans="1:12" x14ac:dyDescent="0.2">
      <c r="A137" s="2">
        <v>136</v>
      </c>
      <c r="B137" s="97" t="s">
        <v>4036</v>
      </c>
      <c r="C137" s="97" t="s">
        <v>4037</v>
      </c>
      <c r="D137" s="2" t="s">
        <v>6066</v>
      </c>
      <c r="E137" s="2" t="s">
        <v>679</v>
      </c>
      <c r="F137" s="2" t="s">
        <v>6067</v>
      </c>
      <c r="G137" s="2" t="s">
        <v>6068</v>
      </c>
      <c r="H137" s="2" t="s">
        <v>6069</v>
      </c>
      <c r="I137" s="2" t="s">
        <v>683</v>
      </c>
      <c r="J137" s="2" t="s">
        <v>853</v>
      </c>
      <c r="K137" s="2" t="s">
        <v>854</v>
      </c>
      <c r="L137" s="2" t="s">
        <v>946</v>
      </c>
    </row>
    <row r="138" spans="1:12" x14ac:dyDescent="0.2">
      <c r="A138" s="2">
        <v>137</v>
      </c>
      <c r="B138" s="97" t="s">
        <v>4036</v>
      </c>
      <c r="C138" s="97" t="s">
        <v>4037</v>
      </c>
      <c r="D138" s="2" t="s">
        <v>6070</v>
      </c>
      <c r="E138" s="2" t="s">
        <v>5739</v>
      </c>
      <c r="F138" s="2" t="s">
        <v>6071</v>
      </c>
      <c r="G138" s="2" t="s">
        <v>6072</v>
      </c>
      <c r="H138" s="2" t="s">
        <v>6069</v>
      </c>
      <c r="I138" s="2" t="s">
        <v>683</v>
      </c>
      <c r="J138" s="2" t="s">
        <v>853</v>
      </c>
      <c r="K138" s="2" t="s">
        <v>854</v>
      </c>
      <c r="L138" s="2" t="s">
        <v>946</v>
      </c>
    </row>
    <row r="139" spans="1:12" x14ac:dyDescent="0.2">
      <c r="A139" s="2">
        <v>138</v>
      </c>
      <c r="B139" s="2" t="s">
        <v>4036</v>
      </c>
      <c r="C139" s="2" t="s">
        <v>4037</v>
      </c>
      <c r="D139" s="2" t="s">
        <v>6066</v>
      </c>
      <c r="E139" s="2" t="s">
        <v>5742</v>
      </c>
      <c r="F139" s="2" t="s">
        <v>6067</v>
      </c>
      <c r="G139" s="2" t="s">
        <v>6068</v>
      </c>
      <c r="H139" s="2" t="s">
        <v>6069</v>
      </c>
      <c r="I139" s="2" t="s">
        <v>683</v>
      </c>
      <c r="J139" s="2" t="s">
        <v>853</v>
      </c>
      <c r="K139" s="2" t="s">
        <v>854</v>
      </c>
      <c r="L139" s="2" t="s">
        <v>946</v>
      </c>
    </row>
    <row r="140" spans="1:12" x14ac:dyDescent="0.2">
      <c r="A140" s="2">
        <v>139</v>
      </c>
      <c r="B140" s="97" t="s">
        <v>4045</v>
      </c>
      <c r="C140" s="97" t="s">
        <v>4046</v>
      </c>
      <c r="D140" s="2" t="s">
        <v>6073</v>
      </c>
      <c r="E140" s="2" t="s">
        <v>679</v>
      </c>
      <c r="F140" s="2" t="s">
        <v>6074</v>
      </c>
      <c r="G140" s="2" t="s">
        <v>6075</v>
      </c>
      <c r="H140" s="2" t="s">
        <v>6076</v>
      </c>
      <c r="I140" s="2" t="s">
        <v>683</v>
      </c>
      <c r="J140" s="2" t="s">
        <v>712</v>
      </c>
      <c r="K140" s="2" t="s">
        <v>713</v>
      </c>
      <c r="L140" s="2" t="s">
        <v>2132</v>
      </c>
    </row>
    <row r="141" spans="1:12" x14ac:dyDescent="0.2">
      <c r="A141" s="2">
        <v>140</v>
      </c>
      <c r="B141" s="97" t="s">
        <v>4045</v>
      </c>
      <c r="C141" s="97" t="s">
        <v>4046</v>
      </c>
      <c r="D141" s="2" t="s">
        <v>6077</v>
      </c>
      <c r="E141" s="2" t="s">
        <v>5739</v>
      </c>
      <c r="F141" s="2" t="s">
        <v>6078</v>
      </c>
      <c r="G141" s="2" t="s">
        <v>6075</v>
      </c>
      <c r="H141" s="2" t="s">
        <v>6076</v>
      </c>
      <c r="I141" s="2" t="s">
        <v>683</v>
      </c>
      <c r="J141" s="2" t="s">
        <v>712</v>
      </c>
      <c r="K141" s="2" t="s">
        <v>713</v>
      </c>
      <c r="L141" s="2" t="s">
        <v>2132</v>
      </c>
    </row>
    <row r="142" spans="1:12" x14ac:dyDescent="0.2">
      <c r="A142" s="2">
        <v>141</v>
      </c>
      <c r="B142" s="97" t="s">
        <v>4045</v>
      </c>
      <c r="C142" s="97" t="s">
        <v>4046</v>
      </c>
      <c r="D142" s="2" t="s">
        <v>6073</v>
      </c>
      <c r="E142" s="2" t="s">
        <v>5742</v>
      </c>
      <c r="F142" s="2" t="s">
        <v>6074</v>
      </c>
      <c r="G142" s="2" t="s">
        <v>6075</v>
      </c>
      <c r="H142" s="2" t="s">
        <v>6076</v>
      </c>
      <c r="I142" s="2" t="s">
        <v>683</v>
      </c>
      <c r="J142" s="2" t="s">
        <v>712</v>
      </c>
      <c r="K142" s="2" t="s">
        <v>713</v>
      </c>
      <c r="L142" s="2" t="s">
        <v>2132</v>
      </c>
    </row>
    <row r="143" spans="1:12" x14ac:dyDescent="0.2">
      <c r="A143" s="2">
        <v>142</v>
      </c>
      <c r="B143" s="97" t="s">
        <v>4050</v>
      </c>
      <c r="C143" s="97" t="s">
        <v>6079</v>
      </c>
      <c r="E143" s="2" t="s">
        <v>679</v>
      </c>
      <c r="H143" s="2" t="s">
        <v>6080</v>
      </c>
      <c r="I143" s="2" t="s">
        <v>683</v>
      </c>
      <c r="J143" s="2" t="s">
        <v>1797</v>
      </c>
      <c r="K143" s="2" t="s">
        <v>1798</v>
      </c>
      <c r="L143" s="2" t="s">
        <v>6081</v>
      </c>
    </row>
    <row r="144" spans="1:12" x14ac:dyDescent="0.2">
      <c r="A144" s="2">
        <v>143</v>
      </c>
      <c r="B144" s="97" t="s">
        <v>1482</v>
      </c>
      <c r="C144" s="97" t="s">
        <v>0</v>
      </c>
      <c r="D144" s="2" t="s">
        <v>7753</v>
      </c>
      <c r="E144" s="2" t="s">
        <v>679</v>
      </c>
      <c r="F144" s="2" t="s">
        <v>1484</v>
      </c>
      <c r="G144" s="2" t="s">
        <v>11</v>
      </c>
      <c r="H144" s="2" t="s">
        <v>7752</v>
      </c>
      <c r="I144" s="2" t="s">
        <v>683</v>
      </c>
      <c r="J144" s="2" t="s">
        <v>1</v>
      </c>
      <c r="K144" s="2" t="s">
        <v>743</v>
      </c>
      <c r="L144" s="2" t="s">
        <v>1486</v>
      </c>
    </row>
    <row r="145" spans="1:12" x14ac:dyDescent="0.2">
      <c r="A145" s="2">
        <v>144</v>
      </c>
      <c r="B145" s="97" t="s">
        <v>1482</v>
      </c>
      <c r="C145" s="97" t="s">
        <v>0</v>
      </c>
      <c r="D145" s="2" t="s">
        <v>6082</v>
      </c>
      <c r="E145" s="2" t="s">
        <v>5840</v>
      </c>
      <c r="F145" s="2" t="s">
        <v>6083</v>
      </c>
      <c r="G145" s="2" t="s">
        <v>6084</v>
      </c>
      <c r="H145" s="2" t="s">
        <v>1485</v>
      </c>
      <c r="J145" s="2" t="s">
        <v>1</v>
      </c>
      <c r="K145" s="2" t="s">
        <v>2</v>
      </c>
      <c r="L145" s="2" t="s">
        <v>6085</v>
      </c>
    </row>
    <row r="146" spans="1:12" x14ac:dyDescent="0.2">
      <c r="A146" s="2">
        <v>145</v>
      </c>
      <c r="B146" s="97" t="s">
        <v>1456</v>
      </c>
      <c r="C146" s="97" t="s">
        <v>1457</v>
      </c>
      <c r="D146" s="2" t="s">
        <v>1458</v>
      </c>
      <c r="E146" s="2" t="s">
        <v>829</v>
      </c>
      <c r="F146" s="2" t="s">
        <v>1459</v>
      </c>
      <c r="G146" s="2" t="s">
        <v>1460</v>
      </c>
      <c r="H146" s="2" t="s">
        <v>1461</v>
      </c>
      <c r="J146" s="2" t="s">
        <v>1462</v>
      </c>
      <c r="K146" s="2" t="s">
        <v>2</v>
      </c>
      <c r="L146" s="2" t="s">
        <v>1463</v>
      </c>
    </row>
    <row r="147" spans="1:12" x14ac:dyDescent="0.2">
      <c r="A147" s="2">
        <v>146</v>
      </c>
      <c r="B147" s="97" t="s">
        <v>1456</v>
      </c>
      <c r="C147" s="97" t="s">
        <v>1457</v>
      </c>
      <c r="D147" s="2" t="s">
        <v>6086</v>
      </c>
      <c r="E147" s="2" t="s">
        <v>5840</v>
      </c>
      <c r="F147" s="2" t="s">
        <v>6087</v>
      </c>
      <c r="G147" s="2" t="s">
        <v>6088</v>
      </c>
      <c r="H147" s="2" t="s">
        <v>1461</v>
      </c>
      <c r="J147" s="2" t="s">
        <v>1462</v>
      </c>
      <c r="K147" s="2" t="s">
        <v>2</v>
      </c>
      <c r="L147" s="2" t="s">
        <v>1463</v>
      </c>
    </row>
    <row r="148" spans="1:12" x14ac:dyDescent="0.2">
      <c r="A148" s="2">
        <v>147</v>
      </c>
      <c r="B148" s="97" t="s">
        <v>1456</v>
      </c>
      <c r="C148" s="97" t="s">
        <v>1457</v>
      </c>
      <c r="D148" s="2" t="s">
        <v>6089</v>
      </c>
      <c r="E148" s="2" t="s">
        <v>10</v>
      </c>
      <c r="F148" s="2" t="s">
        <v>6090</v>
      </c>
      <c r="G148" s="2" t="s">
        <v>6091</v>
      </c>
      <c r="H148" s="2" t="s">
        <v>1461</v>
      </c>
      <c r="I148" s="2" t="s">
        <v>683</v>
      </c>
      <c r="J148" s="2" t="s">
        <v>1462</v>
      </c>
      <c r="K148" s="2" t="s">
        <v>743</v>
      </c>
      <c r="L148" s="2" t="s">
        <v>6092</v>
      </c>
    </row>
    <row r="149" spans="1:12" x14ac:dyDescent="0.2">
      <c r="A149" s="2">
        <v>148</v>
      </c>
      <c r="B149" s="97" t="s">
        <v>3158</v>
      </c>
      <c r="C149" s="97" t="s">
        <v>3160</v>
      </c>
      <c r="D149" s="2" t="s">
        <v>6093</v>
      </c>
      <c r="E149" s="2" t="s">
        <v>679</v>
      </c>
      <c r="F149" s="2" t="s">
        <v>6094</v>
      </c>
      <c r="G149" s="2" t="s">
        <v>6095</v>
      </c>
      <c r="H149" s="2" t="s">
        <v>6096</v>
      </c>
      <c r="I149" s="2" t="s">
        <v>683</v>
      </c>
      <c r="J149" s="2" t="s">
        <v>6097</v>
      </c>
      <c r="K149" s="2" t="s">
        <v>902</v>
      </c>
      <c r="L149" s="2" t="s">
        <v>6098</v>
      </c>
    </row>
    <row r="150" spans="1:12" x14ac:dyDescent="0.2">
      <c r="A150" s="2">
        <v>149</v>
      </c>
      <c r="B150" s="97" t="s">
        <v>3158</v>
      </c>
      <c r="C150" s="97" t="s">
        <v>3160</v>
      </c>
      <c r="D150" s="2" t="s">
        <v>6093</v>
      </c>
      <c r="E150" s="2" t="s">
        <v>5742</v>
      </c>
      <c r="F150" s="2" t="s">
        <v>6094</v>
      </c>
      <c r="G150" s="2" t="s">
        <v>6095</v>
      </c>
      <c r="H150" s="2" t="s">
        <v>6096</v>
      </c>
      <c r="I150" s="2" t="s">
        <v>683</v>
      </c>
      <c r="J150" s="2" t="s">
        <v>6097</v>
      </c>
      <c r="K150" s="2" t="s">
        <v>902</v>
      </c>
      <c r="L150" s="2" t="s">
        <v>6098</v>
      </c>
    </row>
    <row r="151" spans="1:12" x14ac:dyDescent="0.2">
      <c r="A151" s="2">
        <v>150</v>
      </c>
      <c r="B151" s="97" t="s">
        <v>706</v>
      </c>
      <c r="C151" s="97" t="s">
        <v>707</v>
      </c>
      <c r="D151" s="2" t="s">
        <v>708</v>
      </c>
      <c r="E151" s="2" t="s">
        <v>679</v>
      </c>
      <c r="F151" s="2" t="s">
        <v>709</v>
      </c>
      <c r="G151" s="2" t="s">
        <v>710</v>
      </c>
      <c r="H151" s="2" t="s">
        <v>711</v>
      </c>
      <c r="I151" s="2" t="s">
        <v>683</v>
      </c>
      <c r="J151" s="2" t="s">
        <v>712</v>
      </c>
      <c r="K151" s="2" t="s">
        <v>713</v>
      </c>
      <c r="L151" s="2" t="s">
        <v>714</v>
      </c>
    </row>
    <row r="152" spans="1:12" x14ac:dyDescent="0.2">
      <c r="A152" s="2">
        <v>151</v>
      </c>
      <c r="B152" s="97" t="s">
        <v>706</v>
      </c>
      <c r="C152" s="97" t="s">
        <v>707</v>
      </c>
      <c r="D152" s="2" t="s">
        <v>708</v>
      </c>
      <c r="E152" s="2" t="s">
        <v>5742</v>
      </c>
      <c r="F152" s="2" t="s">
        <v>709</v>
      </c>
      <c r="G152" s="2" t="s">
        <v>710</v>
      </c>
      <c r="H152" s="2" t="s">
        <v>711</v>
      </c>
      <c r="I152" s="2" t="s">
        <v>683</v>
      </c>
      <c r="J152" s="2" t="s">
        <v>712</v>
      </c>
      <c r="K152" s="2" t="s">
        <v>713</v>
      </c>
      <c r="L152" s="2" t="s">
        <v>714</v>
      </c>
    </row>
    <row r="153" spans="1:12" x14ac:dyDescent="0.2">
      <c r="A153" s="2">
        <v>152</v>
      </c>
      <c r="B153" s="97" t="s">
        <v>4078</v>
      </c>
      <c r="C153" s="97" t="s">
        <v>4079</v>
      </c>
      <c r="D153" s="2" t="s">
        <v>6099</v>
      </c>
      <c r="E153" s="2" t="s">
        <v>679</v>
      </c>
      <c r="F153" s="2" t="s">
        <v>6100</v>
      </c>
      <c r="G153" s="2" t="s">
        <v>6101</v>
      </c>
      <c r="H153" s="2" t="s">
        <v>6102</v>
      </c>
      <c r="I153" s="2" t="s">
        <v>683</v>
      </c>
      <c r="J153" s="2" t="s">
        <v>1108</v>
      </c>
      <c r="K153" s="2" t="s">
        <v>1109</v>
      </c>
      <c r="L153" s="2" t="s">
        <v>6103</v>
      </c>
    </row>
    <row r="154" spans="1:12" x14ac:dyDescent="0.2">
      <c r="A154" s="2">
        <v>153</v>
      </c>
      <c r="B154" s="97" t="s">
        <v>1773</v>
      </c>
      <c r="C154" s="97" t="s">
        <v>1774</v>
      </c>
      <c r="D154" s="2" t="s">
        <v>1775</v>
      </c>
      <c r="E154" s="2" t="s">
        <v>679</v>
      </c>
      <c r="F154" s="2" t="s">
        <v>1776</v>
      </c>
      <c r="G154" s="2" t="s">
        <v>1777</v>
      </c>
      <c r="H154" s="2" t="s">
        <v>1778</v>
      </c>
      <c r="I154" s="2" t="s">
        <v>683</v>
      </c>
      <c r="J154" s="2" t="s">
        <v>1779</v>
      </c>
      <c r="K154" s="2" t="s">
        <v>1780</v>
      </c>
      <c r="L154" s="2" t="s">
        <v>1781</v>
      </c>
    </row>
    <row r="155" spans="1:12" x14ac:dyDescent="0.2">
      <c r="A155" s="2">
        <v>154</v>
      </c>
      <c r="B155" s="97" t="s">
        <v>1773</v>
      </c>
      <c r="C155" s="97" t="s">
        <v>1774</v>
      </c>
      <c r="D155" s="2" t="s">
        <v>6104</v>
      </c>
      <c r="E155" s="2" t="s">
        <v>5739</v>
      </c>
      <c r="F155" s="2" t="s">
        <v>6105</v>
      </c>
      <c r="G155" s="2" t="s">
        <v>6106</v>
      </c>
      <c r="H155" s="2" t="s">
        <v>1778</v>
      </c>
      <c r="I155" s="2" t="s">
        <v>683</v>
      </c>
      <c r="J155" s="2" t="s">
        <v>1779</v>
      </c>
      <c r="K155" s="2" t="s">
        <v>1780</v>
      </c>
      <c r="L155" s="2" t="s">
        <v>1781</v>
      </c>
    </row>
    <row r="156" spans="1:12" x14ac:dyDescent="0.2">
      <c r="A156" s="2">
        <v>155</v>
      </c>
      <c r="B156" s="97" t="s">
        <v>1773</v>
      </c>
      <c r="C156" s="97" t="s">
        <v>1774</v>
      </c>
      <c r="D156" s="2" t="s">
        <v>1775</v>
      </c>
      <c r="E156" s="2" t="s">
        <v>5742</v>
      </c>
      <c r="F156" s="2" t="s">
        <v>1776</v>
      </c>
      <c r="G156" s="2" t="s">
        <v>1777</v>
      </c>
      <c r="H156" s="2" t="s">
        <v>1778</v>
      </c>
      <c r="I156" s="2" t="s">
        <v>683</v>
      </c>
      <c r="J156" s="2" t="s">
        <v>1779</v>
      </c>
      <c r="K156" s="2" t="s">
        <v>1780</v>
      </c>
      <c r="L156" s="2" t="s">
        <v>1781</v>
      </c>
    </row>
    <row r="157" spans="1:12" x14ac:dyDescent="0.2">
      <c r="A157" s="2">
        <v>156</v>
      </c>
      <c r="B157" s="97" t="s">
        <v>721</v>
      </c>
      <c r="C157" s="97" t="s">
        <v>722</v>
      </c>
      <c r="D157" s="2" t="s">
        <v>723</v>
      </c>
      <c r="E157" s="2" t="s">
        <v>679</v>
      </c>
      <c r="F157" s="2" t="s">
        <v>724</v>
      </c>
      <c r="G157" s="2" t="s">
        <v>725</v>
      </c>
      <c r="H157" s="2" t="s">
        <v>726</v>
      </c>
      <c r="I157" s="2" t="s">
        <v>683</v>
      </c>
      <c r="J157" s="2" t="s">
        <v>727</v>
      </c>
      <c r="K157" s="2" t="s">
        <v>728</v>
      </c>
      <c r="L157" s="2" t="s">
        <v>729</v>
      </c>
    </row>
    <row r="158" spans="1:12" x14ac:dyDescent="0.2">
      <c r="A158" s="2">
        <v>157</v>
      </c>
      <c r="B158" s="97" t="s">
        <v>721</v>
      </c>
      <c r="C158" s="97" t="s">
        <v>722</v>
      </c>
      <c r="D158" s="2" t="s">
        <v>6107</v>
      </c>
      <c r="E158" s="2" t="s">
        <v>5739</v>
      </c>
      <c r="F158" s="2" t="s">
        <v>6108</v>
      </c>
      <c r="G158" s="2" t="s">
        <v>6109</v>
      </c>
      <c r="H158" s="2" t="s">
        <v>726</v>
      </c>
      <c r="I158" s="2" t="s">
        <v>683</v>
      </c>
      <c r="J158" s="2" t="s">
        <v>727</v>
      </c>
      <c r="K158" s="2" t="s">
        <v>728</v>
      </c>
      <c r="L158" s="2" t="s">
        <v>729</v>
      </c>
    </row>
    <row r="159" spans="1:12" x14ac:dyDescent="0.2">
      <c r="A159" s="2">
        <v>158</v>
      </c>
      <c r="B159" s="97" t="s">
        <v>721</v>
      </c>
      <c r="C159" s="97" t="s">
        <v>722</v>
      </c>
      <c r="D159" s="2" t="s">
        <v>6110</v>
      </c>
      <c r="E159" s="2" t="s">
        <v>5742</v>
      </c>
      <c r="F159" s="2" t="s">
        <v>6111</v>
      </c>
      <c r="G159" s="2" t="s">
        <v>683</v>
      </c>
      <c r="H159" s="2" t="s">
        <v>726</v>
      </c>
      <c r="I159" s="2" t="s">
        <v>683</v>
      </c>
      <c r="J159" s="2" t="s">
        <v>727</v>
      </c>
      <c r="K159" s="2" t="s">
        <v>728</v>
      </c>
      <c r="L159" s="2" t="s">
        <v>729</v>
      </c>
    </row>
    <row r="160" spans="1:12" x14ac:dyDescent="0.2">
      <c r="A160" s="2">
        <v>159</v>
      </c>
      <c r="B160" s="97" t="s">
        <v>736</v>
      </c>
      <c r="C160" s="97" t="s">
        <v>737</v>
      </c>
      <c r="D160" s="2" t="s">
        <v>738</v>
      </c>
      <c r="E160" s="2" t="s">
        <v>829</v>
      </c>
      <c r="F160" s="2" t="s">
        <v>739</v>
      </c>
      <c r="G160" s="2" t="s">
        <v>740</v>
      </c>
      <c r="H160" s="2" t="s">
        <v>741</v>
      </c>
      <c r="I160" s="2" t="s">
        <v>683</v>
      </c>
      <c r="J160" s="2" t="s">
        <v>742</v>
      </c>
      <c r="K160" s="2" t="s">
        <v>743</v>
      </c>
      <c r="L160" s="2" t="s">
        <v>744</v>
      </c>
    </row>
    <row r="161" spans="1:12" x14ac:dyDescent="0.2">
      <c r="A161" s="2">
        <v>160</v>
      </c>
      <c r="B161" s="97" t="s">
        <v>1782</v>
      </c>
      <c r="C161" s="97" t="s">
        <v>1783</v>
      </c>
      <c r="D161" s="2" t="s">
        <v>6112</v>
      </c>
      <c r="E161" s="2" t="s">
        <v>679</v>
      </c>
      <c r="F161" s="2" t="s">
        <v>6113</v>
      </c>
      <c r="G161" s="2" t="s">
        <v>6114</v>
      </c>
      <c r="H161" s="2" t="s">
        <v>6115</v>
      </c>
      <c r="I161" s="2" t="s">
        <v>683</v>
      </c>
      <c r="J161" s="2" t="s">
        <v>933</v>
      </c>
      <c r="K161" s="2" t="s">
        <v>1780</v>
      </c>
      <c r="L161" s="2" t="s">
        <v>2724</v>
      </c>
    </row>
    <row r="162" spans="1:12" x14ac:dyDescent="0.2">
      <c r="A162" s="2">
        <v>161</v>
      </c>
      <c r="B162" s="97" t="s">
        <v>1782</v>
      </c>
      <c r="C162" s="97" t="s">
        <v>1783</v>
      </c>
      <c r="D162" s="2" t="s">
        <v>6116</v>
      </c>
      <c r="E162" s="2" t="s">
        <v>5739</v>
      </c>
      <c r="F162" s="2" t="s">
        <v>6117</v>
      </c>
      <c r="G162" s="2" t="s">
        <v>6118</v>
      </c>
      <c r="H162" s="2" t="s">
        <v>6115</v>
      </c>
      <c r="I162" s="2" t="s">
        <v>683</v>
      </c>
      <c r="J162" s="2" t="s">
        <v>933</v>
      </c>
      <c r="K162" s="2" t="s">
        <v>1780</v>
      </c>
      <c r="L162" s="2" t="s">
        <v>2724</v>
      </c>
    </row>
    <row r="163" spans="1:12" x14ac:dyDescent="0.2">
      <c r="A163" s="2">
        <v>162</v>
      </c>
      <c r="B163" s="97" t="s">
        <v>1782</v>
      </c>
      <c r="C163" s="97" t="s">
        <v>1783</v>
      </c>
      <c r="D163" s="2" t="s">
        <v>6119</v>
      </c>
      <c r="E163" s="2" t="s">
        <v>5742</v>
      </c>
      <c r="F163" s="2" t="s">
        <v>6120</v>
      </c>
      <c r="G163" s="2" t="s">
        <v>6121</v>
      </c>
      <c r="H163" s="2" t="s">
        <v>6115</v>
      </c>
      <c r="I163" s="2" t="s">
        <v>683</v>
      </c>
      <c r="J163" s="2" t="s">
        <v>933</v>
      </c>
      <c r="K163" s="2" t="s">
        <v>1780</v>
      </c>
      <c r="L163" s="2" t="s">
        <v>2724</v>
      </c>
    </row>
    <row r="164" spans="1:12" x14ac:dyDescent="0.2">
      <c r="A164" s="2">
        <v>163</v>
      </c>
      <c r="B164" s="97" t="s">
        <v>4101</v>
      </c>
      <c r="C164" s="97" t="s">
        <v>4102</v>
      </c>
      <c r="E164" s="2" t="s">
        <v>679</v>
      </c>
      <c r="H164" s="2" t="s">
        <v>683</v>
      </c>
      <c r="I164" s="2" t="s">
        <v>683</v>
      </c>
      <c r="J164" s="2" t="s">
        <v>683</v>
      </c>
      <c r="K164" s="2" t="s">
        <v>1340</v>
      </c>
      <c r="L164" s="2" t="s">
        <v>757</v>
      </c>
    </row>
    <row r="165" spans="1:12" x14ac:dyDescent="0.2">
      <c r="A165" s="2">
        <v>164</v>
      </c>
      <c r="B165" s="97" t="s">
        <v>749</v>
      </c>
      <c r="C165" s="97" t="s">
        <v>750</v>
      </c>
      <c r="D165" s="2" t="s">
        <v>751</v>
      </c>
      <c r="E165" s="2" t="s">
        <v>679</v>
      </c>
      <c r="F165" s="2" t="s">
        <v>752</v>
      </c>
      <c r="G165" s="2" t="s">
        <v>6122</v>
      </c>
      <c r="H165" s="2" t="s">
        <v>754</v>
      </c>
      <c r="I165" s="2" t="s">
        <v>683</v>
      </c>
      <c r="J165" s="2" t="s">
        <v>755</v>
      </c>
      <c r="K165" s="2" t="s">
        <v>767</v>
      </c>
      <c r="L165" s="2" t="s">
        <v>757</v>
      </c>
    </row>
    <row r="166" spans="1:12" x14ac:dyDescent="0.2">
      <c r="A166" s="2">
        <v>165</v>
      </c>
      <c r="B166" s="97" t="s">
        <v>749</v>
      </c>
      <c r="C166" s="97" t="s">
        <v>750</v>
      </c>
      <c r="D166" s="2" t="s">
        <v>6123</v>
      </c>
      <c r="E166" s="2" t="s">
        <v>5739</v>
      </c>
      <c r="F166" s="2" t="s">
        <v>6124</v>
      </c>
      <c r="G166" s="2" t="s">
        <v>6122</v>
      </c>
      <c r="H166" s="2" t="s">
        <v>754</v>
      </c>
      <c r="I166" s="2" t="s">
        <v>683</v>
      </c>
      <c r="J166" s="2" t="s">
        <v>755</v>
      </c>
      <c r="K166" s="2" t="s">
        <v>767</v>
      </c>
      <c r="L166" s="2" t="s">
        <v>757</v>
      </c>
    </row>
    <row r="167" spans="1:12" x14ac:dyDescent="0.2">
      <c r="A167" s="2">
        <v>166</v>
      </c>
      <c r="B167" s="97" t="s">
        <v>749</v>
      </c>
      <c r="C167" s="97" t="s">
        <v>750</v>
      </c>
      <c r="D167" s="2" t="s">
        <v>6125</v>
      </c>
      <c r="E167" s="2" t="s">
        <v>5742</v>
      </c>
      <c r="F167" s="2" t="s">
        <v>6126</v>
      </c>
      <c r="G167" s="2" t="s">
        <v>6122</v>
      </c>
      <c r="H167" s="2" t="s">
        <v>754</v>
      </c>
      <c r="I167" s="2" t="s">
        <v>683</v>
      </c>
      <c r="J167" s="2" t="s">
        <v>755</v>
      </c>
      <c r="K167" s="2" t="s">
        <v>767</v>
      </c>
      <c r="L167" s="2" t="s">
        <v>757</v>
      </c>
    </row>
    <row r="168" spans="1:12" x14ac:dyDescent="0.2">
      <c r="A168" s="2">
        <v>167</v>
      </c>
      <c r="B168" s="97" t="s">
        <v>762</v>
      </c>
      <c r="C168" s="97" t="s">
        <v>763</v>
      </c>
      <c r="D168" s="2" t="s">
        <v>6127</v>
      </c>
      <c r="E168" s="2" t="s">
        <v>679</v>
      </c>
      <c r="F168" s="2" t="s">
        <v>6128</v>
      </c>
      <c r="G168" s="2" t="s">
        <v>6122</v>
      </c>
      <c r="H168" s="2" t="s">
        <v>754</v>
      </c>
      <c r="I168" s="2" t="s">
        <v>683</v>
      </c>
      <c r="J168" s="2" t="s">
        <v>755</v>
      </c>
      <c r="K168" s="2" t="s">
        <v>767</v>
      </c>
      <c r="L168" s="2" t="s">
        <v>757</v>
      </c>
    </row>
    <row r="169" spans="1:12" x14ac:dyDescent="0.2">
      <c r="A169" s="2">
        <v>168</v>
      </c>
      <c r="B169" s="97" t="s">
        <v>762</v>
      </c>
      <c r="C169" s="97" t="s">
        <v>763</v>
      </c>
      <c r="D169" s="2" t="s">
        <v>6127</v>
      </c>
      <c r="E169" s="2" t="s">
        <v>5742</v>
      </c>
      <c r="F169" s="2" t="s">
        <v>6128</v>
      </c>
      <c r="G169" s="2" t="s">
        <v>683</v>
      </c>
      <c r="H169" s="2" t="s">
        <v>754</v>
      </c>
      <c r="I169" s="2" t="s">
        <v>683</v>
      </c>
      <c r="J169" s="2" t="s">
        <v>755</v>
      </c>
      <c r="K169" s="2" t="s">
        <v>767</v>
      </c>
      <c r="L169" s="2" t="s">
        <v>757</v>
      </c>
    </row>
    <row r="170" spans="1:12" x14ac:dyDescent="0.2">
      <c r="A170" s="2">
        <v>169</v>
      </c>
      <c r="B170" s="97" t="s">
        <v>768</v>
      </c>
      <c r="C170" s="97" t="s">
        <v>769</v>
      </c>
      <c r="D170" s="2" t="s">
        <v>6129</v>
      </c>
      <c r="E170" s="2" t="s">
        <v>679</v>
      </c>
      <c r="F170" s="2" t="s">
        <v>6130</v>
      </c>
      <c r="G170" s="2" t="s">
        <v>683</v>
      </c>
      <c r="H170" s="2" t="s">
        <v>772</v>
      </c>
      <c r="I170" s="2" t="s">
        <v>683</v>
      </c>
      <c r="J170" s="2" t="s">
        <v>772</v>
      </c>
      <c r="K170" s="2" t="s">
        <v>773</v>
      </c>
      <c r="L170" s="2" t="s">
        <v>757</v>
      </c>
    </row>
    <row r="171" spans="1:12" x14ac:dyDescent="0.2">
      <c r="A171" s="2">
        <v>170</v>
      </c>
      <c r="B171" s="97" t="s">
        <v>1791</v>
      </c>
      <c r="C171" s="97" t="s">
        <v>1792</v>
      </c>
      <c r="D171" s="2" t="s">
        <v>6131</v>
      </c>
      <c r="E171" s="2" t="s">
        <v>679</v>
      </c>
      <c r="F171" s="2" t="s">
        <v>6132</v>
      </c>
      <c r="G171" s="2" t="s">
        <v>6133</v>
      </c>
      <c r="H171" s="2" t="s">
        <v>1796</v>
      </c>
      <c r="I171" s="2" t="s">
        <v>683</v>
      </c>
      <c r="J171" s="2" t="s">
        <v>1797</v>
      </c>
      <c r="K171" s="2" t="s">
        <v>1798</v>
      </c>
      <c r="L171" s="2" t="s">
        <v>1799</v>
      </c>
    </row>
    <row r="172" spans="1:12" x14ac:dyDescent="0.2">
      <c r="A172" s="2">
        <v>171</v>
      </c>
      <c r="B172" s="97" t="s">
        <v>1315</v>
      </c>
      <c r="C172" s="97" t="s">
        <v>1315</v>
      </c>
      <c r="D172" s="2" t="s">
        <v>6134</v>
      </c>
      <c r="E172" s="2" t="s">
        <v>5761</v>
      </c>
      <c r="F172" s="2" t="s">
        <v>6135</v>
      </c>
      <c r="G172" s="2" t="s">
        <v>6136</v>
      </c>
      <c r="H172" s="2" t="s">
        <v>1318</v>
      </c>
      <c r="I172" s="2" t="s">
        <v>683</v>
      </c>
      <c r="J172" s="2" t="s">
        <v>1319</v>
      </c>
      <c r="K172" s="2" t="s">
        <v>818</v>
      </c>
      <c r="L172" s="2" t="s">
        <v>1320</v>
      </c>
    </row>
    <row r="173" spans="1:12" x14ac:dyDescent="0.2">
      <c r="A173" s="2">
        <v>172</v>
      </c>
      <c r="B173" s="97" t="s">
        <v>1315</v>
      </c>
      <c r="C173" s="97" t="s">
        <v>1315</v>
      </c>
      <c r="D173" s="2" t="s">
        <v>1316</v>
      </c>
      <c r="E173" s="2" t="s">
        <v>5739</v>
      </c>
      <c r="F173" s="2" t="s">
        <v>1317</v>
      </c>
      <c r="G173" s="2" t="s">
        <v>6137</v>
      </c>
      <c r="H173" s="2" t="s">
        <v>6138</v>
      </c>
      <c r="I173" s="2" t="s">
        <v>683</v>
      </c>
      <c r="J173" s="2" t="s">
        <v>1307</v>
      </c>
      <c r="K173" s="2" t="s">
        <v>818</v>
      </c>
      <c r="L173" s="2" t="s">
        <v>1320</v>
      </c>
    </row>
    <row r="174" spans="1:12" x14ac:dyDescent="0.2">
      <c r="A174" s="2">
        <v>173</v>
      </c>
      <c r="B174" s="97" t="s">
        <v>2517</v>
      </c>
      <c r="C174" s="97" t="s">
        <v>2518</v>
      </c>
      <c r="D174" s="2" t="s">
        <v>2519</v>
      </c>
      <c r="E174" s="2" t="s">
        <v>679</v>
      </c>
      <c r="F174" s="2" t="s">
        <v>2520</v>
      </c>
      <c r="G174" s="2" t="s">
        <v>2521</v>
      </c>
      <c r="H174" s="2" t="s">
        <v>2522</v>
      </c>
      <c r="I174" s="2" t="s">
        <v>683</v>
      </c>
      <c r="J174" s="2" t="s">
        <v>853</v>
      </c>
      <c r="K174" s="2" t="s">
        <v>854</v>
      </c>
      <c r="L174" s="2" t="s">
        <v>1867</v>
      </c>
    </row>
    <row r="175" spans="1:12" x14ac:dyDescent="0.2">
      <c r="A175" s="2">
        <v>174</v>
      </c>
      <c r="B175" s="97" t="s">
        <v>2517</v>
      </c>
      <c r="C175" s="97" t="s">
        <v>2518</v>
      </c>
      <c r="D175" s="2" t="s">
        <v>6139</v>
      </c>
      <c r="E175" s="2" t="s">
        <v>5739</v>
      </c>
      <c r="F175" s="2" t="s">
        <v>6140</v>
      </c>
      <c r="G175" s="2" t="s">
        <v>6141</v>
      </c>
      <c r="H175" s="2" t="s">
        <v>2522</v>
      </c>
      <c r="I175" s="2" t="s">
        <v>683</v>
      </c>
      <c r="J175" s="2" t="s">
        <v>853</v>
      </c>
      <c r="K175" s="2" t="s">
        <v>854</v>
      </c>
      <c r="L175" s="2" t="s">
        <v>1867</v>
      </c>
    </row>
    <row r="176" spans="1:12" x14ac:dyDescent="0.2">
      <c r="A176" s="2">
        <v>175</v>
      </c>
      <c r="B176" s="97" t="s">
        <v>2517</v>
      </c>
      <c r="C176" s="97" t="s">
        <v>2518</v>
      </c>
      <c r="D176" s="2" t="s">
        <v>6142</v>
      </c>
      <c r="E176" s="2" t="s">
        <v>5742</v>
      </c>
      <c r="F176" s="2" t="s">
        <v>6143</v>
      </c>
      <c r="G176" s="2" t="s">
        <v>6144</v>
      </c>
      <c r="H176" s="2" t="s">
        <v>2522</v>
      </c>
      <c r="I176" s="2" t="s">
        <v>683</v>
      </c>
      <c r="J176" s="2" t="s">
        <v>853</v>
      </c>
      <c r="K176" s="2" t="s">
        <v>854</v>
      </c>
      <c r="L176" s="2" t="s">
        <v>1867</v>
      </c>
    </row>
    <row r="177" spans="1:12" x14ac:dyDescent="0.2">
      <c r="A177" s="2">
        <v>176</v>
      </c>
      <c r="B177" s="97" t="s">
        <v>4133</v>
      </c>
      <c r="C177" s="97" t="s">
        <v>4134</v>
      </c>
      <c r="D177" s="2" t="s">
        <v>6145</v>
      </c>
      <c r="E177" s="2" t="s">
        <v>679</v>
      </c>
      <c r="F177" s="2" t="s">
        <v>6146</v>
      </c>
      <c r="G177" s="2" t="s">
        <v>6147</v>
      </c>
      <c r="H177" s="2" t="s">
        <v>6148</v>
      </c>
      <c r="I177" s="2" t="s">
        <v>683</v>
      </c>
      <c r="J177" s="2" t="s">
        <v>1285</v>
      </c>
      <c r="K177" s="2" t="s">
        <v>743</v>
      </c>
      <c r="L177" s="2" t="s">
        <v>1286</v>
      </c>
    </row>
    <row r="178" spans="1:12" x14ac:dyDescent="0.2">
      <c r="A178" s="2">
        <v>177</v>
      </c>
      <c r="B178" s="97" t="s">
        <v>2156</v>
      </c>
      <c r="C178" s="97" t="s">
        <v>2157</v>
      </c>
      <c r="D178" s="2" t="s">
        <v>6149</v>
      </c>
      <c r="E178" s="2" t="s">
        <v>679</v>
      </c>
      <c r="F178" s="2" t="s">
        <v>6150</v>
      </c>
      <c r="G178" s="2" t="s">
        <v>6151</v>
      </c>
      <c r="H178" s="2" t="s">
        <v>2161</v>
      </c>
      <c r="I178" s="2" t="s">
        <v>683</v>
      </c>
      <c r="J178" s="2" t="s">
        <v>2162</v>
      </c>
      <c r="K178" s="2" t="s">
        <v>743</v>
      </c>
      <c r="L178" s="2" t="s">
        <v>2163</v>
      </c>
    </row>
    <row r="179" spans="1:12" x14ac:dyDescent="0.2">
      <c r="A179" s="2">
        <v>178</v>
      </c>
      <c r="B179" s="97" t="s">
        <v>4147</v>
      </c>
      <c r="C179" s="97" t="s">
        <v>4148</v>
      </c>
      <c r="D179" s="2" t="s">
        <v>5772</v>
      </c>
      <c r="E179" s="2" t="s">
        <v>829</v>
      </c>
      <c r="F179" s="2" t="s">
        <v>5773</v>
      </c>
      <c r="H179" s="2" t="s">
        <v>6152</v>
      </c>
      <c r="J179" s="2" t="s">
        <v>684</v>
      </c>
      <c r="K179" s="2" t="s">
        <v>1721</v>
      </c>
      <c r="L179" s="2" t="s">
        <v>6153</v>
      </c>
    </row>
    <row r="180" spans="1:12" x14ac:dyDescent="0.2">
      <c r="A180" s="2">
        <v>179</v>
      </c>
      <c r="B180" s="97" t="s">
        <v>2168</v>
      </c>
      <c r="C180" s="2" t="s">
        <v>2169</v>
      </c>
      <c r="D180" s="2" t="s">
        <v>6154</v>
      </c>
      <c r="E180" s="2" t="s">
        <v>829</v>
      </c>
      <c r="F180" s="2" t="s">
        <v>6155</v>
      </c>
      <c r="G180" s="2" t="s">
        <v>6156</v>
      </c>
      <c r="H180" s="2" t="s">
        <v>6157</v>
      </c>
      <c r="J180" s="2" t="s">
        <v>2174</v>
      </c>
      <c r="K180" s="2" t="s">
        <v>2175</v>
      </c>
      <c r="L180" s="2" t="s">
        <v>2176</v>
      </c>
    </row>
    <row r="181" spans="1:12" x14ac:dyDescent="0.2">
      <c r="A181" s="2">
        <v>180</v>
      </c>
      <c r="B181" s="97" t="s">
        <v>2168</v>
      </c>
      <c r="C181" s="97" t="s">
        <v>2169</v>
      </c>
      <c r="D181" s="2" t="s">
        <v>6158</v>
      </c>
      <c r="E181" s="2" t="s">
        <v>5840</v>
      </c>
      <c r="F181" s="2" t="s">
        <v>6159</v>
      </c>
      <c r="G181" s="2" t="s">
        <v>6156</v>
      </c>
      <c r="H181" s="2" t="s">
        <v>6157</v>
      </c>
      <c r="J181" s="2" t="s">
        <v>2174</v>
      </c>
      <c r="K181" s="2" t="s">
        <v>2175</v>
      </c>
      <c r="L181" s="2" t="s">
        <v>2176</v>
      </c>
    </row>
    <row r="182" spans="1:12" x14ac:dyDescent="0.2">
      <c r="A182" s="2">
        <v>181</v>
      </c>
      <c r="B182" s="97" t="s">
        <v>2168</v>
      </c>
      <c r="C182" s="97" t="s">
        <v>2169</v>
      </c>
      <c r="D182" s="2" t="s">
        <v>6154</v>
      </c>
      <c r="E182" s="2" t="s">
        <v>10</v>
      </c>
      <c r="F182" s="2" t="s">
        <v>6155</v>
      </c>
      <c r="G182" s="2" t="s">
        <v>6156</v>
      </c>
      <c r="H182" s="2" t="s">
        <v>6157</v>
      </c>
      <c r="J182" s="2" t="s">
        <v>2174</v>
      </c>
      <c r="K182" s="2" t="s">
        <v>2175</v>
      </c>
      <c r="L182" s="2" t="s">
        <v>2176</v>
      </c>
    </row>
    <row r="183" spans="1:12" x14ac:dyDescent="0.2">
      <c r="A183" s="2">
        <v>182</v>
      </c>
      <c r="B183" s="97" t="s">
        <v>4152</v>
      </c>
      <c r="C183" s="97" t="s">
        <v>4153</v>
      </c>
      <c r="D183" s="2" t="s">
        <v>6160</v>
      </c>
      <c r="E183" s="2" t="s">
        <v>829</v>
      </c>
      <c r="F183" s="2" t="s">
        <v>6161</v>
      </c>
      <c r="G183" s="2" t="s">
        <v>6161</v>
      </c>
      <c r="H183" s="2" t="s">
        <v>6162</v>
      </c>
      <c r="J183" s="2" t="s">
        <v>1014</v>
      </c>
      <c r="K183" s="2" t="s">
        <v>6030</v>
      </c>
      <c r="L183" s="2" t="s">
        <v>6163</v>
      </c>
    </row>
    <row r="184" spans="1:12" x14ac:dyDescent="0.2">
      <c r="A184" s="2">
        <v>183</v>
      </c>
      <c r="B184" s="97" t="s">
        <v>1325</v>
      </c>
      <c r="C184" s="97" t="s">
        <v>1326</v>
      </c>
      <c r="D184" s="2" t="s">
        <v>1327</v>
      </c>
      <c r="E184" s="2" t="s">
        <v>679</v>
      </c>
      <c r="F184" s="2" t="s">
        <v>1328</v>
      </c>
      <c r="G184" s="2" t="s">
        <v>1329</v>
      </c>
      <c r="H184" s="2" t="s">
        <v>1330</v>
      </c>
      <c r="I184" s="2" t="s">
        <v>683</v>
      </c>
      <c r="J184" s="2" t="s">
        <v>979</v>
      </c>
      <c r="K184" s="2" t="s">
        <v>743</v>
      </c>
      <c r="L184" s="2" t="s">
        <v>980</v>
      </c>
    </row>
    <row r="185" spans="1:12" x14ac:dyDescent="0.2">
      <c r="A185" s="2">
        <v>184</v>
      </c>
      <c r="B185" s="97" t="s">
        <v>1325</v>
      </c>
      <c r="C185" s="97" t="s">
        <v>1326</v>
      </c>
      <c r="D185" s="2" t="s">
        <v>6164</v>
      </c>
      <c r="E185" s="2" t="s">
        <v>5742</v>
      </c>
      <c r="F185" s="2" t="s">
        <v>683</v>
      </c>
      <c r="G185" s="2" t="s">
        <v>683</v>
      </c>
      <c r="H185" s="2" t="s">
        <v>1330</v>
      </c>
      <c r="I185" s="2" t="s">
        <v>683</v>
      </c>
      <c r="J185" s="2" t="s">
        <v>979</v>
      </c>
      <c r="K185" s="2" t="s">
        <v>743</v>
      </c>
      <c r="L185" s="2" t="s">
        <v>980</v>
      </c>
    </row>
    <row r="186" spans="1:12" x14ac:dyDescent="0.2">
      <c r="A186" s="2">
        <v>185</v>
      </c>
      <c r="B186" s="97" t="s">
        <v>4165</v>
      </c>
      <c r="C186" s="2" t="s">
        <v>6165</v>
      </c>
      <c r="D186" s="2" t="s">
        <v>1327</v>
      </c>
      <c r="E186" s="2" t="s">
        <v>679</v>
      </c>
      <c r="F186" s="2" t="s">
        <v>1328</v>
      </c>
      <c r="G186" s="2" t="s">
        <v>1329</v>
      </c>
      <c r="H186" s="2" t="s">
        <v>1330</v>
      </c>
      <c r="I186" s="2" t="s">
        <v>683</v>
      </c>
      <c r="J186" s="2" t="s">
        <v>979</v>
      </c>
      <c r="K186" s="2" t="s">
        <v>743</v>
      </c>
      <c r="L186" s="2" t="s">
        <v>980</v>
      </c>
    </row>
    <row r="187" spans="1:12" x14ac:dyDescent="0.2">
      <c r="A187" s="2">
        <v>186</v>
      </c>
      <c r="B187" s="97" t="s">
        <v>4165</v>
      </c>
      <c r="C187" s="2" t="s">
        <v>6165</v>
      </c>
      <c r="D187" s="2" t="s">
        <v>6164</v>
      </c>
      <c r="E187" s="2" t="s">
        <v>5742</v>
      </c>
      <c r="F187" s="2" t="s">
        <v>683</v>
      </c>
      <c r="G187" s="2" t="s">
        <v>683</v>
      </c>
      <c r="H187" s="2" t="s">
        <v>1330</v>
      </c>
      <c r="I187" s="2" t="s">
        <v>683</v>
      </c>
      <c r="J187" s="2" t="s">
        <v>979</v>
      </c>
      <c r="K187" s="2" t="s">
        <v>743</v>
      </c>
      <c r="L187" s="2" t="s">
        <v>980</v>
      </c>
    </row>
    <row r="188" spans="1:12" x14ac:dyDescent="0.2">
      <c r="A188" s="2">
        <v>187</v>
      </c>
      <c r="B188" s="97" t="s">
        <v>4168</v>
      </c>
      <c r="C188" s="97" t="s">
        <v>4169</v>
      </c>
      <c r="E188" s="2" t="s">
        <v>679</v>
      </c>
      <c r="H188" s="2" t="s">
        <v>683</v>
      </c>
      <c r="I188" s="2" t="s">
        <v>683</v>
      </c>
      <c r="J188" s="2" t="s">
        <v>683</v>
      </c>
      <c r="K188" s="2" t="s">
        <v>1340</v>
      </c>
      <c r="L188" s="2" t="s">
        <v>757</v>
      </c>
    </row>
    <row r="189" spans="1:12" x14ac:dyDescent="0.2">
      <c r="A189" s="2">
        <v>188</v>
      </c>
      <c r="B189" s="97" t="s">
        <v>4172</v>
      </c>
      <c r="C189" s="97" t="s">
        <v>4173</v>
      </c>
      <c r="D189" s="2" t="s">
        <v>6166</v>
      </c>
      <c r="E189" s="2" t="s">
        <v>679</v>
      </c>
      <c r="H189" s="2" t="s">
        <v>683</v>
      </c>
      <c r="I189" s="2" t="s">
        <v>683</v>
      </c>
      <c r="J189" s="2" t="s">
        <v>683</v>
      </c>
      <c r="K189" s="2" t="s">
        <v>1340</v>
      </c>
      <c r="L189" s="2" t="s">
        <v>757</v>
      </c>
    </row>
    <row r="190" spans="1:12" x14ac:dyDescent="0.2">
      <c r="A190" s="2">
        <v>189</v>
      </c>
      <c r="B190" s="97" t="s">
        <v>2855</v>
      </c>
      <c r="C190" s="2" t="s">
        <v>2856</v>
      </c>
      <c r="D190" s="2" t="s">
        <v>6167</v>
      </c>
      <c r="E190" s="2" t="s">
        <v>679</v>
      </c>
      <c r="F190" s="2" t="s">
        <v>6168</v>
      </c>
      <c r="G190" s="2" t="s">
        <v>6169</v>
      </c>
      <c r="H190" s="2" t="s">
        <v>2859</v>
      </c>
      <c r="I190" s="2" t="s">
        <v>683</v>
      </c>
      <c r="J190" s="2" t="s">
        <v>2860</v>
      </c>
      <c r="K190" s="2" t="s">
        <v>743</v>
      </c>
      <c r="L190" s="2" t="s">
        <v>2861</v>
      </c>
    </row>
    <row r="191" spans="1:12" x14ac:dyDescent="0.2">
      <c r="A191" s="2">
        <v>190</v>
      </c>
      <c r="B191" s="97" t="s">
        <v>778</v>
      </c>
      <c r="C191" s="2" t="s">
        <v>779</v>
      </c>
      <c r="D191" s="2" t="s">
        <v>780</v>
      </c>
      <c r="E191" s="2" t="s">
        <v>679</v>
      </c>
      <c r="F191" s="2" t="s">
        <v>781</v>
      </c>
      <c r="G191" s="2" t="s">
        <v>782</v>
      </c>
      <c r="H191" s="2" t="s">
        <v>783</v>
      </c>
      <c r="I191" s="2" t="s">
        <v>683</v>
      </c>
      <c r="J191" s="2" t="s">
        <v>784</v>
      </c>
      <c r="K191" s="2" t="s">
        <v>743</v>
      </c>
      <c r="L191" s="2" t="s">
        <v>785</v>
      </c>
    </row>
    <row r="192" spans="1:12" x14ac:dyDescent="0.2">
      <c r="A192" s="2">
        <v>191</v>
      </c>
      <c r="B192" s="97" t="s">
        <v>4184</v>
      </c>
      <c r="C192" s="97" t="s">
        <v>6170</v>
      </c>
      <c r="D192" s="2" t="s">
        <v>6171</v>
      </c>
      <c r="E192" s="2" t="s">
        <v>679</v>
      </c>
      <c r="F192" s="2" t="s">
        <v>6172</v>
      </c>
      <c r="G192" s="2" t="s">
        <v>6173</v>
      </c>
      <c r="H192" s="2" t="s">
        <v>6174</v>
      </c>
      <c r="I192" s="2" t="s">
        <v>683</v>
      </c>
      <c r="J192" s="2" t="s">
        <v>2480</v>
      </c>
      <c r="K192" s="2" t="s">
        <v>2067</v>
      </c>
      <c r="L192" s="2" t="s">
        <v>6175</v>
      </c>
    </row>
    <row r="193" spans="1:12" x14ac:dyDescent="0.2">
      <c r="A193" s="2">
        <v>192</v>
      </c>
      <c r="B193" s="97" t="s">
        <v>4184</v>
      </c>
      <c r="C193" s="97" t="s">
        <v>6170</v>
      </c>
      <c r="D193" s="2" t="s">
        <v>6171</v>
      </c>
      <c r="E193" s="2" t="s">
        <v>5742</v>
      </c>
      <c r="F193" s="2" t="s">
        <v>6172</v>
      </c>
      <c r="G193" s="2" t="s">
        <v>6173</v>
      </c>
      <c r="H193" s="2" t="s">
        <v>6174</v>
      </c>
      <c r="I193" s="2" t="s">
        <v>683</v>
      </c>
      <c r="J193" s="2" t="s">
        <v>2480</v>
      </c>
      <c r="K193" s="2" t="s">
        <v>2067</v>
      </c>
      <c r="L193" s="2" t="s">
        <v>6175</v>
      </c>
    </row>
    <row r="194" spans="1:12" x14ac:dyDescent="0.2">
      <c r="A194" s="2">
        <v>193</v>
      </c>
      <c r="B194" s="97" t="s">
        <v>4192</v>
      </c>
      <c r="C194" s="97" t="s">
        <v>6176</v>
      </c>
      <c r="D194" s="2" t="s">
        <v>6177</v>
      </c>
      <c r="E194" s="2" t="s">
        <v>679</v>
      </c>
      <c r="F194" s="2" t="s">
        <v>6178</v>
      </c>
      <c r="G194" s="2" t="s">
        <v>6179</v>
      </c>
      <c r="H194" s="2" t="s">
        <v>6174</v>
      </c>
      <c r="I194" s="2" t="s">
        <v>683</v>
      </c>
      <c r="J194" s="2" t="s">
        <v>2480</v>
      </c>
      <c r="K194" s="2" t="s">
        <v>2067</v>
      </c>
      <c r="L194" s="2" t="s">
        <v>6175</v>
      </c>
    </row>
    <row r="195" spans="1:12" x14ac:dyDescent="0.2">
      <c r="A195" s="2">
        <v>194</v>
      </c>
      <c r="B195" s="97" t="s">
        <v>4198</v>
      </c>
      <c r="C195" s="97" t="s">
        <v>6180</v>
      </c>
      <c r="D195" s="2" t="s">
        <v>6181</v>
      </c>
      <c r="E195" s="2" t="s">
        <v>679</v>
      </c>
      <c r="F195" s="2" t="s">
        <v>6182</v>
      </c>
      <c r="G195" s="2" t="s">
        <v>6183</v>
      </c>
      <c r="H195" s="2" t="s">
        <v>6184</v>
      </c>
      <c r="I195" s="2" t="s">
        <v>683</v>
      </c>
      <c r="J195" s="2" t="s">
        <v>1285</v>
      </c>
      <c r="K195" s="2" t="s">
        <v>743</v>
      </c>
      <c r="L195" s="2" t="s">
        <v>1286</v>
      </c>
    </row>
    <row r="196" spans="1:12" x14ac:dyDescent="0.2">
      <c r="A196" s="2">
        <v>195</v>
      </c>
      <c r="B196" s="97" t="s">
        <v>4203</v>
      </c>
      <c r="C196" s="97" t="s">
        <v>4204</v>
      </c>
      <c r="D196" s="2" t="s">
        <v>6185</v>
      </c>
      <c r="E196" s="2" t="s">
        <v>5764</v>
      </c>
      <c r="F196" s="2" t="s">
        <v>683</v>
      </c>
      <c r="G196" s="2" t="s">
        <v>683</v>
      </c>
      <c r="H196" s="2" t="s">
        <v>6186</v>
      </c>
      <c r="I196" s="2" t="s">
        <v>683</v>
      </c>
      <c r="J196" s="2" t="s">
        <v>6187</v>
      </c>
      <c r="K196" s="2" t="s">
        <v>2583</v>
      </c>
      <c r="L196" s="2" t="s">
        <v>6188</v>
      </c>
    </row>
    <row r="197" spans="1:12" x14ac:dyDescent="0.2">
      <c r="A197" s="2">
        <v>196</v>
      </c>
      <c r="B197" s="97" t="s">
        <v>3355</v>
      </c>
      <c r="C197" s="97" t="s">
        <v>3357</v>
      </c>
      <c r="D197" s="2" t="s">
        <v>5772</v>
      </c>
      <c r="E197" s="2" t="s">
        <v>679</v>
      </c>
      <c r="F197" s="2" t="s">
        <v>5773</v>
      </c>
      <c r="G197" s="2" t="s">
        <v>683</v>
      </c>
      <c r="H197" s="2" t="s">
        <v>6189</v>
      </c>
      <c r="I197" s="2" t="s">
        <v>683</v>
      </c>
      <c r="J197" s="2" t="s">
        <v>684</v>
      </c>
      <c r="K197" s="2" t="s">
        <v>685</v>
      </c>
      <c r="L197" s="2" t="s">
        <v>1266</v>
      </c>
    </row>
    <row r="198" spans="1:12" x14ac:dyDescent="0.2">
      <c r="A198" s="2">
        <v>197</v>
      </c>
      <c r="B198" s="97" t="s">
        <v>4210</v>
      </c>
      <c r="C198" s="97" t="s">
        <v>4211</v>
      </c>
      <c r="D198" s="2" t="s">
        <v>6190</v>
      </c>
      <c r="E198" s="2" t="s">
        <v>679</v>
      </c>
      <c r="F198" s="2" t="s">
        <v>6191</v>
      </c>
      <c r="G198" s="2" t="s">
        <v>6192</v>
      </c>
      <c r="H198" s="2" t="s">
        <v>6193</v>
      </c>
      <c r="I198" s="2" t="s">
        <v>683</v>
      </c>
      <c r="J198" s="2" t="s">
        <v>6194</v>
      </c>
      <c r="K198" s="2" t="s">
        <v>924</v>
      </c>
      <c r="L198" s="2" t="s">
        <v>6195</v>
      </c>
    </row>
    <row r="199" spans="1:12" x14ac:dyDescent="0.2">
      <c r="A199" s="2">
        <v>198</v>
      </c>
      <c r="B199" s="97" t="s">
        <v>4210</v>
      </c>
      <c r="C199" s="97" t="s">
        <v>4211</v>
      </c>
      <c r="D199" s="2" t="s">
        <v>6190</v>
      </c>
      <c r="E199" s="2" t="s">
        <v>5742</v>
      </c>
      <c r="F199" s="2" t="s">
        <v>6191</v>
      </c>
      <c r="G199" s="2" t="s">
        <v>6192</v>
      </c>
      <c r="H199" s="2" t="s">
        <v>6193</v>
      </c>
      <c r="I199" s="2" t="s">
        <v>683</v>
      </c>
      <c r="J199" s="2" t="s">
        <v>6194</v>
      </c>
      <c r="K199" s="2" t="s">
        <v>924</v>
      </c>
      <c r="L199" s="2" t="s">
        <v>6195</v>
      </c>
    </row>
    <row r="200" spans="1:12" x14ac:dyDescent="0.2">
      <c r="A200" s="2">
        <v>199</v>
      </c>
      <c r="B200" s="2" t="s">
        <v>4216</v>
      </c>
      <c r="C200" s="2" t="s">
        <v>6196</v>
      </c>
      <c r="D200" s="2" t="s">
        <v>6197</v>
      </c>
      <c r="E200" s="2" t="s">
        <v>679</v>
      </c>
      <c r="F200" s="2" t="s">
        <v>6198</v>
      </c>
      <c r="G200" s="2" t="s">
        <v>6199</v>
      </c>
      <c r="H200" s="2" t="s">
        <v>683</v>
      </c>
      <c r="I200" s="2" t="s">
        <v>683</v>
      </c>
      <c r="J200" s="2" t="s">
        <v>683</v>
      </c>
      <c r="K200" s="2" t="s">
        <v>1340</v>
      </c>
      <c r="L200" s="2" t="s">
        <v>757</v>
      </c>
    </row>
    <row r="201" spans="1:12" x14ac:dyDescent="0.2">
      <c r="A201" s="2">
        <v>200</v>
      </c>
      <c r="B201" s="2" t="s">
        <v>4219</v>
      </c>
      <c r="C201" s="2" t="s">
        <v>6200</v>
      </c>
      <c r="D201" s="2" t="s">
        <v>2077</v>
      </c>
      <c r="E201" s="2" t="s">
        <v>679</v>
      </c>
      <c r="F201" s="2" t="s">
        <v>2078</v>
      </c>
      <c r="G201" s="2" t="s">
        <v>2079</v>
      </c>
      <c r="H201" s="2" t="s">
        <v>2080</v>
      </c>
      <c r="I201" s="2" t="s">
        <v>683</v>
      </c>
      <c r="J201" s="2" t="s">
        <v>853</v>
      </c>
      <c r="K201" s="2" t="s">
        <v>854</v>
      </c>
      <c r="L201" s="2" t="s">
        <v>2081</v>
      </c>
    </row>
    <row r="202" spans="1:12" x14ac:dyDescent="0.2">
      <c r="A202" s="2">
        <v>201</v>
      </c>
      <c r="B202" s="97" t="s">
        <v>4219</v>
      </c>
      <c r="C202" s="97" t="s">
        <v>6200</v>
      </c>
      <c r="D202" s="2" t="s">
        <v>2077</v>
      </c>
      <c r="E202" s="2" t="s">
        <v>5742</v>
      </c>
      <c r="F202" s="2" t="s">
        <v>2078</v>
      </c>
      <c r="G202" s="2" t="s">
        <v>2079</v>
      </c>
      <c r="H202" s="2" t="s">
        <v>2080</v>
      </c>
      <c r="I202" s="2" t="s">
        <v>683</v>
      </c>
      <c r="J202" s="2" t="s">
        <v>853</v>
      </c>
      <c r="K202" s="2" t="s">
        <v>854</v>
      </c>
      <c r="L202" s="2" t="s">
        <v>2081</v>
      </c>
    </row>
    <row r="203" spans="1:12" x14ac:dyDescent="0.2">
      <c r="A203" s="2">
        <v>202</v>
      </c>
      <c r="B203" s="97" t="s">
        <v>790</v>
      </c>
      <c r="C203" s="97" t="s">
        <v>791</v>
      </c>
      <c r="D203" s="2" t="s">
        <v>792</v>
      </c>
      <c r="E203" s="2" t="s">
        <v>679</v>
      </c>
      <c r="F203" s="2" t="s">
        <v>6201</v>
      </c>
      <c r="G203" s="2" t="s">
        <v>794</v>
      </c>
      <c r="H203" s="2" t="s">
        <v>795</v>
      </c>
      <c r="I203" s="2" t="s">
        <v>683</v>
      </c>
      <c r="J203" s="2" t="s">
        <v>796</v>
      </c>
      <c r="K203" s="2" t="s">
        <v>797</v>
      </c>
      <c r="L203" s="2" t="s">
        <v>798</v>
      </c>
    </row>
    <row r="204" spans="1:12" x14ac:dyDescent="0.2">
      <c r="A204" s="2">
        <v>203</v>
      </c>
      <c r="B204" s="97" t="s">
        <v>790</v>
      </c>
      <c r="C204" s="97" t="s">
        <v>791</v>
      </c>
      <c r="D204" s="2" t="s">
        <v>6202</v>
      </c>
      <c r="E204" s="2" t="s">
        <v>5739</v>
      </c>
      <c r="F204" s="2" t="s">
        <v>6203</v>
      </c>
      <c r="G204" s="2" t="s">
        <v>6204</v>
      </c>
      <c r="H204" s="2" t="s">
        <v>795</v>
      </c>
      <c r="I204" s="2" t="s">
        <v>683</v>
      </c>
      <c r="J204" s="2" t="s">
        <v>796</v>
      </c>
      <c r="K204" s="2" t="s">
        <v>797</v>
      </c>
      <c r="L204" s="2" t="s">
        <v>798</v>
      </c>
    </row>
    <row r="205" spans="1:12" x14ac:dyDescent="0.2">
      <c r="A205" s="2">
        <v>204</v>
      </c>
      <c r="B205" s="97" t="s">
        <v>4229</v>
      </c>
      <c r="C205" s="97" t="s">
        <v>6205</v>
      </c>
      <c r="D205" s="2" t="s">
        <v>6206</v>
      </c>
      <c r="E205" s="2" t="s">
        <v>679</v>
      </c>
      <c r="F205" s="2" t="s">
        <v>6207</v>
      </c>
      <c r="G205" s="2" t="s">
        <v>6208</v>
      </c>
      <c r="H205" s="2" t="s">
        <v>683</v>
      </c>
      <c r="I205" s="2" t="s">
        <v>683</v>
      </c>
      <c r="J205" s="2" t="s">
        <v>683</v>
      </c>
      <c r="K205" s="2" t="s">
        <v>1340</v>
      </c>
      <c r="L205" s="2" t="s">
        <v>757</v>
      </c>
    </row>
    <row r="206" spans="1:12" x14ac:dyDescent="0.2">
      <c r="A206" s="2">
        <v>205</v>
      </c>
      <c r="B206" s="97" t="s">
        <v>801</v>
      </c>
      <c r="C206" s="2" t="s">
        <v>802</v>
      </c>
      <c r="D206" s="2" t="s">
        <v>6209</v>
      </c>
      <c r="E206" s="2" t="s">
        <v>679</v>
      </c>
      <c r="F206" s="2" t="s">
        <v>6210</v>
      </c>
      <c r="G206" s="2" t="s">
        <v>6211</v>
      </c>
      <c r="H206" s="2" t="s">
        <v>805</v>
      </c>
      <c r="I206" s="2" t="s">
        <v>683</v>
      </c>
      <c r="J206" s="2" t="s">
        <v>684</v>
      </c>
      <c r="K206" s="2" t="s">
        <v>685</v>
      </c>
      <c r="L206" s="2" t="s">
        <v>806</v>
      </c>
    </row>
    <row r="207" spans="1:12" x14ac:dyDescent="0.2">
      <c r="A207" s="2">
        <v>206</v>
      </c>
      <c r="B207" s="97" t="s">
        <v>801</v>
      </c>
      <c r="C207" s="97" t="s">
        <v>802</v>
      </c>
      <c r="D207" s="2" t="s">
        <v>6212</v>
      </c>
      <c r="E207" s="2" t="s">
        <v>5742</v>
      </c>
      <c r="F207" s="2" t="s">
        <v>6213</v>
      </c>
      <c r="G207" s="2" t="s">
        <v>6214</v>
      </c>
      <c r="H207" s="2" t="s">
        <v>805</v>
      </c>
      <c r="I207" s="2" t="s">
        <v>683</v>
      </c>
      <c r="J207" s="2" t="s">
        <v>684</v>
      </c>
      <c r="K207" s="2" t="s">
        <v>685</v>
      </c>
      <c r="L207" s="2" t="s">
        <v>806</v>
      </c>
    </row>
    <row r="208" spans="1:12" x14ac:dyDescent="0.2">
      <c r="A208" s="2">
        <v>207</v>
      </c>
      <c r="B208" s="97" t="s">
        <v>4236</v>
      </c>
      <c r="C208" s="97" t="s">
        <v>4237</v>
      </c>
      <c r="D208" s="2" t="s">
        <v>6215</v>
      </c>
      <c r="E208" s="2" t="s">
        <v>679</v>
      </c>
      <c r="F208" s="2" t="s">
        <v>6216</v>
      </c>
      <c r="G208" s="2" t="s">
        <v>6217</v>
      </c>
      <c r="H208" s="2" t="s">
        <v>6218</v>
      </c>
      <c r="I208" s="2" t="s">
        <v>683</v>
      </c>
      <c r="J208" s="2" t="s">
        <v>1848</v>
      </c>
      <c r="K208" s="2" t="s">
        <v>1849</v>
      </c>
      <c r="L208" s="2" t="s">
        <v>1850</v>
      </c>
    </row>
    <row r="209" spans="1:12" x14ac:dyDescent="0.2">
      <c r="A209" s="2">
        <v>208</v>
      </c>
      <c r="B209" s="97" t="s">
        <v>4236</v>
      </c>
      <c r="C209" s="97" t="s">
        <v>4237</v>
      </c>
      <c r="D209" s="2" t="s">
        <v>6219</v>
      </c>
      <c r="E209" s="2" t="s">
        <v>5739</v>
      </c>
      <c r="F209" s="2" t="s">
        <v>6220</v>
      </c>
      <c r="G209" s="2" t="s">
        <v>683</v>
      </c>
      <c r="H209" s="2" t="s">
        <v>6218</v>
      </c>
      <c r="I209" s="2" t="s">
        <v>683</v>
      </c>
      <c r="J209" s="2" t="s">
        <v>1848</v>
      </c>
      <c r="K209" s="2" t="s">
        <v>1849</v>
      </c>
      <c r="L209" s="2" t="s">
        <v>1850</v>
      </c>
    </row>
    <row r="210" spans="1:12" x14ac:dyDescent="0.2">
      <c r="A210" s="2">
        <v>209</v>
      </c>
      <c r="B210" s="97" t="s">
        <v>4236</v>
      </c>
      <c r="C210" s="97" t="s">
        <v>4237</v>
      </c>
      <c r="D210" s="2" t="s">
        <v>6215</v>
      </c>
      <c r="E210" s="2" t="s">
        <v>5742</v>
      </c>
      <c r="F210" s="2" t="s">
        <v>6221</v>
      </c>
      <c r="G210" s="2" t="s">
        <v>6222</v>
      </c>
      <c r="H210" s="2" t="s">
        <v>6218</v>
      </c>
      <c r="I210" s="2" t="s">
        <v>683</v>
      </c>
      <c r="J210" s="2" t="s">
        <v>1848</v>
      </c>
      <c r="K210" s="2" t="s">
        <v>1849</v>
      </c>
      <c r="L210" s="2" t="s">
        <v>1850</v>
      </c>
    </row>
    <row r="211" spans="1:12" x14ac:dyDescent="0.2">
      <c r="A211" s="2">
        <v>210</v>
      </c>
      <c r="B211" s="97" t="s">
        <v>811</v>
      </c>
      <c r="C211" s="97" t="s">
        <v>812</v>
      </c>
      <c r="D211" s="2" t="s">
        <v>813</v>
      </c>
      <c r="E211" s="2" t="s">
        <v>679</v>
      </c>
      <c r="F211" s="2" t="s">
        <v>814</v>
      </c>
      <c r="G211" s="2" t="s">
        <v>815</v>
      </c>
      <c r="H211" s="2" t="s">
        <v>816</v>
      </c>
      <c r="I211" s="2" t="s">
        <v>683</v>
      </c>
      <c r="J211" s="2" t="s">
        <v>817</v>
      </c>
      <c r="K211" s="2" t="s">
        <v>818</v>
      </c>
      <c r="L211" s="2" t="s">
        <v>819</v>
      </c>
    </row>
    <row r="212" spans="1:12" x14ac:dyDescent="0.2">
      <c r="A212" s="2">
        <v>211</v>
      </c>
      <c r="B212" s="97" t="s">
        <v>811</v>
      </c>
      <c r="C212" s="97" t="s">
        <v>812</v>
      </c>
      <c r="D212" s="2" t="s">
        <v>683</v>
      </c>
      <c r="E212" s="2" t="s">
        <v>5739</v>
      </c>
      <c r="F212" s="2" t="s">
        <v>683</v>
      </c>
      <c r="G212" s="2" t="s">
        <v>683</v>
      </c>
      <c r="H212" s="2" t="s">
        <v>816</v>
      </c>
      <c r="I212" s="2" t="s">
        <v>683</v>
      </c>
      <c r="J212" s="2" t="s">
        <v>817</v>
      </c>
      <c r="K212" s="2" t="s">
        <v>818</v>
      </c>
      <c r="L212" s="2" t="s">
        <v>819</v>
      </c>
    </row>
    <row r="213" spans="1:12" x14ac:dyDescent="0.2">
      <c r="A213" s="2">
        <v>212</v>
      </c>
      <c r="B213" s="97" t="s">
        <v>811</v>
      </c>
      <c r="C213" s="97" t="s">
        <v>812</v>
      </c>
      <c r="D213" s="2" t="s">
        <v>813</v>
      </c>
      <c r="E213" s="2" t="s">
        <v>5742</v>
      </c>
      <c r="F213" s="2" t="s">
        <v>814</v>
      </c>
      <c r="G213" s="2" t="s">
        <v>815</v>
      </c>
      <c r="H213" s="2" t="s">
        <v>816</v>
      </c>
      <c r="I213" s="2" t="s">
        <v>683</v>
      </c>
      <c r="J213" s="2" t="s">
        <v>817</v>
      </c>
      <c r="K213" s="2" t="s">
        <v>818</v>
      </c>
      <c r="L213" s="2" t="s">
        <v>819</v>
      </c>
    </row>
    <row r="214" spans="1:12" x14ac:dyDescent="0.2">
      <c r="A214" s="2">
        <v>213</v>
      </c>
      <c r="B214" s="97" t="s">
        <v>4246</v>
      </c>
      <c r="C214" s="97" t="s">
        <v>6223</v>
      </c>
      <c r="D214" s="2" t="s">
        <v>6224</v>
      </c>
      <c r="E214" s="2" t="s">
        <v>679</v>
      </c>
      <c r="F214" s="2" t="s">
        <v>6225</v>
      </c>
      <c r="G214" s="2" t="s">
        <v>6226</v>
      </c>
      <c r="H214" s="2" t="s">
        <v>2879</v>
      </c>
      <c r="I214" s="2" t="s">
        <v>683</v>
      </c>
      <c r="J214" s="2" t="s">
        <v>6227</v>
      </c>
      <c r="K214" s="2" t="s">
        <v>1561</v>
      </c>
      <c r="L214" s="2" t="s">
        <v>6228</v>
      </c>
    </row>
    <row r="215" spans="1:12" x14ac:dyDescent="0.2">
      <c r="A215" s="2">
        <v>214</v>
      </c>
      <c r="B215" s="97" t="s">
        <v>4246</v>
      </c>
      <c r="C215" s="97" t="s">
        <v>6223</v>
      </c>
      <c r="D215" s="2" t="s">
        <v>6224</v>
      </c>
      <c r="E215" s="2" t="s">
        <v>5742</v>
      </c>
      <c r="F215" s="2" t="s">
        <v>6225</v>
      </c>
      <c r="G215" s="2" t="s">
        <v>6226</v>
      </c>
      <c r="H215" s="2" t="s">
        <v>2879</v>
      </c>
      <c r="I215" s="2" t="s">
        <v>683</v>
      </c>
      <c r="J215" s="2" t="s">
        <v>6227</v>
      </c>
      <c r="K215" s="2" t="s">
        <v>1561</v>
      </c>
      <c r="L215" s="2" t="s">
        <v>6228</v>
      </c>
    </row>
    <row r="216" spans="1:12" x14ac:dyDescent="0.2">
      <c r="A216" s="2">
        <v>215</v>
      </c>
      <c r="B216" s="97" t="s">
        <v>826</v>
      </c>
      <c r="C216" s="97" t="s">
        <v>827</v>
      </c>
      <c r="D216" s="2" t="s">
        <v>683</v>
      </c>
      <c r="E216" s="2" t="s">
        <v>3494</v>
      </c>
      <c r="F216" s="2" t="s">
        <v>683</v>
      </c>
      <c r="G216" s="2" t="s">
        <v>683</v>
      </c>
      <c r="H216" s="2" t="s">
        <v>831</v>
      </c>
      <c r="I216" s="2" t="s">
        <v>683</v>
      </c>
      <c r="J216" s="2" t="s">
        <v>832</v>
      </c>
      <c r="K216" s="2" t="s">
        <v>833</v>
      </c>
      <c r="L216" s="2" t="s">
        <v>834</v>
      </c>
    </row>
    <row r="217" spans="1:12" x14ac:dyDescent="0.2">
      <c r="A217" s="2">
        <v>216</v>
      </c>
      <c r="B217" s="97" t="s">
        <v>4253</v>
      </c>
      <c r="C217" s="97" t="s">
        <v>4253</v>
      </c>
      <c r="D217" s="2" t="s">
        <v>6160</v>
      </c>
      <c r="E217" s="2" t="s">
        <v>829</v>
      </c>
      <c r="F217" s="2" t="s">
        <v>6161</v>
      </c>
      <c r="G217" s="2" t="s">
        <v>6161</v>
      </c>
      <c r="H217" s="2" t="s">
        <v>6162</v>
      </c>
      <c r="I217" s="2" t="s">
        <v>683</v>
      </c>
      <c r="J217" s="2" t="s">
        <v>1014</v>
      </c>
      <c r="K217" s="2" t="s">
        <v>818</v>
      </c>
      <c r="L217" s="2" t="s">
        <v>6163</v>
      </c>
    </row>
    <row r="218" spans="1:12" x14ac:dyDescent="0.2">
      <c r="A218" s="2">
        <v>217</v>
      </c>
      <c r="B218" s="97" t="s">
        <v>2523</v>
      </c>
      <c r="C218" s="97" t="s">
        <v>2524</v>
      </c>
      <c r="D218" s="2" t="s">
        <v>2525</v>
      </c>
      <c r="E218" s="2" t="s">
        <v>679</v>
      </c>
      <c r="F218" s="2" t="s">
        <v>2526</v>
      </c>
      <c r="G218" s="2" t="s">
        <v>2527</v>
      </c>
      <c r="H218" s="2" t="s">
        <v>2528</v>
      </c>
      <c r="I218" s="2" t="s">
        <v>683</v>
      </c>
      <c r="J218" s="2" t="s">
        <v>712</v>
      </c>
      <c r="K218" s="2" t="s">
        <v>713</v>
      </c>
      <c r="L218" s="2" t="s">
        <v>2529</v>
      </c>
    </row>
    <row r="219" spans="1:12" x14ac:dyDescent="0.2">
      <c r="A219" s="2">
        <v>218</v>
      </c>
      <c r="B219" s="97" t="s">
        <v>2523</v>
      </c>
      <c r="C219" s="97" t="s">
        <v>2524</v>
      </c>
      <c r="D219" s="2" t="s">
        <v>2525</v>
      </c>
      <c r="E219" s="2" t="s">
        <v>5742</v>
      </c>
      <c r="F219" s="2" t="s">
        <v>2526</v>
      </c>
      <c r="G219" s="2" t="s">
        <v>2527</v>
      </c>
      <c r="H219" s="2" t="s">
        <v>2528</v>
      </c>
      <c r="I219" s="2" t="s">
        <v>683</v>
      </c>
      <c r="J219" s="2" t="s">
        <v>712</v>
      </c>
      <c r="K219" s="2" t="s">
        <v>713</v>
      </c>
      <c r="L219" s="2" t="s">
        <v>2529</v>
      </c>
    </row>
    <row r="220" spans="1:12" x14ac:dyDescent="0.2">
      <c r="A220" s="2">
        <v>219</v>
      </c>
      <c r="B220" s="97" t="s">
        <v>1804</v>
      </c>
      <c r="C220" s="97" t="s">
        <v>1805</v>
      </c>
      <c r="D220" s="2" t="s">
        <v>1806</v>
      </c>
      <c r="E220" s="2" t="s">
        <v>679</v>
      </c>
      <c r="F220" s="2" t="s">
        <v>1807</v>
      </c>
      <c r="G220" s="2" t="s">
        <v>1808</v>
      </c>
      <c r="H220" s="2" t="s">
        <v>1809</v>
      </c>
      <c r="I220" s="2" t="s">
        <v>683</v>
      </c>
      <c r="J220" s="2" t="s">
        <v>684</v>
      </c>
      <c r="K220" s="2" t="s">
        <v>685</v>
      </c>
      <c r="L220" s="2" t="s">
        <v>1810</v>
      </c>
    </row>
    <row r="221" spans="1:12" x14ac:dyDescent="0.2">
      <c r="A221" s="2">
        <v>220</v>
      </c>
      <c r="B221" s="97" t="s">
        <v>1804</v>
      </c>
      <c r="C221" s="97" t="s">
        <v>1805</v>
      </c>
      <c r="D221" s="2" t="s">
        <v>1806</v>
      </c>
      <c r="E221" s="2" t="s">
        <v>5742</v>
      </c>
      <c r="F221" s="2" t="s">
        <v>1807</v>
      </c>
      <c r="G221" s="2" t="s">
        <v>1808</v>
      </c>
      <c r="H221" s="2" t="s">
        <v>1809</v>
      </c>
      <c r="I221" s="2" t="s">
        <v>683</v>
      </c>
      <c r="J221" s="2" t="s">
        <v>684</v>
      </c>
      <c r="K221" s="2" t="s">
        <v>685</v>
      </c>
      <c r="L221" s="2" t="s">
        <v>1810</v>
      </c>
    </row>
    <row r="222" spans="1:12" x14ac:dyDescent="0.2">
      <c r="A222" s="2">
        <v>221</v>
      </c>
      <c r="B222" s="97" t="s">
        <v>837</v>
      </c>
      <c r="C222" s="2" t="s">
        <v>837</v>
      </c>
      <c r="D222" s="2" t="s">
        <v>838</v>
      </c>
      <c r="E222" s="2" t="s">
        <v>679</v>
      </c>
      <c r="F222" s="2" t="s">
        <v>839</v>
      </c>
      <c r="G222" s="2" t="s">
        <v>840</v>
      </c>
      <c r="H222" s="2" t="s">
        <v>841</v>
      </c>
      <c r="I222" s="2" t="s">
        <v>683</v>
      </c>
      <c r="J222" s="2" t="s">
        <v>842</v>
      </c>
      <c r="K222" s="2" t="s">
        <v>843</v>
      </c>
      <c r="L222" s="2" t="s">
        <v>844</v>
      </c>
    </row>
    <row r="223" spans="1:12" x14ac:dyDescent="0.2">
      <c r="A223" s="2">
        <v>222</v>
      </c>
      <c r="B223" s="97" t="s">
        <v>4275</v>
      </c>
      <c r="C223" s="2" t="s">
        <v>4276</v>
      </c>
      <c r="D223" s="2" t="s">
        <v>6229</v>
      </c>
      <c r="E223" s="2" t="s">
        <v>679</v>
      </c>
      <c r="F223" s="2" t="s">
        <v>6230</v>
      </c>
      <c r="G223" s="2" t="s">
        <v>683</v>
      </c>
      <c r="H223" s="2" t="s">
        <v>6231</v>
      </c>
      <c r="I223" s="2" t="s">
        <v>683</v>
      </c>
      <c r="J223" s="2" t="s">
        <v>684</v>
      </c>
      <c r="K223" s="2" t="s">
        <v>685</v>
      </c>
      <c r="L223" s="2" t="s">
        <v>1731</v>
      </c>
    </row>
    <row r="224" spans="1:12" x14ac:dyDescent="0.2">
      <c r="A224" s="2">
        <v>223</v>
      </c>
      <c r="B224" s="97" t="s">
        <v>4275</v>
      </c>
      <c r="C224" s="97" t="s">
        <v>4276</v>
      </c>
      <c r="D224" s="2" t="s">
        <v>6232</v>
      </c>
      <c r="E224" s="2" t="s">
        <v>5739</v>
      </c>
      <c r="F224" s="2" t="s">
        <v>6233</v>
      </c>
      <c r="G224" s="2" t="s">
        <v>683</v>
      </c>
      <c r="H224" s="2" t="s">
        <v>6231</v>
      </c>
      <c r="I224" s="2" t="s">
        <v>683</v>
      </c>
      <c r="J224" s="2" t="s">
        <v>684</v>
      </c>
      <c r="K224" s="2" t="s">
        <v>685</v>
      </c>
      <c r="L224" s="2" t="s">
        <v>1731</v>
      </c>
    </row>
    <row r="225" spans="1:12" x14ac:dyDescent="0.2">
      <c r="A225" s="2">
        <v>224</v>
      </c>
      <c r="B225" s="97" t="s">
        <v>4275</v>
      </c>
      <c r="C225" s="97" t="s">
        <v>4276</v>
      </c>
      <c r="D225" s="2" t="s">
        <v>6229</v>
      </c>
      <c r="E225" s="2" t="s">
        <v>5742</v>
      </c>
      <c r="F225" s="2" t="s">
        <v>6230</v>
      </c>
      <c r="G225" s="2" t="s">
        <v>6234</v>
      </c>
      <c r="H225" s="2" t="s">
        <v>6231</v>
      </c>
      <c r="I225" s="2" t="s">
        <v>683</v>
      </c>
      <c r="J225" s="2" t="s">
        <v>684</v>
      </c>
      <c r="K225" s="2" t="s">
        <v>685</v>
      </c>
      <c r="L225" s="2" t="s">
        <v>1731</v>
      </c>
    </row>
    <row r="226" spans="1:12" x14ac:dyDescent="0.2">
      <c r="A226" s="2">
        <v>225</v>
      </c>
      <c r="B226" s="97" t="s">
        <v>3425</v>
      </c>
      <c r="C226" s="97" t="s">
        <v>3427</v>
      </c>
      <c r="D226" s="2" t="s">
        <v>6235</v>
      </c>
      <c r="E226" s="2" t="s">
        <v>679</v>
      </c>
      <c r="F226" s="2" t="s">
        <v>6236</v>
      </c>
      <c r="G226" s="2" t="s">
        <v>6237</v>
      </c>
      <c r="H226" s="2" t="s">
        <v>6238</v>
      </c>
      <c r="I226" s="2" t="s">
        <v>683</v>
      </c>
      <c r="J226" s="2" t="s">
        <v>6239</v>
      </c>
      <c r="K226" s="2" t="s">
        <v>743</v>
      </c>
      <c r="L226" s="2" t="s">
        <v>6240</v>
      </c>
    </row>
    <row r="227" spans="1:12" x14ac:dyDescent="0.2">
      <c r="A227" s="2">
        <v>226</v>
      </c>
      <c r="B227" s="97" t="s">
        <v>3425</v>
      </c>
      <c r="C227" s="97" t="s">
        <v>3427</v>
      </c>
      <c r="D227" s="2" t="s">
        <v>6241</v>
      </c>
      <c r="E227" s="2" t="s">
        <v>5739</v>
      </c>
      <c r="F227" s="2" t="s">
        <v>6242</v>
      </c>
      <c r="G227" s="2" t="s">
        <v>6243</v>
      </c>
      <c r="H227" s="2" t="s">
        <v>6238</v>
      </c>
      <c r="I227" s="2" t="s">
        <v>683</v>
      </c>
      <c r="J227" s="2" t="s">
        <v>6239</v>
      </c>
      <c r="K227" s="2" t="s">
        <v>743</v>
      </c>
      <c r="L227" s="2" t="s">
        <v>6240</v>
      </c>
    </row>
    <row r="228" spans="1:12" x14ac:dyDescent="0.2">
      <c r="A228" s="2">
        <v>227</v>
      </c>
      <c r="B228" s="97" t="s">
        <v>3425</v>
      </c>
      <c r="C228" s="97" t="s">
        <v>3427</v>
      </c>
      <c r="D228" s="2" t="s">
        <v>6235</v>
      </c>
      <c r="E228" s="2" t="s">
        <v>5742</v>
      </c>
      <c r="F228" s="2" t="s">
        <v>6236</v>
      </c>
      <c r="G228" s="2" t="s">
        <v>6237</v>
      </c>
      <c r="H228" s="2" t="s">
        <v>6238</v>
      </c>
      <c r="I228" s="2" t="s">
        <v>683</v>
      </c>
      <c r="J228" s="2" t="s">
        <v>6239</v>
      </c>
      <c r="K228" s="2" t="s">
        <v>743</v>
      </c>
      <c r="L228" s="2" t="s">
        <v>6240</v>
      </c>
    </row>
    <row r="229" spans="1:12" x14ac:dyDescent="0.2">
      <c r="A229" s="2">
        <v>228</v>
      </c>
      <c r="B229" s="97" t="s">
        <v>4287</v>
      </c>
      <c r="C229" s="97" t="s">
        <v>6244</v>
      </c>
      <c r="D229" s="2" t="s">
        <v>6245</v>
      </c>
      <c r="E229" s="2" t="s">
        <v>679</v>
      </c>
      <c r="F229" s="2" t="s">
        <v>6246</v>
      </c>
      <c r="G229" s="2" t="s">
        <v>6247</v>
      </c>
      <c r="H229" s="2" t="s">
        <v>6248</v>
      </c>
      <c r="I229" s="2" t="s">
        <v>683</v>
      </c>
      <c r="J229" s="2" t="s">
        <v>6249</v>
      </c>
      <c r="K229" s="2" t="s">
        <v>6250</v>
      </c>
      <c r="L229" s="2" t="s">
        <v>6251</v>
      </c>
    </row>
    <row r="230" spans="1:12" x14ac:dyDescent="0.2">
      <c r="A230" s="2">
        <v>229</v>
      </c>
      <c r="B230" s="97" t="s">
        <v>4287</v>
      </c>
      <c r="C230" s="97" t="s">
        <v>6244</v>
      </c>
      <c r="D230" s="2" t="s">
        <v>6245</v>
      </c>
      <c r="E230" s="2" t="s">
        <v>5742</v>
      </c>
      <c r="F230" s="2" t="s">
        <v>6246</v>
      </c>
      <c r="G230" s="2" t="s">
        <v>6247</v>
      </c>
      <c r="H230" s="2" t="s">
        <v>6248</v>
      </c>
      <c r="I230" s="2" t="s">
        <v>683</v>
      </c>
      <c r="J230" s="2" t="s">
        <v>6249</v>
      </c>
      <c r="K230" s="2" t="s">
        <v>6250</v>
      </c>
      <c r="L230" s="2" t="s">
        <v>6251</v>
      </c>
    </row>
    <row r="231" spans="1:12" x14ac:dyDescent="0.2">
      <c r="A231" s="2">
        <v>230</v>
      </c>
      <c r="B231" s="2" t="s">
        <v>4291</v>
      </c>
      <c r="C231" s="2" t="s">
        <v>4292</v>
      </c>
      <c r="D231" s="2" t="s">
        <v>6252</v>
      </c>
      <c r="E231" s="2" t="s">
        <v>679</v>
      </c>
      <c r="F231" s="2" t="s">
        <v>6253</v>
      </c>
      <c r="G231" s="2" t="s">
        <v>6254</v>
      </c>
      <c r="H231" s="2" t="s">
        <v>683</v>
      </c>
      <c r="I231" s="2" t="s">
        <v>683</v>
      </c>
      <c r="J231" s="2" t="s">
        <v>683</v>
      </c>
      <c r="K231" s="2" t="s">
        <v>1340</v>
      </c>
      <c r="L231" s="2" t="s">
        <v>757</v>
      </c>
    </row>
    <row r="232" spans="1:12" x14ac:dyDescent="0.2">
      <c r="A232" s="2">
        <v>231</v>
      </c>
      <c r="B232" s="97" t="s">
        <v>2177</v>
      </c>
      <c r="C232" s="2" t="s">
        <v>2178</v>
      </c>
      <c r="D232" s="2" t="s">
        <v>2179</v>
      </c>
      <c r="E232" s="2" t="s">
        <v>679</v>
      </c>
      <c r="F232" s="2" t="s">
        <v>2180</v>
      </c>
      <c r="G232" s="2" t="s">
        <v>2181</v>
      </c>
      <c r="H232" s="2" t="s">
        <v>2182</v>
      </c>
      <c r="I232" s="2" t="s">
        <v>683</v>
      </c>
      <c r="J232" s="2" t="s">
        <v>2183</v>
      </c>
      <c r="K232" s="2" t="s">
        <v>797</v>
      </c>
      <c r="L232" s="2" t="s">
        <v>2184</v>
      </c>
    </row>
    <row r="233" spans="1:12" x14ac:dyDescent="0.2">
      <c r="A233" s="2">
        <v>232</v>
      </c>
      <c r="B233" s="97" t="s">
        <v>2177</v>
      </c>
      <c r="C233" s="97" t="s">
        <v>2178</v>
      </c>
      <c r="D233" s="2" t="s">
        <v>6255</v>
      </c>
      <c r="E233" s="2" t="s">
        <v>5742</v>
      </c>
      <c r="F233" s="2" t="s">
        <v>683</v>
      </c>
      <c r="G233" s="2" t="s">
        <v>683</v>
      </c>
      <c r="H233" s="2" t="s">
        <v>2182</v>
      </c>
      <c r="I233" s="2" t="s">
        <v>683</v>
      </c>
      <c r="J233" s="2" t="s">
        <v>2183</v>
      </c>
      <c r="K233" s="2" t="s">
        <v>797</v>
      </c>
      <c r="L233" s="2" t="s">
        <v>2184</v>
      </c>
    </row>
    <row r="234" spans="1:12" x14ac:dyDescent="0.2">
      <c r="A234" s="2">
        <v>233</v>
      </c>
      <c r="B234" s="97" t="s">
        <v>4299</v>
      </c>
      <c r="C234" s="97" t="s">
        <v>6256</v>
      </c>
      <c r="D234" s="2" t="s">
        <v>6257</v>
      </c>
      <c r="E234" s="2" t="s">
        <v>679</v>
      </c>
      <c r="F234" s="2" t="s">
        <v>6258</v>
      </c>
      <c r="G234" s="2" t="s">
        <v>6259</v>
      </c>
      <c r="H234" s="2" t="s">
        <v>6260</v>
      </c>
      <c r="I234" s="2" t="s">
        <v>683</v>
      </c>
      <c r="J234" s="2" t="s">
        <v>712</v>
      </c>
      <c r="K234" s="2" t="s">
        <v>713</v>
      </c>
      <c r="L234" s="2" t="s">
        <v>6261</v>
      </c>
    </row>
    <row r="235" spans="1:12" x14ac:dyDescent="0.2">
      <c r="A235" s="2">
        <v>234</v>
      </c>
      <c r="B235" s="97" t="s">
        <v>4299</v>
      </c>
      <c r="C235" s="97" t="s">
        <v>6256</v>
      </c>
      <c r="D235" s="2" t="s">
        <v>6262</v>
      </c>
      <c r="E235" s="2" t="s">
        <v>5742</v>
      </c>
      <c r="F235" s="2" t="s">
        <v>6263</v>
      </c>
      <c r="G235" s="2" t="s">
        <v>683</v>
      </c>
      <c r="H235" s="2" t="s">
        <v>6260</v>
      </c>
      <c r="I235" s="2" t="s">
        <v>683</v>
      </c>
      <c r="J235" s="2" t="s">
        <v>712</v>
      </c>
      <c r="K235" s="2" t="s">
        <v>713</v>
      </c>
      <c r="L235" s="2" t="s">
        <v>6261</v>
      </c>
    </row>
    <row r="236" spans="1:12" x14ac:dyDescent="0.2">
      <c r="A236" s="2">
        <v>235</v>
      </c>
      <c r="B236" s="97" t="s">
        <v>4306</v>
      </c>
      <c r="C236" s="97" t="s">
        <v>6264</v>
      </c>
      <c r="D236" s="2" t="s">
        <v>6265</v>
      </c>
      <c r="E236" s="2" t="s">
        <v>679</v>
      </c>
      <c r="F236" s="2" t="s">
        <v>6266</v>
      </c>
      <c r="G236" s="2" t="s">
        <v>6267</v>
      </c>
      <c r="H236" s="2" t="s">
        <v>6268</v>
      </c>
      <c r="I236" s="2" t="s">
        <v>683</v>
      </c>
      <c r="J236" s="2" t="s">
        <v>712</v>
      </c>
      <c r="K236" s="2" t="s">
        <v>713</v>
      </c>
      <c r="L236" s="2" t="s">
        <v>6269</v>
      </c>
    </row>
    <row r="237" spans="1:12" x14ac:dyDescent="0.2">
      <c r="A237" s="2">
        <v>236</v>
      </c>
      <c r="B237" s="97" t="s">
        <v>4306</v>
      </c>
      <c r="C237" s="97" t="s">
        <v>6264</v>
      </c>
      <c r="D237" s="2" t="s">
        <v>6265</v>
      </c>
      <c r="E237" s="2" t="s">
        <v>5742</v>
      </c>
      <c r="F237" s="2" t="s">
        <v>6266</v>
      </c>
      <c r="G237" s="2" t="s">
        <v>6267</v>
      </c>
      <c r="H237" s="2" t="s">
        <v>6268</v>
      </c>
      <c r="I237" s="2" t="s">
        <v>683</v>
      </c>
      <c r="J237" s="2" t="s">
        <v>712</v>
      </c>
      <c r="K237" s="2" t="s">
        <v>713</v>
      </c>
      <c r="L237" s="2" t="s">
        <v>6269</v>
      </c>
    </row>
    <row r="238" spans="1:12" x14ac:dyDescent="0.2">
      <c r="A238" s="2">
        <v>237</v>
      </c>
      <c r="B238" s="97" t="s">
        <v>4313</v>
      </c>
      <c r="C238" s="97" t="s">
        <v>4314</v>
      </c>
      <c r="E238" s="2" t="s">
        <v>679</v>
      </c>
      <c r="H238" s="2" t="s">
        <v>683</v>
      </c>
      <c r="I238" s="2" t="s">
        <v>683</v>
      </c>
      <c r="J238" s="2" t="s">
        <v>683</v>
      </c>
      <c r="K238" s="2" t="s">
        <v>1340</v>
      </c>
      <c r="L238" s="2" t="s">
        <v>757</v>
      </c>
    </row>
    <row r="239" spans="1:12" x14ac:dyDescent="0.2">
      <c r="A239" s="2">
        <v>238</v>
      </c>
      <c r="B239" s="97" t="s">
        <v>4316</v>
      </c>
      <c r="C239" s="97" t="s">
        <v>4317</v>
      </c>
      <c r="D239" s="2" t="s">
        <v>6270</v>
      </c>
      <c r="E239" s="2" t="s">
        <v>679</v>
      </c>
      <c r="F239" s="2" t="s">
        <v>6271</v>
      </c>
      <c r="G239" s="2" t="s">
        <v>6272</v>
      </c>
      <c r="H239" s="2" t="s">
        <v>6273</v>
      </c>
      <c r="I239" s="2" t="s">
        <v>683</v>
      </c>
      <c r="J239" s="2" t="s">
        <v>6274</v>
      </c>
      <c r="K239" s="2" t="s">
        <v>1561</v>
      </c>
      <c r="L239" s="2" t="s">
        <v>6275</v>
      </c>
    </row>
    <row r="240" spans="1:12" x14ac:dyDescent="0.2">
      <c r="A240" s="2">
        <v>239</v>
      </c>
      <c r="B240" s="97" t="s">
        <v>4316</v>
      </c>
      <c r="C240" s="97" t="s">
        <v>4317</v>
      </c>
      <c r="D240" s="2" t="s">
        <v>6276</v>
      </c>
      <c r="E240" s="2" t="s">
        <v>5742</v>
      </c>
      <c r="F240" s="2" t="s">
        <v>683</v>
      </c>
      <c r="G240" s="2" t="s">
        <v>683</v>
      </c>
      <c r="H240" s="2" t="s">
        <v>6273</v>
      </c>
      <c r="I240" s="2" t="s">
        <v>683</v>
      </c>
      <c r="J240" s="2" t="s">
        <v>6274</v>
      </c>
      <c r="K240" s="2" t="s">
        <v>1561</v>
      </c>
      <c r="L240" s="2" t="s">
        <v>6275</v>
      </c>
    </row>
    <row r="241" spans="1:12" x14ac:dyDescent="0.2">
      <c r="A241" s="2">
        <v>240</v>
      </c>
      <c r="B241" s="97" t="s">
        <v>847</v>
      </c>
      <c r="C241" s="97" t="s">
        <v>848</v>
      </c>
      <c r="D241" s="2" t="s">
        <v>849</v>
      </c>
      <c r="E241" s="2" t="s">
        <v>679</v>
      </c>
      <c r="F241" s="2" t="s">
        <v>850</v>
      </c>
      <c r="G241" s="2" t="s">
        <v>851</v>
      </c>
      <c r="H241" s="2" t="s">
        <v>852</v>
      </c>
      <c r="I241" s="2" t="s">
        <v>683</v>
      </c>
      <c r="J241" s="2" t="s">
        <v>853</v>
      </c>
      <c r="K241" s="2" t="s">
        <v>854</v>
      </c>
      <c r="L241" s="2" t="s">
        <v>855</v>
      </c>
    </row>
    <row r="242" spans="1:12" x14ac:dyDescent="0.2">
      <c r="A242" s="2">
        <v>241</v>
      </c>
      <c r="B242" s="97" t="s">
        <v>847</v>
      </c>
      <c r="C242" s="97" t="s">
        <v>848</v>
      </c>
      <c r="D242" s="2" t="s">
        <v>6277</v>
      </c>
      <c r="E242" s="2" t="s">
        <v>5742</v>
      </c>
      <c r="F242" s="2" t="s">
        <v>6278</v>
      </c>
      <c r="G242" s="2" t="s">
        <v>6279</v>
      </c>
      <c r="H242" s="2" t="s">
        <v>852</v>
      </c>
      <c r="I242" s="2" t="s">
        <v>683</v>
      </c>
      <c r="J242" s="2" t="s">
        <v>853</v>
      </c>
      <c r="K242" s="2" t="s">
        <v>854</v>
      </c>
      <c r="L242" s="2" t="s">
        <v>855</v>
      </c>
    </row>
    <row r="243" spans="1:12" x14ac:dyDescent="0.2">
      <c r="A243" s="2">
        <v>242</v>
      </c>
      <c r="B243" s="97" t="s">
        <v>4327</v>
      </c>
      <c r="C243" s="97" t="s">
        <v>4328</v>
      </c>
      <c r="D243" s="2" t="s">
        <v>6280</v>
      </c>
      <c r="E243" s="2" t="s">
        <v>5761</v>
      </c>
      <c r="F243" s="2" t="s">
        <v>6281</v>
      </c>
      <c r="G243" s="2" t="s">
        <v>6282</v>
      </c>
      <c r="H243" s="2" t="s">
        <v>6283</v>
      </c>
      <c r="I243" s="2" t="s">
        <v>683</v>
      </c>
      <c r="J243" s="2" t="s">
        <v>1797</v>
      </c>
      <c r="K243" s="2" t="s">
        <v>1798</v>
      </c>
      <c r="L243" s="2" t="s">
        <v>6284</v>
      </c>
    </row>
    <row r="244" spans="1:12" x14ac:dyDescent="0.2">
      <c r="A244" s="2">
        <v>243</v>
      </c>
      <c r="B244" s="97" t="s">
        <v>4331</v>
      </c>
      <c r="C244" s="97" t="s">
        <v>6285</v>
      </c>
      <c r="D244" s="2" t="s">
        <v>6286</v>
      </c>
      <c r="E244" s="2" t="s">
        <v>829</v>
      </c>
      <c r="F244" s="2" t="s">
        <v>6287</v>
      </c>
      <c r="G244" s="2" t="s">
        <v>6288</v>
      </c>
      <c r="H244" s="2" t="s">
        <v>6289</v>
      </c>
      <c r="J244" s="2" t="s">
        <v>2692</v>
      </c>
      <c r="K244" s="2" t="s">
        <v>6290</v>
      </c>
      <c r="L244" s="2" t="s">
        <v>6291</v>
      </c>
    </row>
    <row r="245" spans="1:12" x14ac:dyDescent="0.2">
      <c r="A245" s="2">
        <v>244</v>
      </c>
      <c r="B245" s="97" t="s">
        <v>1811</v>
      </c>
      <c r="C245" s="97" t="s">
        <v>1812</v>
      </c>
      <c r="D245" s="2" t="s">
        <v>6292</v>
      </c>
      <c r="E245" s="2" t="s">
        <v>679</v>
      </c>
      <c r="F245" s="2" t="s">
        <v>6293</v>
      </c>
      <c r="G245" s="2" t="s">
        <v>6294</v>
      </c>
      <c r="H245" s="2" t="s">
        <v>1816</v>
      </c>
      <c r="I245" s="2" t="s">
        <v>683</v>
      </c>
      <c r="J245" s="2" t="s">
        <v>1176</v>
      </c>
      <c r="K245" s="2" t="s">
        <v>818</v>
      </c>
      <c r="L245" s="2" t="s">
        <v>1817</v>
      </c>
    </row>
    <row r="246" spans="1:12" x14ac:dyDescent="0.2">
      <c r="A246" s="2">
        <v>245</v>
      </c>
      <c r="B246" s="97" t="s">
        <v>1522</v>
      </c>
      <c r="C246" s="97" t="s">
        <v>1523</v>
      </c>
      <c r="D246" s="2" t="s">
        <v>1524</v>
      </c>
      <c r="E246" s="2" t="s">
        <v>6295</v>
      </c>
      <c r="F246" s="2" t="s">
        <v>1525</v>
      </c>
      <c r="G246" s="2" t="s">
        <v>1526</v>
      </c>
      <c r="H246" s="2" t="s">
        <v>1527</v>
      </c>
      <c r="J246" s="2" t="s">
        <v>1528</v>
      </c>
      <c r="K246" s="2" t="s">
        <v>2</v>
      </c>
      <c r="L246" s="2" t="s">
        <v>1529</v>
      </c>
    </row>
    <row r="247" spans="1:12" x14ac:dyDescent="0.2">
      <c r="A247" s="2">
        <v>246</v>
      </c>
      <c r="B247" s="97" t="s">
        <v>1522</v>
      </c>
      <c r="C247" s="97" t="s">
        <v>1523</v>
      </c>
      <c r="D247" s="2" t="s">
        <v>6296</v>
      </c>
      <c r="E247" s="2" t="s">
        <v>6297</v>
      </c>
      <c r="F247" s="2" t="s">
        <v>6298</v>
      </c>
      <c r="G247" s="2" t="s">
        <v>6299</v>
      </c>
      <c r="H247" s="2" t="s">
        <v>6300</v>
      </c>
      <c r="J247" s="2" t="s">
        <v>2440</v>
      </c>
      <c r="K247" s="2" t="s">
        <v>1474</v>
      </c>
      <c r="L247" s="2" t="s">
        <v>6301</v>
      </c>
    </row>
    <row r="248" spans="1:12" x14ac:dyDescent="0.2">
      <c r="A248" s="2">
        <v>247</v>
      </c>
      <c r="B248" s="97" t="s">
        <v>1522</v>
      </c>
      <c r="C248" s="97" t="s">
        <v>1523</v>
      </c>
      <c r="D248" s="2" t="s">
        <v>6302</v>
      </c>
      <c r="E248" s="2" t="s">
        <v>5840</v>
      </c>
      <c r="F248" s="2" t="s">
        <v>6303</v>
      </c>
      <c r="G248" s="2" t="s">
        <v>6304</v>
      </c>
      <c r="H248" s="2" t="s">
        <v>1527</v>
      </c>
      <c r="J248" s="2" t="s">
        <v>1528</v>
      </c>
      <c r="K248" s="2" t="s">
        <v>2</v>
      </c>
      <c r="L248" s="2" t="s">
        <v>1529</v>
      </c>
    </row>
    <row r="249" spans="1:12" x14ac:dyDescent="0.2">
      <c r="A249" s="2">
        <v>248</v>
      </c>
      <c r="B249" s="97" t="s">
        <v>1522</v>
      </c>
      <c r="C249" s="97" t="s">
        <v>1523</v>
      </c>
      <c r="D249" s="2" t="s">
        <v>6305</v>
      </c>
      <c r="E249" s="2" t="s">
        <v>10</v>
      </c>
      <c r="F249" s="2" t="s">
        <v>6306</v>
      </c>
      <c r="G249" s="2" t="s">
        <v>6307</v>
      </c>
      <c r="H249" s="2" t="s">
        <v>1527</v>
      </c>
      <c r="J249" s="2" t="s">
        <v>1528</v>
      </c>
      <c r="K249" s="2" t="s">
        <v>2</v>
      </c>
      <c r="L249" s="2" t="s">
        <v>1529</v>
      </c>
    </row>
    <row r="250" spans="1:12" x14ac:dyDescent="0.2">
      <c r="A250" s="2">
        <v>249</v>
      </c>
      <c r="B250" s="97" t="s">
        <v>3361</v>
      </c>
      <c r="C250" s="97" t="s">
        <v>3363</v>
      </c>
      <c r="D250" s="2" t="s">
        <v>5772</v>
      </c>
      <c r="E250" s="2" t="s">
        <v>679</v>
      </c>
      <c r="F250" s="2" t="s">
        <v>5773</v>
      </c>
      <c r="G250" s="2" t="s">
        <v>683</v>
      </c>
      <c r="H250" s="2" t="s">
        <v>6308</v>
      </c>
      <c r="I250" s="2" t="s">
        <v>683</v>
      </c>
      <c r="J250" s="2" t="s">
        <v>684</v>
      </c>
      <c r="K250" s="2" t="s">
        <v>685</v>
      </c>
      <c r="L250" s="2" t="s">
        <v>1731</v>
      </c>
    </row>
    <row r="251" spans="1:12" x14ac:dyDescent="0.2">
      <c r="A251" s="2">
        <v>250</v>
      </c>
      <c r="B251" s="97" t="s">
        <v>2187</v>
      </c>
      <c r="C251" s="97" t="s">
        <v>2188</v>
      </c>
      <c r="D251" s="2" t="s">
        <v>683</v>
      </c>
      <c r="E251" s="2" t="s">
        <v>6309</v>
      </c>
      <c r="F251" s="2" t="s">
        <v>683</v>
      </c>
      <c r="G251" s="2" t="s">
        <v>683</v>
      </c>
      <c r="H251" s="2" t="s">
        <v>2191</v>
      </c>
      <c r="I251" s="2" t="s">
        <v>683</v>
      </c>
      <c r="J251" s="2" t="s">
        <v>967</v>
      </c>
      <c r="K251" s="2" t="s">
        <v>968</v>
      </c>
      <c r="L251" s="2" t="s">
        <v>2192</v>
      </c>
    </row>
    <row r="252" spans="1:12" x14ac:dyDescent="0.2">
      <c r="A252" s="2">
        <v>251</v>
      </c>
      <c r="B252" s="97" t="s">
        <v>2199</v>
      </c>
      <c r="C252" s="97" t="s">
        <v>2200</v>
      </c>
      <c r="D252" s="2" t="s">
        <v>683</v>
      </c>
      <c r="E252" s="2" t="s">
        <v>6309</v>
      </c>
      <c r="F252" s="2" t="s">
        <v>683</v>
      </c>
      <c r="G252" s="2" t="s">
        <v>683</v>
      </c>
      <c r="H252" s="2" t="s">
        <v>2203</v>
      </c>
      <c r="I252" s="2" t="s">
        <v>683</v>
      </c>
      <c r="J252" s="2" t="s">
        <v>2002</v>
      </c>
      <c r="K252" s="2" t="s">
        <v>843</v>
      </c>
      <c r="L252" s="2" t="s">
        <v>2204</v>
      </c>
    </row>
    <row r="253" spans="1:12" x14ac:dyDescent="0.2">
      <c r="A253" s="2">
        <v>252</v>
      </c>
      <c r="B253" s="97" t="s">
        <v>3364</v>
      </c>
      <c r="C253" s="97" t="s">
        <v>3366</v>
      </c>
      <c r="D253" s="2" t="s">
        <v>6056</v>
      </c>
      <c r="E253" s="2" t="s">
        <v>87</v>
      </c>
    </row>
    <row r="254" spans="1:12" x14ac:dyDescent="0.2">
      <c r="A254" s="2">
        <v>253</v>
      </c>
      <c r="B254" s="97" t="s">
        <v>2864</v>
      </c>
      <c r="C254" s="97" t="s">
        <v>2865</v>
      </c>
      <c r="D254" s="2" t="s">
        <v>2866</v>
      </c>
      <c r="E254" s="2" t="s">
        <v>679</v>
      </c>
      <c r="F254" s="2" t="s">
        <v>2867</v>
      </c>
      <c r="G254" s="2" t="s">
        <v>2868</v>
      </c>
      <c r="H254" s="2" t="s">
        <v>2869</v>
      </c>
      <c r="I254" s="2" t="s">
        <v>683</v>
      </c>
      <c r="J254" s="2" t="s">
        <v>2870</v>
      </c>
      <c r="K254" s="2" t="s">
        <v>743</v>
      </c>
      <c r="L254" s="2" t="s">
        <v>2871</v>
      </c>
    </row>
    <row r="255" spans="1:12" x14ac:dyDescent="0.2">
      <c r="A255" s="2">
        <v>254</v>
      </c>
      <c r="B255" s="97" t="s">
        <v>2864</v>
      </c>
      <c r="C255" s="97" t="s">
        <v>2865</v>
      </c>
      <c r="D255" s="2" t="s">
        <v>6310</v>
      </c>
      <c r="E255" s="2" t="s">
        <v>5840</v>
      </c>
      <c r="F255" s="2" t="s">
        <v>6311</v>
      </c>
      <c r="G255" s="2" t="s">
        <v>6312</v>
      </c>
      <c r="H255" s="2" t="s">
        <v>2869</v>
      </c>
      <c r="J255" s="2" t="s">
        <v>2870</v>
      </c>
      <c r="K255" s="2" t="s">
        <v>743</v>
      </c>
      <c r="L255" s="2" t="s">
        <v>2871</v>
      </c>
    </row>
    <row r="256" spans="1:12" x14ac:dyDescent="0.2">
      <c r="A256" s="2">
        <v>255</v>
      </c>
      <c r="B256" s="97" t="s">
        <v>4359</v>
      </c>
      <c r="C256" s="97" t="s">
        <v>4360</v>
      </c>
      <c r="D256" s="2" t="s">
        <v>6313</v>
      </c>
      <c r="E256" s="2" t="s">
        <v>679</v>
      </c>
      <c r="F256" s="2" t="s">
        <v>6314</v>
      </c>
      <c r="G256" s="2" t="s">
        <v>6315</v>
      </c>
      <c r="H256" s="2" t="s">
        <v>6316</v>
      </c>
      <c r="I256" s="2" t="s">
        <v>683</v>
      </c>
      <c r="J256" s="2" t="s">
        <v>979</v>
      </c>
      <c r="K256" s="2" t="s">
        <v>743</v>
      </c>
      <c r="L256" s="2" t="s">
        <v>6317</v>
      </c>
    </row>
    <row r="257" spans="1:12" x14ac:dyDescent="0.2">
      <c r="A257" s="2">
        <v>256</v>
      </c>
      <c r="B257" s="97" t="s">
        <v>861</v>
      </c>
      <c r="C257" s="97" t="s">
        <v>862</v>
      </c>
      <c r="D257" s="2" t="s">
        <v>6318</v>
      </c>
      <c r="E257" s="2" t="s">
        <v>679</v>
      </c>
      <c r="F257" s="2" t="s">
        <v>6319</v>
      </c>
      <c r="G257" s="2" t="s">
        <v>6320</v>
      </c>
      <c r="H257" s="2" t="s">
        <v>865</v>
      </c>
      <c r="I257" s="2" t="s">
        <v>683</v>
      </c>
      <c r="J257" s="2" t="s">
        <v>684</v>
      </c>
      <c r="K257" s="2" t="s">
        <v>685</v>
      </c>
      <c r="L257" s="2" t="s">
        <v>866</v>
      </c>
    </row>
    <row r="258" spans="1:12" x14ac:dyDescent="0.2">
      <c r="A258" s="2">
        <v>257</v>
      </c>
      <c r="B258" s="97" t="s">
        <v>2874</v>
      </c>
      <c r="C258" s="97" t="s">
        <v>2875</v>
      </c>
      <c r="D258" s="2" t="s">
        <v>2876</v>
      </c>
      <c r="E258" s="2" t="s">
        <v>829</v>
      </c>
      <c r="F258" s="2" t="s">
        <v>2877</v>
      </c>
      <c r="G258" s="2" t="s">
        <v>2878</v>
      </c>
      <c r="H258" s="2" t="s">
        <v>2879</v>
      </c>
      <c r="I258" s="2" t="s">
        <v>683</v>
      </c>
      <c r="J258" s="2" t="s">
        <v>2880</v>
      </c>
      <c r="K258" s="2" t="s">
        <v>1561</v>
      </c>
      <c r="L258" s="2" t="s">
        <v>2881</v>
      </c>
    </row>
    <row r="259" spans="1:12" x14ac:dyDescent="0.2">
      <c r="A259" s="2">
        <v>258</v>
      </c>
      <c r="B259" s="97" t="s">
        <v>2874</v>
      </c>
      <c r="C259" s="97" t="s">
        <v>2875</v>
      </c>
      <c r="D259" s="2" t="s">
        <v>6321</v>
      </c>
      <c r="E259" s="2" t="s">
        <v>5840</v>
      </c>
      <c r="F259" s="2" t="s">
        <v>6322</v>
      </c>
      <c r="G259" s="2" t="s">
        <v>6323</v>
      </c>
      <c r="H259" s="2" t="s">
        <v>2879</v>
      </c>
      <c r="J259" s="2" t="s">
        <v>2880</v>
      </c>
      <c r="K259" s="2" t="s">
        <v>6324</v>
      </c>
      <c r="L259" s="2" t="s">
        <v>6325</v>
      </c>
    </row>
    <row r="260" spans="1:12" x14ac:dyDescent="0.2">
      <c r="A260" s="2">
        <v>259</v>
      </c>
      <c r="B260" s="97" t="s">
        <v>2874</v>
      </c>
      <c r="C260" s="2" t="s">
        <v>2875</v>
      </c>
      <c r="D260" s="2" t="s">
        <v>6326</v>
      </c>
      <c r="E260" s="2" t="s">
        <v>10</v>
      </c>
      <c r="F260" s="2" t="s">
        <v>6327</v>
      </c>
      <c r="G260" s="2" t="s">
        <v>6328</v>
      </c>
      <c r="H260" s="2" t="s">
        <v>2879</v>
      </c>
      <c r="I260" s="2" t="s">
        <v>683</v>
      </c>
      <c r="J260" s="2" t="s">
        <v>2880</v>
      </c>
      <c r="K260" s="2" t="s">
        <v>1561</v>
      </c>
      <c r="L260" s="2" t="s">
        <v>2881</v>
      </c>
    </row>
    <row r="261" spans="1:12" x14ac:dyDescent="0.2">
      <c r="A261" s="2">
        <v>260</v>
      </c>
      <c r="B261" s="97" t="s">
        <v>2207</v>
      </c>
      <c r="C261" s="2" t="s">
        <v>2208</v>
      </c>
      <c r="D261" s="2" t="s">
        <v>2209</v>
      </c>
      <c r="E261" s="2" t="s">
        <v>679</v>
      </c>
      <c r="F261" s="2" t="s">
        <v>2210</v>
      </c>
      <c r="G261" s="2" t="s">
        <v>2211</v>
      </c>
      <c r="H261" s="2" t="s">
        <v>2212</v>
      </c>
      <c r="I261" s="2" t="s">
        <v>683</v>
      </c>
      <c r="J261" s="2" t="s">
        <v>2002</v>
      </c>
      <c r="K261" s="2" t="s">
        <v>843</v>
      </c>
      <c r="L261" s="2" t="s">
        <v>2213</v>
      </c>
    </row>
    <row r="262" spans="1:12" x14ac:dyDescent="0.2">
      <c r="A262" s="2">
        <v>261</v>
      </c>
      <c r="B262" s="97" t="s">
        <v>2207</v>
      </c>
      <c r="C262" s="2" t="s">
        <v>2208</v>
      </c>
      <c r="D262" s="2" t="s">
        <v>2209</v>
      </c>
      <c r="E262" s="2" t="s">
        <v>5742</v>
      </c>
      <c r="F262" s="2" t="s">
        <v>2210</v>
      </c>
      <c r="G262" s="2" t="s">
        <v>2211</v>
      </c>
      <c r="H262" s="2" t="s">
        <v>2212</v>
      </c>
      <c r="I262" s="2" t="s">
        <v>683</v>
      </c>
      <c r="J262" s="2" t="s">
        <v>2002</v>
      </c>
      <c r="K262" s="2" t="s">
        <v>843</v>
      </c>
      <c r="L262" s="2" t="s">
        <v>2213</v>
      </c>
    </row>
    <row r="263" spans="1:12" x14ac:dyDescent="0.2">
      <c r="A263" s="2">
        <v>262</v>
      </c>
      <c r="B263" s="97" t="s">
        <v>2811</v>
      </c>
      <c r="C263" s="2" t="s">
        <v>2812</v>
      </c>
      <c r="D263" s="2" t="s">
        <v>6329</v>
      </c>
      <c r="E263" s="2" t="s">
        <v>679</v>
      </c>
      <c r="F263" s="2" t="s">
        <v>6330</v>
      </c>
      <c r="G263" s="2" t="s">
        <v>6331</v>
      </c>
      <c r="H263" s="2" t="s">
        <v>2816</v>
      </c>
      <c r="I263" s="2" t="s">
        <v>683</v>
      </c>
      <c r="J263" s="2" t="s">
        <v>967</v>
      </c>
      <c r="K263" s="2" t="s">
        <v>968</v>
      </c>
      <c r="L263" s="2" t="s">
        <v>969</v>
      </c>
    </row>
    <row r="264" spans="1:12" x14ac:dyDescent="0.2">
      <c r="A264" s="2">
        <v>263</v>
      </c>
      <c r="B264" s="97" t="s">
        <v>2811</v>
      </c>
      <c r="C264" s="97" t="s">
        <v>2812</v>
      </c>
      <c r="D264" s="2" t="s">
        <v>2813</v>
      </c>
      <c r="E264" s="2" t="s">
        <v>5742</v>
      </c>
      <c r="F264" s="2" t="s">
        <v>6332</v>
      </c>
      <c r="G264" s="2" t="s">
        <v>2815</v>
      </c>
      <c r="H264" s="2" t="s">
        <v>2816</v>
      </c>
      <c r="I264" s="2" t="s">
        <v>683</v>
      </c>
      <c r="J264" s="2" t="s">
        <v>967</v>
      </c>
      <c r="K264" s="2" t="s">
        <v>968</v>
      </c>
      <c r="L264" s="2" t="s">
        <v>969</v>
      </c>
    </row>
    <row r="265" spans="1:12" x14ac:dyDescent="0.2">
      <c r="A265" s="2">
        <v>264</v>
      </c>
      <c r="B265" s="97" t="s">
        <v>4382</v>
      </c>
      <c r="C265" s="97" t="s">
        <v>6333</v>
      </c>
      <c r="D265" s="2" t="s">
        <v>6334</v>
      </c>
      <c r="E265" s="2" t="s">
        <v>679</v>
      </c>
      <c r="F265" s="2" t="s">
        <v>6335</v>
      </c>
      <c r="G265" s="2" t="s">
        <v>6336</v>
      </c>
      <c r="H265" s="2" t="s">
        <v>6337</v>
      </c>
      <c r="I265" s="2" t="s">
        <v>683</v>
      </c>
      <c r="J265" s="2" t="s">
        <v>853</v>
      </c>
      <c r="K265" s="2" t="s">
        <v>854</v>
      </c>
      <c r="L265" s="2" t="s">
        <v>1867</v>
      </c>
    </row>
    <row r="266" spans="1:12" x14ac:dyDescent="0.2">
      <c r="A266" s="2">
        <v>265</v>
      </c>
      <c r="B266" s="97" t="s">
        <v>4382</v>
      </c>
      <c r="C266" s="97" t="s">
        <v>6333</v>
      </c>
      <c r="D266" s="2" t="s">
        <v>6338</v>
      </c>
      <c r="E266" s="2" t="s">
        <v>5739</v>
      </c>
      <c r="F266" s="2" t="s">
        <v>6339</v>
      </c>
      <c r="G266" s="2" t="s">
        <v>6340</v>
      </c>
      <c r="H266" s="2" t="s">
        <v>6337</v>
      </c>
      <c r="I266" s="2" t="s">
        <v>683</v>
      </c>
      <c r="J266" s="2" t="s">
        <v>853</v>
      </c>
      <c r="K266" s="2" t="s">
        <v>854</v>
      </c>
      <c r="L266" s="2" t="s">
        <v>1867</v>
      </c>
    </row>
    <row r="267" spans="1:12" x14ac:dyDescent="0.2">
      <c r="A267" s="2">
        <v>266</v>
      </c>
      <c r="B267" s="2" t="s">
        <v>4382</v>
      </c>
      <c r="C267" s="2" t="s">
        <v>6333</v>
      </c>
      <c r="D267" s="2" t="s">
        <v>6334</v>
      </c>
      <c r="E267" s="2" t="s">
        <v>5742</v>
      </c>
      <c r="F267" s="2" t="s">
        <v>6335</v>
      </c>
      <c r="G267" s="2" t="s">
        <v>6336</v>
      </c>
      <c r="H267" s="2" t="s">
        <v>6337</v>
      </c>
      <c r="I267" s="2" t="s">
        <v>683</v>
      </c>
      <c r="J267" s="2" t="s">
        <v>853</v>
      </c>
      <c r="K267" s="2" t="s">
        <v>854</v>
      </c>
      <c r="L267" s="2" t="s">
        <v>1867</v>
      </c>
    </row>
    <row r="268" spans="1:12" x14ac:dyDescent="0.2">
      <c r="A268" s="2">
        <v>267</v>
      </c>
      <c r="B268" s="97" t="s">
        <v>1824</v>
      </c>
      <c r="C268" s="2" t="s">
        <v>1825</v>
      </c>
      <c r="D268" s="2" t="s">
        <v>6341</v>
      </c>
      <c r="E268" s="2" t="s">
        <v>679</v>
      </c>
      <c r="F268" s="2" t="s">
        <v>6342</v>
      </c>
      <c r="G268" s="2" t="s">
        <v>6343</v>
      </c>
      <c r="H268" s="2" t="s">
        <v>1829</v>
      </c>
      <c r="I268" s="2" t="s">
        <v>683</v>
      </c>
      <c r="J268" s="2" t="s">
        <v>1830</v>
      </c>
      <c r="K268" s="2" t="s">
        <v>1831</v>
      </c>
      <c r="L268" s="2" t="s">
        <v>757</v>
      </c>
    </row>
    <row r="269" spans="1:12" x14ac:dyDescent="0.2">
      <c r="A269" s="2">
        <v>268</v>
      </c>
      <c r="B269" s="97" t="s">
        <v>1824</v>
      </c>
      <c r="C269" s="2" t="s">
        <v>1825</v>
      </c>
      <c r="D269" s="2" t="s">
        <v>6344</v>
      </c>
      <c r="E269" s="2" t="s">
        <v>5739</v>
      </c>
      <c r="F269" s="2" t="s">
        <v>6345</v>
      </c>
      <c r="G269" s="2" t="s">
        <v>6343</v>
      </c>
      <c r="H269" s="2" t="s">
        <v>1829</v>
      </c>
      <c r="I269" s="2" t="s">
        <v>683</v>
      </c>
      <c r="J269" s="2" t="s">
        <v>1830</v>
      </c>
      <c r="K269" s="2" t="s">
        <v>1831</v>
      </c>
      <c r="L269" s="2" t="s">
        <v>757</v>
      </c>
    </row>
    <row r="270" spans="1:12" x14ac:dyDescent="0.2">
      <c r="A270" s="2">
        <v>269</v>
      </c>
      <c r="B270" s="97" t="s">
        <v>1824</v>
      </c>
      <c r="C270" s="2" t="s">
        <v>1825</v>
      </c>
      <c r="D270" s="2" t="s">
        <v>6346</v>
      </c>
      <c r="E270" s="2" t="s">
        <v>5742</v>
      </c>
      <c r="F270" s="2" t="s">
        <v>6347</v>
      </c>
      <c r="G270" s="2" t="s">
        <v>6343</v>
      </c>
      <c r="H270" s="2" t="s">
        <v>1829</v>
      </c>
      <c r="I270" s="2" t="s">
        <v>683</v>
      </c>
      <c r="J270" s="2" t="s">
        <v>1830</v>
      </c>
      <c r="K270" s="2" t="s">
        <v>1831</v>
      </c>
      <c r="L270" s="2" t="s">
        <v>757</v>
      </c>
    </row>
    <row r="271" spans="1:12" x14ac:dyDescent="0.2">
      <c r="A271" s="2">
        <v>270</v>
      </c>
      <c r="B271" s="97" t="s">
        <v>871</v>
      </c>
      <c r="C271" s="2" t="s">
        <v>872</v>
      </c>
      <c r="D271" s="2" t="s">
        <v>873</v>
      </c>
      <c r="E271" s="2" t="s">
        <v>679</v>
      </c>
      <c r="F271" s="2" t="s">
        <v>874</v>
      </c>
      <c r="G271" s="2" t="s">
        <v>875</v>
      </c>
      <c r="H271" s="2" t="s">
        <v>876</v>
      </c>
      <c r="I271" s="2" t="s">
        <v>683</v>
      </c>
      <c r="J271" s="2" t="s">
        <v>877</v>
      </c>
      <c r="K271" s="2" t="s">
        <v>743</v>
      </c>
      <c r="L271" s="2" t="s">
        <v>878</v>
      </c>
    </row>
    <row r="272" spans="1:12" x14ac:dyDescent="0.2">
      <c r="A272" s="2">
        <v>271</v>
      </c>
      <c r="B272" s="97" t="s">
        <v>3368</v>
      </c>
      <c r="C272" s="2" t="s">
        <v>3370</v>
      </c>
      <c r="D272" s="2" t="s">
        <v>5772</v>
      </c>
      <c r="E272" s="2" t="s">
        <v>679</v>
      </c>
      <c r="F272" s="2" t="s">
        <v>5773</v>
      </c>
      <c r="G272" s="2" t="s">
        <v>683</v>
      </c>
      <c r="H272" s="2" t="s">
        <v>6348</v>
      </c>
      <c r="I272" s="2" t="s">
        <v>683</v>
      </c>
      <c r="J272" s="2" t="s">
        <v>6349</v>
      </c>
      <c r="K272" s="2" t="s">
        <v>685</v>
      </c>
      <c r="L272" s="2" t="s">
        <v>6350</v>
      </c>
    </row>
    <row r="273" spans="1:12" x14ac:dyDescent="0.2">
      <c r="A273" s="2">
        <v>272</v>
      </c>
      <c r="B273" s="97" t="s">
        <v>2218</v>
      </c>
      <c r="C273" s="2" t="s">
        <v>2219</v>
      </c>
      <c r="D273" s="2" t="s">
        <v>2220</v>
      </c>
      <c r="E273" s="2" t="s">
        <v>5761</v>
      </c>
      <c r="F273" s="2" t="s">
        <v>2220</v>
      </c>
      <c r="G273" s="2" t="s">
        <v>2222</v>
      </c>
      <c r="H273" s="2" t="s">
        <v>2223</v>
      </c>
      <c r="I273" s="2" t="s">
        <v>683</v>
      </c>
      <c r="J273" s="2" t="s">
        <v>2224</v>
      </c>
      <c r="K273" s="2" t="s">
        <v>2225</v>
      </c>
      <c r="L273" s="2" t="s">
        <v>2226</v>
      </c>
    </row>
    <row r="274" spans="1:12" x14ac:dyDescent="0.2">
      <c r="A274" s="2">
        <v>273</v>
      </c>
      <c r="B274" s="97" t="s">
        <v>4402</v>
      </c>
      <c r="C274" s="97" t="s">
        <v>6351</v>
      </c>
      <c r="D274" s="2" t="s">
        <v>6352</v>
      </c>
      <c r="E274" s="2" t="s">
        <v>679</v>
      </c>
      <c r="F274" s="2" t="s">
        <v>6353</v>
      </c>
      <c r="G274" s="2" t="s">
        <v>6354</v>
      </c>
      <c r="H274" s="2" t="s">
        <v>6355</v>
      </c>
      <c r="I274" s="2" t="s">
        <v>683</v>
      </c>
      <c r="J274" s="2" t="s">
        <v>6356</v>
      </c>
      <c r="K274" s="2" t="s">
        <v>1849</v>
      </c>
      <c r="L274" s="2" t="s">
        <v>6357</v>
      </c>
    </row>
    <row r="275" spans="1:12" x14ac:dyDescent="0.2">
      <c r="A275" s="2">
        <v>274</v>
      </c>
      <c r="B275" s="97" t="s">
        <v>4402</v>
      </c>
      <c r="C275" s="97" t="s">
        <v>6351</v>
      </c>
      <c r="D275" s="2" t="s">
        <v>6352</v>
      </c>
      <c r="E275" s="2" t="s">
        <v>5742</v>
      </c>
      <c r="F275" s="2" t="s">
        <v>6353</v>
      </c>
      <c r="G275" s="2" t="s">
        <v>6354</v>
      </c>
      <c r="H275" s="2" t="s">
        <v>6355</v>
      </c>
      <c r="I275" s="2" t="s">
        <v>683</v>
      </c>
      <c r="J275" s="2" t="s">
        <v>6356</v>
      </c>
      <c r="K275" s="2" t="s">
        <v>1849</v>
      </c>
      <c r="L275" s="2" t="s">
        <v>6357</v>
      </c>
    </row>
    <row r="276" spans="1:12" x14ac:dyDescent="0.2">
      <c r="A276" s="2">
        <v>275</v>
      </c>
      <c r="B276" s="97" t="s">
        <v>4406</v>
      </c>
      <c r="C276" s="97" t="s">
        <v>4407</v>
      </c>
      <c r="D276" s="2" t="s">
        <v>6358</v>
      </c>
      <c r="E276" s="2" t="s">
        <v>679</v>
      </c>
      <c r="F276" s="2" t="s">
        <v>6359</v>
      </c>
      <c r="G276" s="2" t="s">
        <v>6360</v>
      </c>
      <c r="H276" s="2" t="s">
        <v>2620</v>
      </c>
      <c r="I276" s="2" t="s">
        <v>683</v>
      </c>
      <c r="J276" s="2" t="s">
        <v>967</v>
      </c>
      <c r="K276" s="2" t="s">
        <v>968</v>
      </c>
      <c r="L276" s="2" t="s">
        <v>2621</v>
      </c>
    </row>
    <row r="277" spans="1:12" x14ac:dyDescent="0.2">
      <c r="A277" s="2">
        <v>276</v>
      </c>
      <c r="B277" s="97" t="s">
        <v>4406</v>
      </c>
      <c r="C277" s="97" t="s">
        <v>4407</v>
      </c>
      <c r="D277" s="2" t="s">
        <v>6361</v>
      </c>
      <c r="E277" s="2" t="s">
        <v>5739</v>
      </c>
      <c r="F277" s="2" t="s">
        <v>6362</v>
      </c>
      <c r="G277" s="2" t="s">
        <v>6363</v>
      </c>
      <c r="H277" s="2" t="s">
        <v>2620</v>
      </c>
      <c r="I277" s="2" t="s">
        <v>683</v>
      </c>
      <c r="J277" s="2" t="s">
        <v>967</v>
      </c>
      <c r="K277" s="2" t="s">
        <v>968</v>
      </c>
      <c r="L277" s="2" t="s">
        <v>2621</v>
      </c>
    </row>
    <row r="278" spans="1:12" x14ac:dyDescent="0.2">
      <c r="A278" s="2">
        <v>277</v>
      </c>
      <c r="B278" s="97" t="s">
        <v>4406</v>
      </c>
      <c r="C278" s="97" t="s">
        <v>4407</v>
      </c>
      <c r="D278" s="2" t="s">
        <v>6364</v>
      </c>
      <c r="E278" s="2" t="s">
        <v>5742</v>
      </c>
      <c r="F278" s="2" t="s">
        <v>6365</v>
      </c>
      <c r="G278" s="2" t="s">
        <v>6366</v>
      </c>
      <c r="H278" s="2" t="s">
        <v>2620</v>
      </c>
      <c r="I278" s="2" t="s">
        <v>683</v>
      </c>
      <c r="J278" s="2" t="s">
        <v>967</v>
      </c>
      <c r="K278" s="2" t="s">
        <v>968</v>
      </c>
      <c r="L278" s="2" t="s">
        <v>2621</v>
      </c>
    </row>
    <row r="279" spans="1:12" x14ac:dyDescent="0.2">
      <c r="A279" s="2">
        <v>278</v>
      </c>
      <c r="B279" s="97" t="s">
        <v>4409</v>
      </c>
      <c r="C279" s="97" t="s">
        <v>6367</v>
      </c>
      <c r="D279" s="2" t="s">
        <v>6368</v>
      </c>
      <c r="E279" s="2" t="s">
        <v>679</v>
      </c>
      <c r="F279" s="2" t="s">
        <v>6369</v>
      </c>
      <c r="G279" s="2" t="s">
        <v>6370</v>
      </c>
      <c r="H279" s="2" t="s">
        <v>6371</v>
      </c>
      <c r="I279" s="2" t="s">
        <v>683</v>
      </c>
      <c r="J279" s="2" t="s">
        <v>853</v>
      </c>
      <c r="K279" s="2" t="s">
        <v>854</v>
      </c>
      <c r="L279" s="2" t="s">
        <v>1135</v>
      </c>
    </row>
    <row r="280" spans="1:12" x14ac:dyDescent="0.2">
      <c r="A280" s="2">
        <v>279</v>
      </c>
      <c r="B280" s="97" t="s">
        <v>4409</v>
      </c>
      <c r="C280" s="97" t="s">
        <v>6367</v>
      </c>
      <c r="D280" s="2" t="s">
        <v>6368</v>
      </c>
      <c r="E280" s="2" t="s">
        <v>5742</v>
      </c>
      <c r="F280" s="2" t="s">
        <v>6369</v>
      </c>
      <c r="G280" s="2" t="s">
        <v>6370</v>
      </c>
      <c r="H280" s="2" t="s">
        <v>6371</v>
      </c>
      <c r="I280" s="2" t="s">
        <v>683</v>
      </c>
      <c r="J280" s="2" t="s">
        <v>853</v>
      </c>
      <c r="K280" s="2" t="s">
        <v>854</v>
      </c>
      <c r="L280" s="2" t="s">
        <v>1135</v>
      </c>
    </row>
    <row r="281" spans="1:12" x14ac:dyDescent="0.2">
      <c r="A281" s="2">
        <v>280</v>
      </c>
      <c r="B281" s="97" t="s">
        <v>4414</v>
      </c>
      <c r="C281" s="97" t="s">
        <v>4415</v>
      </c>
      <c r="D281" s="2" t="s">
        <v>6372</v>
      </c>
      <c r="E281" s="2" t="s">
        <v>679</v>
      </c>
      <c r="F281" s="2" t="s">
        <v>6373</v>
      </c>
      <c r="G281" s="2" t="s">
        <v>6374</v>
      </c>
      <c r="H281" s="2" t="s">
        <v>6375</v>
      </c>
      <c r="I281" s="2" t="s">
        <v>683</v>
      </c>
      <c r="J281" s="2" t="s">
        <v>1214</v>
      </c>
      <c r="K281" s="2" t="s">
        <v>728</v>
      </c>
      <c r="L281" s="2" t="s">
        <v>6376</v>
      </c>
    </row>
    <row r="282" spans="1:12" x14ac:dyDescent="0.2">
      <c r="A282" s="2">
        <v>281</v>
      </c>
      <c r="B282" s="97" t="s">
        <v>4414</v>
      </c>
      <c r="C282" s="97" t="s">
        <v>4415</v>
      </c>
      <c r="D282" s="2" t="s">
        <v>6377</v>
      </c>
      <c r="E282" s="2" t="s">
        <v>5739</v>
      </c>
      <c r="F282" s="2" t="s">
        <v>6378</v>
      </c>
      <c r="G282" s="2" t="s">
        <v>6374</v>
      </c>
      <c r="H282" s="2" t="s">
        <v>6375</v>
      </c>
      <c r="I282" s="2" t="s">
        <v>683</v>
      </c>
      <c r="J282" s="2" t="s">
        <v>1214</v>
      </c>
      <c r="K282" s="2" t="s">
        <v>728</v>
      </c>
      <c r="L282" s="2" t="s">
        <v>6376</v>
      </c>
    </row>
    <row r="283" spans="1:12" x14ac:dyDescent="0.2">
      <c r="A283" s="2">
        <v>282</v>
      </c>
      <c r="B283" s="97" t="s">
        <v>4414</v>
      </c>
      <c r="C283" s="97" t="s">
        <v>4415</v>
      </c>
      <c r="D283" s="2" t="s">
        <v>6372</v>
      </c>
      <c r="E283" s="2" t="s">
        <v>5742</v>
      </c>
      <c r="F283" s="2" t="s">
        <v>6373</v>
      </c>
      <c r="G283" s="2" t="s">
        <v>6374</v>
      </c>
      <c r="H283" s="2" t="s">
        <v>6375</v>
      </c>
      <c r="I283" s="2" t="s">
        <v>683</v>
      </c>
      <c r="J283" s="2" t="s">
        <v>1214</v>
      </c>
      <c r="K283" s="2" t="s">
        <v>728</v>
      </c>
      <c r="L283" s="2" t="s">
        <v>6376</v>
      </c>
    </row>
    <row r="284" spans="1:12" x14ac:dyDescent="0.2">
      <c r="A284" s="2">
        <v>283</v>
      </c>
      <c r="B284" s="97" t="s">
        <v>4421</v>
      </c>
      <c r="C284" s="97" t="s">
        <v>4422</v>
      </c>
      <c r="D284" s="2" t="s">
        <v>6379</v>
      </c>
      <c r="E284" s="2" t="s">
        <v>679</v>
      </c>
      <c r="F284" s="2" t="s">
        <v>6380</v>
      </c>
      <c r="G284" s="2" t="s">
        <v>6381</v>
      </c>
      <c r="H284" s="2" t="s">
        <v>6382</v>
      </c>
      <c r="I284" s="2" t="s">
        <v>683</v>
      </c>
      <c r="J284" s="2" t="s">
        <v>712</v>
      </c>
      <c r="K284" s="2" t="s">
        <v>713</v>
      </c>
      <c r="L284" s="2" t="s">
        <v>6383</v>
      </c>
    </row>
    <row r="285" spans="1:12" x14ac:dyDescent="0.2">
      <c r="A285" s="2">
        <v>284</v>
      </c>
      <c r="B285" s="97" t="s">
        <v>4421</v>
      </c>
      <c r="C285" s="97" t="s">
        <v>4422</v>
      </c>
      <c r="D285" s="2" t="s">
        <v>6384</v>
      </c>
      <c r="E285" s="2" t="s">
        <v>5739</v>
      </c>
      <c r="F285" s="2" t="s">
        <v>6385</v>
      </c>
      <c r="G285" s="2" t="s">
        <v>6386</v>
      </c>
      <c r="H285" s="2" t="s">
        <v>6382</v>
      </c>
      <c r="I285" s="2" t="s">
        <v>683</v>
      </c>
      <c r="J285" s="2" t="s">
        <v>712</v>
      </c>
      <c r="K285" s="2" t="s">
        <v>713</v>
      </c>
      <c r="L285" s="2" t="s">
        <v>6383</v>
      </c>
    </row>
    <row r="286" spans="1:12" x14ac:dyDescent="0.2">
      <c r="A286" s="2">
        <v>285</v>
      </c>
      <c r="B286" s="97" t="s">
        <v>4421</v>
      </c>
      <c r="C286" s="97" t="s">
        <v>4422</v>
      </c>
      <c r="D286" s="2" t="s">
        <v>6379</v>
      </c>
      <c r="E286" s="2" t="s">
        <v>5742</v>
      </c>
      <c r="F286" s="2" t="s">
        <v>6380</v>
      </c>
      <c r="G286" s="2" t="s">
        <v>6381</v>
      </c>
      <c r="H286" s="2" t="s">
        <v>6382</v>
      </c>
      <c r="I286" s="2" t="s">
        <v>683</v>
      </c>
      <c r="J286" s="2" t="s">
        <v>712</v>
      </c>
      <c r="K286" s="2" t="s">
        <v>713</v>
      </c>
      <c r="L286" s="2" t="s">
        <v>6383</v>
      </c>
    </row>
    <row r="287" spans="1:12" x14ac:dyDescent="0.2">
      <c r="A287" s="2">
        <v>286</v>
      </c>
      <c r="B287" s="97" t="s">
        <v>4426</v>
      </c>
      <c r="C287" s="97" t="s">
        <v>6387</v>
      </c>
      <c r="D287" s="2" t="s">
        <v>6388</v>
      </c>
      <c r="E287" s="2" t="s">
        <v>679</v>
      </c>
      <c r="F287" s="2" t="s">
        <v>6389</v>
      </c>
      <c r="G287" s="2" t="s">
        <v>6390</v>
      </c>
      <c r="H287" s="2" t="s">
        <v>683</v>
      </c>
      <c r="I287" s="2" t="s">
        <v>683</v>
      </c>
      <c r="J287" s="2" t="s">
        <v>683</v>
      </c>
      <c r="K287" s="2" t="s">
        <v>1340</v>
      </c>
      <c r="L287" s="2" t="s">
        <v>757</v>
      </c>
    </row>
    <row r="288" spans="1:12" x14ac:dyDescent="0.2">
      <c r="A288" s="2">
        <v>287</v>
      </c>
      <c r="B288" s="97" t="s">
        <v>4430</v>
      </c>
      <c r="C288" s="97" t="s">
        <v>4431</v>
      </c>
      <c r="D288" s="2" t="s">
        <v>6391</v>
      </c>
      <c r="E288" s="2" t="s">
        <v>679</v>
      </c>
      <c r="H288" s="2" t="s">
        <v>683</v>
      </c>
      <c r="I288" s="2" t="s">
        <v>683</v>
      </c>
      <c r="J288" s="2" t="s">
        <v>683</v>
      </c>
      <c r="K288" s="2" t="s">
        <v>1340</v>
      </c>
      <c r="L288" s="2" t="s">
        <v>757</v>
      </c>
    </row>
    <row r="289" spans="1:12" x14ac:dyDescent="0.2">
      <c r="A289" s="2">
        <v>288</v>
      </c>
      <c r="B289" s="97" t="s">
        <v>883</v>
      </c>
      <c r="C289" s="97" t="s">
        <v>883</v>
      </c>
      <c r="D289" s="2" t="s">
        <v>884</v>
      </c>
      <c r="E289" s="2" t="s">
        <v>679</v>
      </c>
      <c r="F289" s="2" t="s">
        <v>885</v>
      </c>
      <c r="G289" s="2" t="s">
        <v>886</v>
      </c>
      <c r="H289" s="2" t="s">
        <v>887</v>
      </c>
      <c r="I289" s="2" t="s">
        <v>683</v>
      </c>
      <c r="J289" s="2" t="s">
        <v>888</v>
      </c>
      <c r="K289" s="2" t="s">
        <v>889</v>
      </c>
      <c r="L289" s="2" t="s">
        <v>890</v>
      </c>
    </row>
    <row r="290" spans="1:12" x14ac:dyDescent="0.2">
      <c r="A290" s="2">
        <v>289</v>
      </c>
      <c r="B290" s="97" t="s">
        <v>883</v>
      </c>
      <c r="C290" s="2" t="s">
        <v>883</v>
      </c>
      <c r="D290" s="2" t="s">
        <v>6392</v>
      </c>
      <c r="E290" s="2" t="s">
        <v>5739</v>
      </c>
      <c r="F290" s="2" t="s">
        <v>6393</v>
      </c>
      <c r="G290" s="2" t="s">
        <v>6394</v>
      </c>
      <c r="H290" s="2" t="s">
        <v>887</v>
      </c>
      <c r="I290" s="2" t="s">
        <v>683</v>
      </c>
      <c r="J290" s="2" t="s">
        <v>888</v>
      </c>
      <c r="K290" s="2" t="s">
        <v>889</v>
      </c>
      <c r="L290" s="2" t="s">
        <v>890</v>
      </c>
    </row>
    <row r="291" spans="1:12" x14ac:dyDescent="0.2">
      <c r="A291" s="2">
        <v>290</v>
      </c>
      <c r="B291" s="97" t="s">
        <v>883</v>
      </c>
      <c r="C291" s="97" t="s">
        <v>883</v>
      </c>
      <c r="D291" s="2" t="s">
        <v>884</v>
      </c>
      <c r="E291" s="2" t="s">
        <v>5742</v>
      </c>
      <c r="F291" s="2" t="s">
        <v>6395</v>
      </c>
      <c r="G291" s="2" t="s">
        <v>6396</v>
      </c>
      <c r="H291" s="2" t="s">
        <v>887</v>
      </c>
      <c r="I291" s="2" t="s">
        <v>683</v>
      </c>
      <c r="J291" s="2" t="s">
        <v>888</v>
      </c>
      <c r="K291" s="2" t="s">
        <v>889</v>
      </c>
      <c r="L291" s="2" t="s">
        <v>890</v>
      </c>
    </row>
    <row r="292" spans="1:12" x14ac:dyDescent="0.2">
      <c r="A292" s="2">
        <v>291</v>
      </c>
      <c r="B292" s="97" t="s">
        <v>895</v>
      </c>
      <c r="C292" s="97" t="s">
        <v>896</v>
      </c>
      <c r="D292" s="2" t="s">
        <v>6397</v>
      </c>
      <c r="E292" s="2" t="s">
        <v>679</v>
      </c>
      <c r="F292" s="2" t="s">
        <v>6398</v>
      </c>
      <c r="G292" s="2" t="s">
        <v>6399</v>
      </c>
      <c r="H292" s="2" t="s">
        <v>900</v>
      </c>
      <c r="I292" s="2" t="s">
        <v>683</v>
      </c>
      <c r="J292" s="2" t="s">
        <v>901</v>
      </c>
      <c r="K292" s="2" t="s">
        <v>902</v>
      </c>
      <c r="L292" s="2" t="s">
        <v>903</v>
      </c>
    </row>
    <row r="293" spans="1:12" x14ac:dyDescent="0.2">
      <c r="A293" s="2">
        <v>292</v>
      </c>
      <c r="B293" s="97" t="s">
        <v>895</v>
      </c>
      <c r="C293" s="97" t="s">
        <v>896</v>
      </c>
      <c r="D293" s="2" t="s">
        <v>6400</v>
      </c>
      <c r="E293" s="2" t="s">
        <v>5742</v>
      </c>
      <c r="F293" s="2" t="s">
        <v>898</v>
      </c>
      <c r="G293" s="2" t="s">
        <v>899</v>
      </c>
      <c r="H293" s="2" t="s">
        <v>900</v>
      </c>
      <c r="I293" s="2" t="s">
        <v>683</v>
      </c>
      <c r="J293" s="2" t="s">
        <v>901</v>
      </c>
      <c r="K293" s="2" t="s">
        <v>902</v>
      </c>
      <c r="L293" s="2" t="s">
        <v>903</v>
      </c>
    </row>
    <row r="294" spans="1:12" x14ac:dyDescent="0.2">
      <c r="A294" s="2">
        <v>293</v>
      </c>
      <c r="B294" s="97" t="s">
        <v>3371</v>
      </c>
      <c r="C294" s="97" t="s">
        <v>3373</v>
      </c>
      <c r="D294" s="2" t="s">
        <v>5772</v>
      </c>
      <c r="E294" s="2" t="s">
        <v>679</v>
      </c>
      <c r="F294" s="2" t="s">
        <v>5773</v>
      </c>
      <c r="G294" s="2" t="s">
        <v>683</v>
      </c>
      <c r="H294" s="2" t="s">
        <v>6401</v>
      </c>
      <c r="I294" s="2" t="s">
        <v>683</v>
      </c>
      <c r="J294" s="2" t="s">
        <v>6402</v>
      </c>
      <c r="K294" s="2" t="s">
        <v>1340</v>
      </c>
      <c r="L294" s="2" t="s">
        <v>757</v>
      </c>
    </row>
    <row r="295" spans="1:12" x14ac:dyDescent="0.2">
      <c r="A295" s="2">
        <v>294</v>
      </c>
      <c r="B295" s="97" t="s">
        <v>4449</v>
      </c>
      <c r="C295" s="97" t="s">
        <v>6403</v>
      </c>
      <c r="D295" s="2" t="s">
        <v>6404</v>
      </c>
      <c r="E295" s="2" t="s">
        <v>679</v>
      </c>
      <c r="F295" s="2" t="s">
        <v>6405</v>
      </c>
      <c r="G295" s="2" t="s">
        <v>6406</v>
      </c>
      <c r="H295" s="2" t="s">
        <v>6407</v>
      </c>
      <c r="I295" s="2" t="s">
        <v>683</v>
      </c>
      <c r="J295" s="2" t="s">
        <v>2066</v>
      </c>
      <c r="K295" s="2" t="s">
        <v>2067</v>
      </c>
      <c r="L295" s="2" t="s">
        <v>6408</v>
      </c>
    </row>
    <row r="296" spans="1:12" x14ac:dyDescent="0.2">
      <c r="A296" s="2">
        <v>295</v>
      </c>
      <c r="B296" s="97" t="s">
        <v>4449</v>
      </c>
      <c r="C296" s="97" t="s">
        <v>6403</v>
      </c>
      <c r="D296" s="2" t="s">
        <v>6409</v>
      </c>
      <c r="E296" s="2" t="s">
        <v>5739</v>
      </c>
      <c r="F296" s="2" t="s">
        <v>6410</v>
      </c>
      <c r="G296" s="2" t="s">
        <v>6411</v>
      </c>
      <c r="H296" s="2" t="s">
        <v>6407</v>
      </c>
      <c r="I296" s="2" t="s">
        <v>683</v>
      </c>
      <c r="J296" s="2" t="s">
        <v>2066</v>
      </c>
      <c r="K296" s="2" t="s">
        <v>2067</v>
      </c>
      <c r="L296" s="2" t="s">
        <v>6408</v>
      </c>
    </row>
    <row r="297" spans="1:12" x14ac:dyDescent="0.2">
      <c r="A297" s="2">
        <v>296</v>
      </c>
      <c r="B297" s="97" t="s">
        <v>4449</v>
      </c>
      <c r="C297" s="97" t="s">
        <v>6403</v>
      </c>
      <c r="D297" s="2" t="s">
        <v>6404</v>
      </c>
      <c r="E297" s="2" t="s">
        <v>5742</v>
      </c>
      <c r="F297" s="2" t="s">
        <v>6405</v>
      </c>
      <c r="G297" s="2" t="s">
        <v>6406</v>
      </c>
      <c r="H297" s="2" t="s">
        <v>6407</v>
      </c>
      <c r="I297" s="2" t="s">
        <v>683</v>
      </c>
      <c r="J297" s="2" t="s">
        <v>2066</v>
      </c>
      <c r="K297" s="2" t="s">
        <v>2067</v>
      </c>
      <c r="L297" s="2" t="s">
        <v>6408</v>
      </c>
    </row>
    <row r="298" spans="1:12" x14ac:dyDescent="0.2">
      <c r="A298" s="2">
        <v>297</v>
      </c>
      <c r="B298" s="97" t="s">
        <v>2531</v>
      </c>
      <c r="C298" s="97" t="s">
        <v>2532</v>
      </c>
      <c r="D298" s="2" t="s">
        <v>6412</v>
      </c>
      <c r="E298" s="2" t="s">
        <v>679</v>
      </c>
      <c r="F298" s="2" t="s">
        <v>6413</v>
      </c>
      <c r="G298" s="2" t="s">
        <v>6414</v>
      </c>
      <c r="H298" s="2" t="s">
        <v>2535</v>
      </c>
      <c r="I298" s="2" t="s">
        <v>683</v>
      </c>
      <c r="J298" s="2" t="s">
        <v>2536</v>
      </c>
      <c r="K298" s="2" t="s">
        <v>1561</v>
      </c>
      <c r="L298" s="2" t="s">
        <v>2537</v>
      </c>
    </row>
    <row r="299" spans="1:12" x14ac:dyDescent="0.2">
      <c r="A299" s="2">
        <v>298</v>
      </c>
      <c r="B299" s="97" t="s">
        <v>2531</v>
      </c>
      <c r="C299" s="97" t="s">
        <v>2532</v>
      </c>
      <c r="D299" s="2" t="s">
        <v>6415</v>
      </c>
      <c r="E299" s="2" t="s">
        <v>5840</v>
      </c>
      <c r="F299" s="2" t="s">
        <v>6416</v>
      </c>
      <c r="G299" s="2" t="s">
        <v>6417</v>
      </c>
      <c r="H299" s="2" t="s">
        <v>2535</v>
      </c>
      <c r="I299" s="2" t="s">
        <v>683</v>
      </c>
      <c r="J299" s="2" t="s">
        <v>2536</v>
      </c>
      <c r="K299" s="2" t="s">
        <v>1561</v>
      </c>
      <c r="L299" s="2" t="s">
        <v>2537</v>
      </c>
    </row>
    <row r="300" spans="1:12" x14ac:dyDescent="0.2">
      <c r="A300" s="2">
        <v>299</v>
      </c>
      <c r="B300" s="97" t="s">
        <v>2531</v>
      </c>
      <c r="C300" s="97" t="s">
        <v>2532</v>
      </c>
      <c r="D300" s="2" t="s">
        <v>6418</v>
      </c>
      <c r="E300" s="2" t="s">
        <v>5742</v>
      </c>
      <c r="F300" s="2" t="s">
        <v>6419</v>
      </c>
      <c r="G300" s="2" t="s">
        <v>6420</v>
      </c>
      <c r="H300" s="2" t="s">
        <v>2535</v>
      </c>
      <c r="I300" s="2" t="s">
        <v>683</v>
      </c>
      <c r="J300" s="2" t="s">
        <v>2536</v>
      </c>
      <c r="K300" s="2" t="s">
        <v>1561</v>
      </c>
      <c r="L300" s="2" t="s">
        <v>2537</v>
      </c>
    </row>
    <row r="301" spans="1:12" x14ac:dyDescent="0.2">
      <c r="A301" s="2">
        <v>300</v>
      </c>
      <c r="B301" s="97" t="s">
        <v>2541</v>
      </c>
      <c r="C301" s="97" t="s">
        <v>2542</v>
      </c>
      <c r="D301" s="2" t="s">
        <v>6421</v>
      </c>
      <c r="E301" s="2" t="s">
        <v>679</v>
      </c>
      <c r="F301" s="2" t="s">
        <v>6422</v>
      </c>
      <c r="G301" s="2" t="s">
        <v>6423</v>
      </c>
      <c r="H301" s="2" t="s">
        <v>2535</v>
      </c>
      <c r="I301" s="2" t="s">
        <v>683</v>
      </c>
      <c r="J301" s="2" t="s">
        <v>2536</v>
      </c>
      <c r="K301" s="2" t="s">
        <v>1561</v>
      </c>
      <c r="L301" s="2" t="s">
        <v>2537</v>
      </c>
    </row>
    <row r="302" spans="1:12" x14ac:dyDescent="0.2">
      <c r="A302" s="2">
        <v>301</v>
      </c>
      <c r="B302" s="97" t="s">
        <v>2541</v>
      </c>
      <c r="C302" s="97" t="s">
        <v>2542</v>
      </c>
      <c r="D302" s="2" t="s">
        <v>6424</v>
      </c>
      <c r="E302" s="2" t="s">
        <v>5739</v>
      </c>
      <c r="F302" s="2" t="s">
        <v>6425</v>
      </c>
      <c r="G302" s="2" t="s">
        <v>6426</v>
      </c>
      <c r="H302" s="2" t="s">
        <v>2535</v>
      </c>
      <c r="I302" s="2" t="s">
        <v>683</v>
      </c>
      <c r="J302" s="2" t="s">
        <v>2536</v>
      </c>
      <c r="K302" s="2" t="s">
        <v>1561</v>
      </c>
      <c r="L302" s="2" t="s">
        <v>2537</v>
      </c>
    </row>
    <row r="303" spans="1:12" x14ac:dyDescent="0.2">
      <c r="A303" s="2">
        <v>302</v>
      </c>
      <c r="B303" s="97" t="s">
        <v>2541</v>
      </c>
      <c r="C303" s="97" t="s">
        <v>2542</v>
      </c>
      <c r="D303" s="2" t="s">
        <v>6427</v>
      </c>
      <c r="E303" s="2" t="s">
        <v>5742</v>
      </c>
      <c r="F303" s="2" t="s">
        <v>6428</v>
      </c>
      <c r="G303" s="2" t="s">
        <v>6429</v>
      </c>
      <c r="H303" s="2" t="s">
        <v>2535</v>
      </c>
      <c r="I303" s="2" t="s">
        <v>683</v>
      </c>
      <c r="J303" s="2" t="s">
        <v>2536</v>
      </c>
      <c r="K303" s="2" t="s">
        <v>1561</v>
      </c>
      <c r="L303" s="2" t="s">
        <v>2537</v>
      </c>
    </row>
    <row r="304" spans="1:12" x14ac:dyDescent="0.2">
      <c r="A304" s="2">
        <v>303</v>
      </c>
      <c r="B304" s="97" t="s">
        <v>4465</v>
      </c>
      <c r="C304" s="97" t="s">
        <v>4466</v>
      </c>
      <c r="D304" s="2" t="s">
        <v>3625</v>
      </c>
      <c r="E304" s="2" t="s">
        <v>679</v>
      </c>
      <c r="F304" s="2" t="s">
        <v>5773</v>
      </c>
      <c r="G304" s="2" t="s">
        <v>683</v>
      </c>
      <c r="H304" s="2" t="s">
        <v>6430</v>
      </c>
      <c r="I304" s="2" t="s">
        <v>683</v>
      </c>
      <c r="J304" s="2" t="s">
        <v>684</v>
      </c>
      <c r="K304" s="2" t="s">
        <v>685</v>
      </c>
      <c r="L304" s="2" t="s">
        <v>6431</v>
      </c>
    </row>
    <row r="305" spans="1:12" x14ac:dyDescent="0.2">
      <c r="A305" s="2">
        <v>304</v>
      </c>
      <c r="B305" s="97" t="s">
        <v>4468</v>
      </c>
      <c r="C305" s="97" t="s">
        <v>4469</v>
      </c>
      <c r="D305" s="2" t="s">
        <v>5772</v>
      </c>
      <c r="E305" s="2" t="s">
        <v>679</v>
      </c>
      <c r="F305" s="2" t="s">
        <v>5773</v>
      </c>
      <c r="G305" s="2" t="s">
        <v>683</v>
      </c>
      <c r="H305" s="2" t="s">
        <v>6432</v>
      </c>
      <c r="I305" s="2" t="s">
        <v>683</v>
      </c>
      <c r="J305" s="2" t="s">
        <v>684</v>
      </c>
      <c r="K305" s="2" t="s">
        <v>685</v>
      </c>
      <c r="L305" s="2" t="s">
        <v>6433</v>
      </c>
    </row>
    <row r="306" spans="1:12" x14ac:dyDescent="0.2">
      <c r="A306" s="2">
        <v>305</v>
      </c>
      <c r="B306" s="97" t="s">
        <v>2943</v>
      </c>
      <c r="C306" s="97" t="s">
        <v>2944</v>
      </c>
      <c r="D306" s="2" t="s">
        <v>2945</v>
      </c>
      <c r="E306" s="2" t="s">
        <v>829</v>
      </c>
      <c r="F306" s="2" t="s">
        <v>2946</v>
      </c>
      <c r="G306" s="2" t="s">
        <v>2947</v>
      </c>
      <c r="H306" s="2" t="s">
        <v>2948</v>
      </c>
      <c r="J306" s="2" t="s">
        <v>1528</v>
      </c>
      <c r="K306" s="2" t="s">
        <v>2</v>
      </c>
      <c r="L306" s="2" t="s">
        <v>2949</v>
      </c>
    </row>
    <row r="307" spans="1:12" x14ac:dyDescent="0.2">
      <c r="A307" s="2">
        <v>306</v>
      </c>
      <c r="B307" s="97" t="s">
        <v>2943</v>
      </c>
      <c r="C307" s="97" t="s">
        <v>2944</v>
      </c>
      <c r="D307" s="2" t="s">
        <v>6434</v>
      </c>
      <c r="E307" s="2" t="s">
        <v>5840</v>
      </c>
      <c r="F307" s="2" t="s">
        <v>6435</v>
      </c>
      <c r="G307" s="2" t="s">
        <v>6436</v>
      </c>
      <c r="H307" s="2" t="s">
        <v>2948</v>
      </c>
      <c r="J307" s="2" t="s">
        <v>1528</v>
      </c>
      <c r="K307" s="2" t="s">
        <v>2</v>
      </c>
      <c r="L307" s="2" t="s">
        <v>2949</v>
      </c>
    </row>
    <row r="308" spans="1:12" x14ac:dyDescent="0.2">
      <c r="A308" s="2">
        <v>307</v>
      </c>
      <c r="B308" s="97" t="s">
        <v>2943</v>
      </c>
      <c r="C308" s="97" t="s">
        <v>2944</v>
      </c>
      <c r="D308" s="2" t="s">
        <v>6437</v>
      </c>
      <c r="E308" s="2" t="s">
        <v>10</v>
      </c>
      <c r="F308" s="2" t="s">
        <v>6438</v>
      </c>
      <c r="H308" s="2" t="s">
        <v>2948</v>
      </c>
      <c r="J308" s="2" t="s">
        <v>1528</v>
      </c>
      <c r="K308" s="2" t="s">
        <v>2</v>
      </c>
      <c r="L308" s="2" t="s">
        <v>2949</v>
      </c>
    </row>
    <row r="309" spans="1:12" x14ac:dyDescent="0.2">
      <c r="A309" s="2">
        <v>308</v>
      </c>
      <c r="B309" s="97" t="s">
        <v>908</v>
      </c>
      <c r="C309" s="97" t="s">
        <v>909</v>
      </c>
      <c r="D309" s="2" t="s">
        <v>910</v>
      </c>
      <c r="E309" s="2" t="s">
        <v>679</v>
      </c>
      <c r="F309" s="2" t="s">
        <v>911</v>
      </c>
      <c r="G309" s="2" t="s">
        <v>912</v>
      </c>
      <c r="H309" s="2" t="s">
        <v>913</v>
      </c>
      <c r="I309" s="2" t="s">
        <v>683</v>
      </c>
      <c r="J309" s="2" t="s">
        <v>914</v>
      </c>
      <c r="K309" s="2" t="s">
        <v>915</v>
      </c>
      <c r="L309" s="2" t="s">
        <v>916</v>
      </c>
    </row>
    <row r="310" spans="1:12" x14ac:dyDescent="0.2">
      <c r="A310" s="2">
        <v>309</v>
      </c>
      <c r="B310" s="97" t="s">
        <v>908</v>
      </c>
      <c r="C310" s="97" t="s">
        <v>909</v>
      </c>
      <c r="D310" s="2" t="s">
        <v>910</v>
      </c>
      <c r="E310" s="2" t="s">
        <v>5742</v>
      </c>
      <c r="F310" s="2" t="s">
        <v>911</v>
      </c>
      <c r="G310" s="2" t="s">
        <v>912</v>
      </c>
      <c r="H310" s="2" t="s">
        <v>913</v>
      </c>
      <c r="I310" s="2" t="s">
        <v>683</v>
      </c>
      <c r="J310" s="2" t="s">
        <v>914</v>
      </c>
      <c r="K310" s="2" t="s">
        <v>915</v>
      </c>
      <c r="L310" s="2" t="s">
        <v>916</v>
      </c>
    </row>
    <row r="311" spans="1:12" x14ac:dyDescent="0.2">
      <c r="A311" s="2">
        <v>310</v>
      </c>
      <c r="B311" s="97" t="s">
        <v>1347</v>
      </c>
      <c r="C311" s="97" t="s">
        <v>1348</v>
      </c>
      <c r="D311" s="2" t="s">
        <v>1349</v>
      </c>
      <c r="E311" s="2" t="s">
        <v>829</v>
      </c>
      <c r="F311" s="2" t="s">
        <v>1350</v>
      </c>
      <c r="G311" s="2" t="s">
        <v>1351</v>
      </c>
      <c r="H311" s="2" t="s">
        <v>1352</v>
      </c>
      <c r="J311" s="2" t="s">
        <v>1353</v>
      </c>
      <c r="K311" s="2" t="s">
        <v>2</v>
      </c>
      <c r="L311" s="2" t="s">
        <v>1354</v>
      </c>
    </row>
    <row r="312" spans="1:12" x14ac:dyDescent="0.2">
      <c r="A312" s="2">
        <v>311</v>
      </c>
      <c r="B312" s="97" t="s">
        <v>3337</v>
      </c>
      <c r="C312" s="97" t="s">
        <v>3339</v>
      </c>
      <c r="D312" s="2" t="s">
        <v>6439</v>
      </c>
      <c r="E312" s="2" t="s">
        <v>5840</v>
      </c>
      <c r="F312" s="2" t="s">
        <v>6440</v>
      </c>
      <c r="G312" s="2" t="s">
        <v>6441</v>
      </c>
      <c r="H312" s="2" t="s">
        <v>6442</v>
      </c>
      <c r="I312" s="2" t="s">
        <v>683</v>
      </c>
      <c r="J312" s="2" t="s">
        <v>1797</v>
      </c>
      <c r="K312" s="2" t="s">
        <v>1798</v>
      </c>
      <c r="L312" s="2" t="s">
        <v>6443</v>
      </c>
    </row>
    <row r="313" spans="1:12" x14ac:dyDescent="0.2">
      <c r="A313" s="2">
        <v>312</v>
      </c>
      <c r="B313" s="97" t="s">
        <v>2229</v>
      </c>
      <c r="C313" s="97" t="s">
        <v>2230</v>
      </c>
      <c r="D313" s="2" t="s">
        <v>3563</v>
      </c>
      <c r="E313" s="2" t="s">
        <v>6309</v>
      </c>
      <c r="F313" s="2" t="s">
        <v>683</v>
      </c>
      <c r="G313" s="2" t="s">
        <v>683</v>
      </c>
      <c r="H313" s="2" t="s">
        <v>2233</v>
      </c>
      <c r="I313" s="2" t="s">
        <v>683</v>
      </c>
      <c r="J313" s="2" t="s">
        <v>2234</v>
      </c>
      <c r="K313" s="2" t="s">
        <v>1083</v>
      </c>
      <c r="L313" s="2" t="s">
        <v>2235</v>
      </c>
    </row>
    <row r="314" spans="1:12" x14ac:dyDescent="0.2">
      <c r="A314" s="2">
        <v>313</v>
      </c>
      <c r="B314" s="97" t="s">
        <v>3374</v>
      </c>
      <c r="C314" s="97" t="s">
        <v>3376</v>
      </c>
      <c r="D314" s="2" t="s">
        <v>5772</v>
      </c>
      <c r="E314" s="2" t="s">
        <v>679</v>
      </c>
      <c r="F314" s="2" t="s">
        <v>5773</v>
      </c>
      <c r="G314" s="2" t="s">
        <v>683</v>
      </c>
      <c r="H314" s="2" t="s">
        <v>6444</v>
      </c>
      <c r="I314" s="2" t="s">
        <v>683</v>
      </c>
      <c r="J314" s="2" t="s">
        <v>853</v>
      </c>
      <c r="K314" s="2" t="s">
        <v>854</v>
      </c>
      <c r="L314" s="2" t="s">
        <v>5855</v>
      </c>
    </row>
    <row r="315" spans="1:12" x14ac:dyDescent="0.2">
      <c r="A315" s="2">
        <v>314</v>
      </c>
      <c r="B315" s="97" t="s">
        <v>2547</v>
      </c>
      <c r="C315" s="97" t="s">
        <v>2548</v>
      </c>
      <c r="D315" s="2" t="s">
        <v>2549</v>
      </c>
      <c r="E315" s="2" t="s">
        <v>679</v>
      </c>
      <c r="F315" s="2" t="s">
        <v>2550</v>
      </c>
      <c r="G315" s="2" t="s">
        <v>2551</v>
      </c>
      <c r="H315" s="2" t="s">
        <v>2552</v>
      </c>
      <c r="I315" s="2" t="s">
        <v>683</v>
      </c>
      <c r="J315" s="2" t="s">
        <v>967</v>
      </c>
      <c r="K315" s="2" t="s">
        <v>968</v>
      </c>
      <c r="L315" s="2" t="s">
        <v>2553</v>
      </c>
    </row>
    <row r="316" spans="1:12" x14ac:dyDescent="0.2">
      <c r="A316" s="2">
        <v>315</v>
      </c>
      <c r="B316" s="97" t="s">
        <v>2547</v>
      </c>
      <c r="C316" s="97" t="s">
        <v>2548</v>
      </c>
      <c r="D316" s="2" t="s">
        <v>6445</v>
      </c>
      <c r="E316" s="2" t="s">
        <v>5739</v>
      </c>
      <c r="F316" s="2" t="s">
        <v>6446</v>
      </c>
      <c r="G316" s="2" t="s">
        <v>6447</v>
      </c>
      <c r="H316" s="2" t="s">
        <v>2552</v>
      </c>
      <c r="I316" s="2" t="s">
        <v>683</v>
      </c>
      <c r="J316" s="2" t="s">
        <v>967</v>
      </c>
      <c r="K316" s="2" t="s">
        <v>968</v>
      </c>
      <c r="L316" s="2" t="s">
        <v>2553</v>
      </c>
    </row>
    <row r="317" spans="1:12" x14ac:dyDescent="0.2">
      <c r="A317" s="2">
        <v>316</v>
      </c>
      <c r="B317" s="97" t="s">
        <v>2547</v>
      </c>
      <c r="C317" s="97" t="s">
        <v>2548</v>
      </c>
      <c r="D317" s="2" t="s">
        <v>2549</v>
      </c>
      <c r="E317" s="2" t="s">
        <v>5742</v>
      </c>
      <c r="F317" s="2" t="s">
        <v>2550</v>
      </c>
      <c r="G317" s="2" t="s">
        <v>2551</v>
      </c>
      <c r="H317" s="2" t="s">
        <v>2552</v>
      </c>
      <c r="I317" s="2" t="s">
        <v>683</v>
      </c>
      <c r="J317" s="2" t="s">
        <v>967</v>
      </c>
      <c r="K317" s="2" t="s">
        <v>968</v>
      </c>
      <c r="L317" s="2" t="s">
        <v>2553</v>
      </c>
    </row>
    <row r="318" spans="1:12" x14ac:dyDescent="0.2">
      <c r="A318" s="2">
        <v>317</v>
      </c>
      <c r="B318" s="97" t="s">
        <v>1833</v>
      </c>
      <c r="C318" s="97" t="s">
        <v>1834</v>
      </c>
      <c r="D318" s="2" t="s">
        <v>1835</v>
      </c>
      <c r="E318" s="2" t="s">
        <v>679</v>
      </c>
      <c r="F318" s="2" t="s">
        <v>1836</v>
      </c>
      <c r="G318" s="2" t="s">
        <v>1837</v>
      </c>
      <c r="H318" s="2" t="s">
        <v>1838</v>
      </c>
      <c r="I318" s="2" t="s">
        <v>683</v>
      </c>
      <c r="J318" s="2" t="s">
        <v>1839</v>
      </c>
      <c r="K318" s="2" t="s">
        <v>1840</v>
      </c>
      <c r="L318" s="2" t="s">
        <v>1841</v>
      </c>
    </row>
    <row r="319" spans="1:12" x14ac:dyDescent="0.2">
      <c r="A319" s="2">
        <v>318</v>
      </c>
      <c r="B319" s="97" t="s">
        <v>1833</v>
      </c>
      <c r="C319" s="97" t="s">
        <v>1834</v>
      </c>
      <c r="D319" s="2" t="s">
        <v>6448</v>
      </c>
      <c r="E319" s="2" t="s">
        <v>5739</v>
      </c>
      <c r="F319" s="2" t="s">
        <v>6449</v>
      </c>
      <c r="G319" s="2" t="s">
        <v>6450</v>
      </c>
      <c r="H319" s="2" t="s">
        <v>1838</v>
      </c>
      <c r="I319" s="2" t="s">
        <v>683</v>
      </c>
      <c r="J319" s="2" t="s">
        <v>1839</v>
      </c>
      <c r="K319" s="2" t="s">
        <v>1840</v>
      </c>
      <c r="L319" s="2" t="s">
        <v>1841</v>
      </c>
    </row>
    <row r="320" spans="1:12" x14ac:dyDescent="0.2">
      <c r="A320" s="2">
        <v>319</v>
      </c>
      <c r="B320" s="97" t="s">
        <v>2462</v>
      </c>
      <c r="C320" s="97" t="s">
        <v>2463</v>
      </c>
      <c r="D320" s="2" t="s">
        <v>2464</v>
      </c>
      <c r="E320" s="2" t="s">
        <v>679</v>
      </c>
      <c r="F320" s="2" t="s">
        <v>2465</v>
      </c>
      <c r="G320" s="2" t="s">
        <v>2466</v>
      </c>
      <c r="H320" s="2" t="s">
        <v>2467</v>
      </c>
      <c r="I320" s="2" t="s">
        <v>683</v>
      </c>
      <c r="J320" s="2" t="s">
        <v>1876</v>
      </c>
      <c r="K320" s="2" t="s">
        <v>1849</v>
      </c>
      <c r="L320" s="2" t="s">
        <v>2468</v>
      </c>
    </row>
    <row r="321" spans="1:12" x14ac:dyDescent="0.2">
      <c r="A321" s="2">
        <v>320</v>
      </c>
      <c r="B321" s="97" t="s">
        <v>2462</v>
      </c>
      <c r="C321" s="97" t="s">
        <v>2463</v>
      </c>
      <c r="D321" s="2" t="s">
        <v>6451</v>
      </c>
      <c r="E321" s="2" t="s">
        <v>5742</v>
      </c>
      <c r="F321" s="2" t="s">
        <v>6452</v>
      </c>
      <c r="G321" s="2" t="s">
        <v>6453</v>
      </c>
      <c r="H321" s="2" t="s">
        <v>2467</v>
      </c>
      <c r="I321" s="2" t="s">
        <v>683</v>
      </c>
      <c r="J321" s="2" t="s">
        <v>1876</v>
      </c>
      <c r="K321" s="2" t="s">
        <v>1849</v>
      </c>
      <c r="L321" s="2" t="s">
        <v>2468</v>
      </c>
    </row>
    <row r="322" spans="1:12" x14ac:dyDescent="0.2">
      <c r="A322" s="2">
        <v>321</v>
      </c>
      <c r="B322" s="97" t="s">
        <v>1702</v>
      </c>
      <c r="C322" s="97" t="s">
        <v>1703</v>
      </c>
      <c r="D322" s="2" t="s">
        <v>1704</v>
      </c>
      <c r="E322" s="2" t="s">
        <v>679</v>
      </c>
      <c r="F322" s="2" t="s">
        <v>1715</v>
      </c>
      <c r="G322" s="2" t="s">
        <v>1705</v>
      </c>
      <c r="H322" s="2" t="s">
        <v>1706</v>
      </c>
      <c r="I322" s="2" t="s">
        <v>683</v>
      </c>
      <c r="J322" s="2" t="s">
        <v>684</v>
      </c>
      <c r="K322" s="2" t="s">
        <v>685</v>
      </c>
      <c r="L322" s="2" t="s">
        <v>1707</v>
      </c>
    </row>
    <row r="323" spans="1:12" x14ac:dyDescent="0.2">
      <c r="A323" s="2">
        <v>322</v>
      </c>
      <c r="B323" s="97" t="s">
        <v>1702</v>
      </c>
      <c r="C323" s="97" t="s">
        <v>1703</v>
      </c>
      <c r="D323" s="2" t="s">
        <v>6454</v>
      </c>
      <c r="E323" s="2" t="s">
        <v>5742</v>
      </c>
      <c r="F323" s="2" t="s">
        <v>6455</v>
      </c>
      <c r="G323" s="2" t="s">
        <v>6456</v>
      </c>
      <c r="H323" s="2" t="s">
        <v>1706</v>
      </c>
      <c r="I323" s="2" t="s">
        <v>683</v>
      </c>
      <c r="J323" s="2" t="s">
        <v>684</v>
      </c>
      <c r="K323" s="2" t="s">
        <v>685</v>
      </c>
      <c r="L323" s="2" t="s">
        <v>1707</v>
      </c>
    </row>
    <row r="324" spans="1:12" x14ac:dyDescent="0.2">
      <c r="A324" s="2">
        <v>323</v>
      </c>
      <c r="B324" s="97" t="s">
        <v>1713</v>
      </c>
      <c r="C324" s="97" t="s">
        <v>1714</v>
      </c>
      <c r="D324" s="2" t="s">
        <v>1704</v>
      </c>
      <c r="E324" s="2" t="s">
        <v>679</v>
      </c>
      <c r="F324" s="2" t="s">
        <v>1715</v>
      </c>
      <c r="G324" s="2" t="s">
        <v>1705</v>
      </c>
      <c r="H324" s="2" t="s">
        <v>1706</v>
      </c>
      <c r="I324" s="2" t="s">
        <v>683</v>
      </c>
      <c r="J324" s="2" t="s">
        <v>684</v>
      </c>
      <c r="K324" s="2" t="s">
        <v>685</v>
      </c>
      <c r="L324" s="2" t="s">
        <v>1707</v>
      </c>
    </row>
    <row r="325" spans="1:12" x14ac:dyDescent="0.2">
      <c r="A325" s="2">
        <v>324</v>
      </c>
      <c r="B325" s="97" t="s">
        <v>1713</v>
      </c>
      <c r="C325" s="97" t="s">
        <v>1714</v>
      </c>
      <c r="D325" s="2" t="s">
        <v>6454</v>
      </c>
      <c r="E325" s="2" t="s">
        <v>5742</v>
      </c>
      <c r="F325" s="2" t="s">
        <v>6455</v>
      </c>
      <c r="G325" s="2" t="s">
        <v>6456</v>
      </c>
      <c r="H325" s="2" t="s">
        <v>1706</v>
      </c>
      <c r="I325" s="2" t="s">
        <v>683</v>
      </c>
      <c r="J325" s="2" t="s">
        <v>684</v>
      </c>
      <c r="K325" s="2" t="s">
        <v>685</v>
      </c>
      <c r="L325" s="2" t="s">
        <v>1707</v>
      </c>
    </row>
    <row r="326" spans="1:12" x14ac:dyDescent="0.2">
      <c r="A326" s="2">
        <v>325</v>
      </c>
      <c r="B326" s="97" t="s">
        <v>2238</v>
      </c>
      <c r="C326" s="97" t="s">
        <v>2239</v>
      </c>
      <c r="D326" s="2" t="s">
        <v>6457</v>
      </c>
      <c r="E326" s="2" t="s">
        <v>679</v>
      </c>
      <c r="F326" s="2" t="s">
        <v>6458</v>
      </c>
      <c r="G326" s="2" t="s">
        <v>6459</v>
      </c>
      <c r="H326" s="2" t="s">
        <v>6460</v>
      </c>
      <c r="I326" s="2" t="s">
        <v>683</v>
      </c>
      <c r="J326" s="2" t="s">
        <v>684</v>
      </c>
      <c r="K326" s="2" t="s">
        <v>685</v>
      </c>
      <c r="L326" s="2" t="s">
        <v>686</v>
      </c>
    </row>
    <row r="327" spans="1:12" x14ac:dyDescent="0.2">
      <c r="A327" s="2">
        <v>326</v>
      </c>
      <c r="B327" s="97" t="s">
        <v>2238</v>
      </c>
      <c r="C327" s="97" t="s">
        <v>2239</v>
      </c>
      <c r="D327" s="2" t="s">
        <v>6457</v>
      </c>
      <c r="E327" s="2" t="s">
        <v>5742</v>
      </c>
      <c r="F327" s="2" t="s">
        <v>6458</v>
      </c>
      <c r="G327" s="2" t="s">
        <v>6459</v>
      </c>
      <c r="H327" s="2" t="s">
        <v>6460</v>
      </c>
      <c r="I327" s="2" t="s">
        <v>683</v>
      </c>
      <c r="J327" s="2" t="s">
        <v>684</v>
      </c>
      <c r="K327" s="2" t="s">
        <v>685</v>
      </c>
      <c r="L327" s="2" t="s">
        <v>686</v>
      </c>
    </row>
    <row r="328" spans="1:12" x14ac:dyDescent="0.2">
      <c r="A328" s="2">
        <v>327</v>
      </c>
      <c r="B328" s="97" t="s">
        <v>1359</v>
      </c>
      <c r="C328" s="97" t="s">
        <v>1359</v>
      </c>
      <c r="D328" s="2" t="s">
        <v>6461</v>
      </c>
      <c r="E328" s="2" t="s">
        <v>679</v>
      </c>
      <c r="F328" s="2" t="s">
        <v>6462</v>
      </c>
      <c r="G328" s="2" t="s">
        <v>6463</v>
      </c>
      <c r="H328" s="2" t="s">
        <v>1362</v>
      </c>
      <c r="I328" s="2" t="s">
        <v>683</v>
      </c>
      <c r="J328" s="2" t="s">
        <v>1363</v>
      </c>
      <c r="K328" s="2" t="s">
        <v>743</v>
      </c>
      <c r="L328" s="2" t="s">
        <v>1364</v>
      </c>
    </row>
    <row r="329" spans="1:12" x14ac:dyDescent="0.2">
      <c r="A329" s="2">
        <v>328</v>
      </c>
      <c r="B329" s="97" t="s">
        <v>3377</v>
      </c>
      <c r="C329" s="97" t="s">
        <v>3379</v>
      </c>
      <c r="D329" s="2" t="s">
        <v>6056</v>
      </c>
      <c r="E329" s="2" t="s">
        <v>87</v>
      </c>
    </row>
    <row r="330" spans="1:12" x14ac:dyDescent="0.2">
      <c r="A330" s="2">
        <v>329</v>
      </c>
      <c r="B330" s="97" t="s">
        <v>2453</v>
      </c>
      <c r="C330" s="97" t="s">
        <v>2454</v>
      </c>
      <c r="D330" s="2" t="s">
        <v>2231</v>
      </c>
      <c r="E330" s="2" t="s">
        <v>679</v>
      </c>
      <c r="F330" s="2" t="s">
        <v>2232</v>
      </c>
      <c r="G330" s="2" t="s">
        <v>683</v>
      </c>
      <c r="H330" s="2" t="s">
        <v>2457</v>
      </c>
      <c r="I330" s="2" t="s">
        <v>683</v>
      </c>
      <c r="J330" s="2" t="s">
        <v>2234</v>
      </c>
      <c r="K330" s="2" t="s">
        <v>1780</v>
      </c>
      <c r="L330" s="2" t="s">
        <v>2458</v>
      </c>
    </row>
    <row r="331" spans="1:12" x14ac:dyDescent="0.2">
      <c r="A331" s="2">
        <v>330</v>
      </c>
      <c r="B331" s="97" t="s">
        <v>2453</v>
      </c>
      <c r="C331" s="97" t="s">
        <v>2454</v>
      </c>
      <c r="D331" s="2" t="s">
        <v>2231</v>
      </c>
      <c r="E331" s="2" t="s">
        <v>5742</v>
      </c>
      <c r="F331" s="2" t="s">
        <v>2232</v>
      </c>
      <c r="G331" s="2" t="s">
        <v>683</v>
      </c>
      <c r="H331" s="2" t="s">
        <v>2457</v>
      </c>
      <c r="I331" s="2" t="s">
        <v>683</v>
      </c>
      <c r="J331" s="2" t="s">
        <v>2234</v>
      </c>
      <c r="K331" s="2" t="s">
        <v>1780</v>
      </c>
      <c r="L331" s="2" t="s">
        <v>2458</v>
      </c>
    </row>
    <row r="332" spans="1:12" x14ac:dyDescent="0.2">
      <c r="A332" s="2">
        <v>331</v>
      </c>
      <c r="B332" s="97" t="s">
        <v>4530</v>
      </c>
      <c r="C332" s="97" t="s">
        <v>4531</v>
      </c>
      <c r="D332" s="2" t="s">
        <v>3625</v>
      </c>
      <c r="E332" s="2" t="s">
        <v>679</v>
      </c>
      <c r="F332" s="2" t="s">
        <v>5773</v>
      </c>
      <c r="G332" s="2" t="s">
        <v>683</v>
      </c>
      <c r="H332" s="2" t="s">
        <v>6464</v>
      </c>
      <c r="I332" s="2" t="s">
        <v>683</v>
      </c>
      <c r="J332" s="2" t="s">
        <v>979</v>
      </c>
      <c r="K332" s="2" t="s">
        <v>743</v>
      </c>
      <c r="L332" s="2" t="s">
        <v>1663</v>
      </c>
    </row>
    <row r="333" spans="1:12" x14ac:dyDescent="0.2">
      <c r="A333" s="2">
        <v>332</v>
      </c>
      <c r="B333" s="97" t="s">
        <v>2558</v>
      </c>
      <c r="C333" s="97" t="s">
        <v>2559</v>
      </c>
      <c r="D333" s="2" t="s">
        <v>2560</v>
      </c>
      <c r="E333" s="2" t="s">
        <v>679</v>
      </c>
      <c r="F333" s="2" t="s">
        <v>2561</v>
      </c>
      <c r="G333" s="2" t="s">
        <v>2562</v>
      </c>
      <c r="H333" s="2" t="s">
        <v>2563</v>
      </c>
      <c r="I333" s="2" t="s">
        <v>683</v>
      </c>
      <c r="J333" s="2" t="s">
        <v>1528</v>
      </c>
      <c r="K333" s="2" t="s">
        <v>743</v>
      </c>
      <c r="L333" s="2" t="s">
        <v>2500</v>
      </c>
    </row>
    <row r="334" spans="1:12" x14ac:dyDescent="0.2">
      <c r="A334" s="2">
        <v>333</v>
      </c>
      <c r="B334" s="97" t="s">
        <v>2558</v>
      </c>
      <c r="C334" s="97" t="s">
        <v>2559</v>
      </c>
      <c r="D334" s="2" t="s">
        <v>6465</v>
      </c>
      <c r="E334" s="2" t="s">
        <v>5742</v>
      </c>
      <c r="F334" s="2" t="s">
        <v>6466</v>
      </c>
      <c r="G334" s="2" t="s">
        <v>6467</v>
      </c>
      <c r="H334" s="2" t="s">
        <v>2563</v>
      </c>
      <c r="I334" s="2" t="s">
        <v>683</v>
      </c>
      <c r="J334" s="2" t="s">
        <v>1528</v>
      </c>
      <c r="K334" s="2" t="s">
        <v>743</v>
      </c>
      <c r="L334" s="2" t="s">
        <v>2500</v>
      </c>
    </row>
    <row r="335" spans="1:12" x14ac:dyDescent="0.2">
      <c r="A335" s="2">
        <v>334</v>
      </c>
      <c r="B335" s="97" t="s">
        <v>2566</v>
      </c>
      <c r="C335" s="97" t="s">
        <v>2567</v>
      </c>
      <c r="D335" s="2" t="s">
        <v>6468</v>
      </c>
      <c r="E335" s="2" t="s">
        <v>679</v>
      </c>
      <c r="F335" s="2" t="s">
        <v>6469</v>
      </c>
      <c r="G335" s="2" t="s">
        <v>6470</v>
      </c>
      <c r="H335" s="2" t="s">
        <v>2570</v>
      </c>
      <c r="I335" s="2" t="s">
        <v>683</v>
      </c>
      <c r="J335" s="2" t="s">
        <v>684</v>
      </c>
      <c r="K335" s="2" t="s">
        <v>685</v>
      </c>
      <c r="L335" s="2" t="s">
        <v>2571</v>
      </c>
    </row>
    <row r="336" spans="1:12" x14ac:dyDescent="0.2">
      <c r="A336" s="2">
        <v>335</v>
      </c>
      <c r="B336" s="97" t="s">
        <v>2566</v>
      </c>
      <c r="C336" s="97" t="s">
        <v>2567</v>
      </c>
      <c r="D336" s="2" t="s">
        <v>6471</v>
      </c>
      <c r="E336" s="2" t="s">
        <v>5739</v>
      </c>
      <c r="F336" s="2" t="s">
        <v>6472</v>
      </c>
      <c r="G336" s="2" t="s">
        <v>6473</v>
      </c>
      <c r="H336" s="2" t="s">
        <v>2570</v>
      </c>
      <c r="I336" s="2" t="s">
        <v>683</v>
      </c>
      <c r="J336" s="2" t="s">
        <v>684</v>
      </c>
      <c r="K336" s="2" t="s">
        <v>685</v>
      </c>
      <c r="L336" s="2" t="s">
        <v>2571</v>
      </c>
    </row>
    <row r="337" spans="1:12" x14ac:dyDescent="0.2">
      <c r="A337" s="2">
        <v>336</v>
      </c>
      <c r="B337" s="97" t="s">
        <v>2246</v>
      </c>
      <c r="C337" s="97" t="s">
        <v>2247</v>
      </c>
      <c r="D337" s="2" t="s">
        <v>2248</v>
      </c>
      <c r="E337" s="2" t="s">
        <v>679</v>
      </c>
      <c r="F337" s="2" t="s">
        <v>2249</v>
      </c>
      <c r="G337" s="2" t="s">
        <v>2250</v>
      </c>
      <c r="H337" s="2" t="s">
        <v>2251</v>
      </c>
      <c r="I337" s="2" t="s">
        <v>683</v>
      </c>
      <c r="J337" s="2" t="s">
        <v>2252</v>
      </c>
      <c r="K337" s="2" t="s">
        <v>743</v>
      </c>
      <c r="L337" s="2" t="s">
        <v>2253</v>
      </c>
    </row>
    <row r="338" spans="1:12" x14ac:dyDescent="0.2">
      <c r="A338" s="2">
        <v>337</v>
      </c>
      <c r="B338" s="97" t="s">
        <v>917</v>
      </c>
      <c r="C338" s="97" t="s">
        <v>918</v>
      </c>
      <c r="D338" s="2" t="s">
        <v>919</v>
      </c>
      <c r="E338" s="2" t="s">
        <v>679</v>
      </c>
      <c r="F338" s="2" t="s">
        <v>920</v>
      </c>
      <c r="G338" s="2" t="s">
        <v>921</v>
      </c>
      <c r="H338" s="2" t="s">
        <v>922</v>
      </c>
      <c r="I338" s="2" t="s">
        <v>683</v>
      </c>
      <c r="J338" s="2" t="s">
        <v>923</v>
      </c>
      <c r="K338" s="2" t="s">
        <v>924</v>
      </c>
      <c r="L338" s="2" t="s">
        <v>925</v>
      </c>
    </row>
    <row r="339" spans="1:12" x14ac:dyDescent="0.2">
      <c r="A339" s="2">
        <v>338</v>
      </c>
      <c r="B339" s="97" t="s">
        <v>917</v>
      </c>
      <c r="C339" s="97" t="s">
        <v>918</v>
      </c>
      <c r="D339" s="2" t="s">
        <v>919</v>
      </c>
      <c r="E339" s="2" t="s">
        <v>5742</v>
      </c>
      <c r="F339" s="2" t="s">
        <v>920</v>
      </c>
      <c r="G339" s="2" t="s">
        <v>921</v>
      </c>
      <c r="H339" s="2" t="s">
        <v>922</v>
      </c>
      <c r="I339" s="2" t="s">
        <v>683</v>
      </c>
      <c r="J339" s="2" t="s">
        <v>923</v>
      </c>
      <c r="K339" s="2" t="s">
        <v>924</v>
      </c>
      <c r="L339" s="2" t="s">
        <v>925</v>
      </c>
    </row>
    <row r="340" spans="1:12" x14ac:dyDescent="0.2">
      <c r="A340" s="2">
        <v>339</v>
      </c>
      <c r="B340" s="97" t="s">
        <v>3230</v>
      </c>
      <c r="C340" s="97" t="s">
        <v>3232</v>
      </c>
      <c r="D340" s="2" t="s">
        <v>6474</v>
      </c>
      <c r="E340" s="2" t="s">
        <v>679</v>
      </c>
      <c r="F340" s="2" t="s">
        <v>6475</v>
      </c>
      <c r="G340" s="2" t="s">
        <v>6476</v>
      </c>
      <c r="H340" s="2" t="s">
        <v>6477</v>
      </c>
      <c r="I340" s="2" t="s">
        <v>683</v>
      </c>
      <c r="J340" s="2" t="s">
        <v>1014</v>
      </c>
      <c r="K340" s="2" t="s">
        <v>818</v>
      </c>
      <c r="L340" s="2" t="s">
        <v>6478</v>
      </c>
    </row>
    <row r="341" spans="1:12" x14ac:dyDescent="0.2">
      <c r="A341" s="2">
        <v>340</v>
      </c>
      <c r="B341" s="97" t="s">
        <v>3230</v>
      </c>
      <c r="C341" s="97" t="s">
        <v>3232</v>
      </c>
      <c r="D341" s="2" t="s">
        <v>6479</v>
      </c>
      <c r="E341" s="2" t="s">
        <v>5742</v>
      </c>
      <c r="F341" s="2" t="s">
        <v>6480</v>
      </c>
      <c r="G341" s="2" t="s">
        <v>6481</v>
      </c>
      <c r="H341" s="2" t="s">
        <v>6477</v>
      </c>
      <c r="I341" s="2" t="s">
        <v>683</v>
      </c>
      <c r="J341" s="2" t="s">
        <v>1014</v>
      </c>
      <c r="K341" s="2" t="s">
        <v>818</v>
      </c>
      <c r="L341" s="2" t="s">
        <v>6478</v>
      </c>
    </row>
    <row r="342" spans="1:12" x14ac:dyDescent="0.2">
      <c r="A342" s="2">
        <v>341</v>
      </c>
      <c r="B342" s="97" t="s">
        <v>3227</v>
      </c>
      <c r="C342" s="97" t="s">
        <v>6482</v>
      </c>
      <c r="D342" s="2" t="s">
        <v>6474</v>
      </c>
      <c r="E342" s="2" t="s">
        <v>679</v>
      </c>
      <c r="F342" s="2" t="s">
        <v>6475</v>
      </c>
      <c r="G342" s="2" t="s">
        <v>6476</v>
      </c>
      <c r="H342" s="2" t="s">
        <v>6477</v>
      </c>
      <c r="I342" s="2" t="s">
        <v>683</v>
      </c>
      <c r="J342" s="2" t="s">
        <v>1014</v>
      </c>
      <c r="K342" s="2" t="s">
        <v>818</v>
      </c>
      <c r="L342" s="2" t="s">
        <v>6478</v>
      </c>
    </row>
    <row r="343" spans="1:12" x14ac:dyDescent="0.2">
      <c r="A343" s="2">
        <v>342</v>
      </c>
      <c r="B343" s="97" t="s">
        <v>3227</v>
      </c>
      <c r="C343" s="97" t="s">
        <v>6482</v>
      </c>
      <c r="D343" s="2" t="s">
        <v>6479</v>
      </c>
      <c r="E343" s="2" t="s">
        <v>5742</v>
      </c>
      <c r="F343" s="2" t="s">
        <v>6480</v>
      </c>
      <c r="G343" s="2" t="s">
        <v>6481</v>
      </c>
      <c r="H343" s="2" t="s">
        <v>6477</v>
      </c>
      <c r="I343" s="2" t="s">
        <v>683</v>
      </c>
      <c r="J343" s="2" t="s">
        <v>1014</v>
      </c>
      <c r="K343" s="2" t="s">
        <v>818</v>
      </c>
      <c r="L343" s="2" t="s">
        <v>6478</v>
      </c>
    </row>
    <row r="344" spans="1:12" x14ac:dyDescent="0.2">
      <c r="A344" s="2">
        <v>343</v>
      </c>
      <c r="B344" s="97" t="s">
        <v>2257</v>
      </c>
      <c r="C344" s="2" t="s">
        <v>2258</v>
      </c>
      <c r="E344" s="2" t="s">
        <v>3494</v>
      </c>
      <c r="H344" s="2" t="s">
        <v>2261</v>
      </c>
      <c r="J344" s="2" t="s">
        <v>2262</v>
      </c>
      <c r="K344" s="2" t="s">
        <v>2263</v>
      </c>
      <c r="L344" s="2" t="s">
        <v>2264</v>
      </c>
    </row>
    <row r="345" spans="1:12" x14ac:dyDescent="0.2">
      <c r="A345" s="2">
        <v>344</v>
      </c>
      <c r="B345" s="97" t="s">
        <v>928</v>
      </c>
      <c r="C345" s="2" t="s">
        <v>929</v>
      </c>
      <c r="D345" s="2" t="s">
        <v>930</v>
      </c>
      <c r="E345" s="2" t="s">
        <v>679</v>
      </c>
      <c r="F345" s="2" t="s">
        <v>931</v>
      </c>
      <c r="G345" s="2" t="s">
        <v>683</v>
      </c>
      <c r="H345" s="2" t="s">
        <v>932</v>
      </c>
      <c r="I345" s="2" t="s">
        <v>683</v>
      </c>
      <c r="J345" s="2" t="s">
        <v>933</v>
      </c>
      <c r="K345" s="2" t="s">
        <v>934</v>
      </c>
      <c r="L345" s="2" t="s">
        <v>935</v>
      </c>
    </row>
    <row r="346" spans="1:12" x14ac:dyDescent="0.2">
      <c r="A346" s="2">
        <v>345</v>
      </c>
      <c r="B346" s="97" t="s">
        <v>928</v>
      </c>
      <c r="C346" s="2" t="s">
        <v>929</v>
      </c>
      <c r="D346" s="2" t="s">
        <v>930</v>
      </c>
      <c r="E346" s="2" t="s">
        <v>5742</v>
      </c>
      <c r="F346" s="2" t="s">
        <v>931</v>
      </c>
      <c r="G346" s="2" t="s">
        <v>683</v>
      </c>
      <c r="H346" s="2" t="s">
        <v>932</v>
      </c>
      <c r="I346" s="2" t="s">
        <v>683</v>
      </c>
      <c r="J346" s="2" t="s">
        <v>933</v>
      </c>
      <c r="K346" s="2" t="s">
        <v>934</v>
      </c>
      <c r="L346" s="2" t="s">
        <v>935</v>
      </c>
    </row>
    <row r="347" spans="1:12" x14ac:dyDescent="0.2">
      <c r="A347" s="2">
        <v>346</v>
      </c>
      <c r="B347" s="97" t="s">
        <v>2267</v>
      </c>
      <c r="C347" s="97" t="s">
        <v>2268</v>
      </c>
      <c r="D347" s="2" t="s">
        <v>2269</v>
      </c>
      <c r="E347" s="2" t="s">
        <v>679</v>
      </c>
      <c r="F347" s="2" t="s">
        <v>2270</v>
      </c>
      <c r="G347" s="2" t="s">
        <v>2271</v>
      </c>
      <c r="H347" s="2" t="s">
        <v>2272</v>
      </c>
      <c r="I347" s="2" t="s">
        <v>683</v>
      </c>
      <c r="J347" s="2" t="s">
        <v>1014</v>
      </c>
      <c r="K347" s="2" t="s">
        <v>818</v>
      </c>
      <c r="L347" s="2" t="s">
        <v>2273</v>
      </c>
    </row>
    <row r="348" spans="1:12" x14ac:dyDescent="0.2">
      <c r="A348" s="2">
        <v>347</v>
      </c>
      <c r="B348" s="97" t="s">
        <v>2267</v>
      </c>
      <c r="C348" s="97" t="s">
        <v>2268</v>
      </c>
      <c r="D348" s="2" t="s">
        <v>2269</v>
      </c>
      <c r="E348" s="2" t="s">
        <v>5742</v>
      </c>
      <c r="F348" s="2" t="s">
        <v>2270</v>
      </c>
      <c r="G348" s="2" t="s">
        <v>2271</v>
      </c>
      <c r="H348" s="2" t="s">
        <v>2272</v>
      </c>
      <c r="I348" s="2" t="s">
        <v>683</v>
      </c>
      <c r="J348" s="2" t="s">
        <v>1014</v>
      </c>
      <c r="K348" s="2" t="s">
        <v>818</v>
      </c>
      <c r="L348" s="2" t="s">
        <v>2273</v>
      </c>
    </row>
    <row r="349" spans="1:12" x14ac:dyDescent="0.2">
      <c r="A349" s="2">
        <v>348</v>
      </c>
      <c r="B349" s="97" t="s">
        <v>1842</v>
      </c>
      <c r="C349" s="97" t="s">
        <v>1843</v>
      </c>
      <c r="D349" s="2" t="s">
        <v>1844</v>
      </c>
      <c r="E349" s="2" t="s">
        <v>679</v>
      </c>
      <c r="F349" s="2" t="s">
        <v>1845</v>
      </c>
      <c r="G349" s="2" t="s">
        <v>1846</v>
      </c>
      <c r="H349" s="2" t="s">
        <v>1847</v>
      </c>
      <c r="I349" s="2" t="s">
        <v>683</v>
      </c>
      <c r="J349" s="2" t="s">
        <v>1848</v>
      </c>
      <c r="K349" s="2" t="s">
        <v>1849</v>
      </c>
      <c r="L349" s="2" t="s">
        <v>1850</v>
      </c>
    </row>
    <row r="350" spans="1:12" x14ac:dyDescent="0.2">
      <c r="A350" s="2">
        <v>349</v>
      </c>
      <c r="B350" s="97" t="s">
        <v>1842</v>
      </c>
      <c r="C350" s="97" t="s">
        <v>1843</v>
      </c>
      <c r="D350" s="2" t="s">
        <v>6483</v>
      </c>
      <c r="E350" s="2" t="s">
        <v>5739</v>
      </c>
      <c r="F350" s="2" t="s">
        <v>6484</v>
      </c>
      <c r="G350" s="2" t="s">
        <v>6485</v>
      </c>
      <c r="H350" s="2" t="s">
        <v>1847</v>
      </c>
      <c r="I350" s="2" t="s">
        <v>683</v>
      </c>
      <c r="J350" s="2" t="s">
        <v>1848</v>
      </c>
      <c r="K350" s="2" t="s">
        <v>1849</v>
      </c>
      <c r="L350" s="2" t="s">
        <v>1850</v>
      </c>
    </row>
    <row r="351" spans="1:12" x14ac:dyDescent="0.2">
      <c r="A351" s="2">
        <v>350</v>
      </c>
      <c r="B351" s="97" t="s">
        <v>1842</v>
      </c>
      <c r="C351" s="97" t="s">
        <v>1843</v>
      </c>
      <c r="D351" s="2" t="s">
        <v>1844</v>
      </c>
      <c r="E351" s="2" t="s">
        <v>5742</v>
      </c>
      <c r="F351" s="2" t="s">
        <v>6486</v>
      </c>
      <c r="G351" s="2" t="s">
        <v>1846</v>
      </c>
      <c r="H351" s="2" t="s">
        <v>1847</v>
      </c>
      <c r="I351" s="2" t="s">
        <v>683</v>
      </c>
      <c r="J351" s="2" t="s">
        <v>1848</v>
      </c>
      <c r="K351" s="2" t="s">
        <v>1849</v>
      </c>
      <c r="L351" s="2" t="s">
        <v>1850</v>
      </c>
    </row>
    <row r="352" spans="1:12" x14ac:dyDescent="0.2">
      <c r="A352" s="2">
        <v>351</v>
      </c>
      <c r="B352" s="97" t="s">
        <v>940</v>
      </c>
      <c r="C352" s="97" t="s">
        <v>941</v>
      </c>
      <c r="D352" s="2" t="s">
        <v>6487</v>
      </c>
      <c r="E352" s="2" t="s">
        <v>679</v>
      </c>
      <c r="F352" s="2" t="s">
        <v>6488</v>
      </c>
      <c r="G352" s="2" t="s">
        <v>6489</v>
      </c>
      <c r="H352" s="2" t="s">
        <v>945</v>
      </c>
      <c r="I352" s="2" t="s">
        <v>683</v>
      </c>
      <c r="J352" s="2" t="s">
        <v>853</v>
      </c>
      <c r="K352" s="2" t="s">
        <v>854</v>
      </c>
      <c r="L352" s="2" t="s">
        <v>946</v>
      </c>
    </row>
    <row r="353" spans="1:12" x14ac:dyDescent="0.2">
      <c r="A353" s="2">
        <v>352</v>
      </c>
      <c r="B353" s="97" t="s">
        <v>940</v>
      </c>
      <c r="C353" s="97" t="s">
        <v>941</v>
      </c>
      <c r="D353" s="2" t="s">
        <v>942</v>
      </c>
      <c r="E353" s="2" t="s">
        <v>5742</v>
      </c>
      <c r="F353" s="2" t="s">
        <v>943</v>
      </c>
      <c r="G353" s="2" t="s">
        <v>944</v>
      </c>
      <c r="H353" s="2" t="s">
        <v>945</v>
      </c>
      <c r="I353" s="2" t="s">
        <v>683</v>
      </c>
      <c r="J353" s="2" t="s">
        <v>853</v>
      </c>
      <c r="K353" s="2" t="s">
        <v>854</v>
      </c>
      <c r="L353" s="2" t="s">
        <v>946</v>
      </c>
    </row>
    <row r="354" spans="1:12" x14ac:dyDescent="0.2">
      <c r="A354" s="2">
        <v>353</v>
      </c>
      <c r="B354" s="97" t="s">
        <v>4571</v>
      </c>
      <c r="C354" s="2" t="s">
        <v>4572</v>
      </c>
      <c r="D354" s="2" t="s">
        <v>6490</v>
      </c>
      <c r="E354" s="2" t="s">
        <v>679</v>
      </c>
      <c r="F354" s="2" t="s">
        <v>6491</v>
      </c>
      <c r="G354" s="2" t="s">
        <v>6492</v>
      </c>
      <c r="H354" s="2" t="s">
        <v>683</v>
      </c>
      <c r="I354" s="2" t="s">
        <v>683</v>
      </c>
      <c r="J354" s="2" t="s">
        <v>683</v>
      </c>
      <c r="K354" s="2" t="s">
        <v>1340</v>
      </c>
      <c r="L354" s="2" t="s">
        <v>757</v>
      </c>
    </row>
    <row r="355" spans="1:12" x14ac:dyDescent="0.2">
      <c r="A355" s="2">
        <v>354</v>
      </c>
      <c r="B355" s="97" t="s">
        <v>3198</v>
      </c>
      <c r="C355" s="97" t="s">
        <v>3199</v>
      </c>
      <c r="D355" s="2" t="s">
        <v>6493</v>
      </c>
      <c r="E355" s="2" t="s">
        <v>679</v>
      </c>
      <c r="F355" s="2" t="s">
        <v>6494</v>
      </c>
      <c r="G355" s="2" t="s">
        <v>6495</v>
      </c>
      <c r="H355" s="2" t="s">
        <v>6496</v>
      </c>
      <c r="I355" s="2" t="s">
        <v>683</v>
      </c>
      <c r="J355" s="2" t="s">
        <v>2113</v>
      </c>
      <c r="K355" s="2" t="s">
        <v>2114</v>
      </c>
      <c r="L355" s="2" t="s">
        <v>6497</v>
      </c>
    </row>
    <row r="356" spans="1:12" x14ac:dyDescent="0.2">
      <c r="A356" s="2">
        <v>355</v>
      </c>
      <c r="B356" s="97" t="s">
        <v>2276</v>
      </c>
      <c r="C356" s="97" t="s">
        <v>2277</v>
      </c>
      <c r="D356" s="2" t="s">
        <v>6498</v>
      </c>
      <c r="E356" s="2" t="s">
        <v>679</v>
      </c>
      <c r="F356" s="2" t="s">
        <v>6499</v>
      </c>
      <c r="G356" s="2" t="s">
        <v>683</v>
      </c>
      <c r="H356" s="2" t="s">
        <v>6500</v>
      </c>
      <c r="I356" s="2" t="s">
        <v>683</v>
      </c>
      <c r="J356" s="2" t="s">
        <v>2282</v>
      </c>
      <c r="K356" s="2" t="s">
        <v>818</v>
      </c>
      <c r="L356" s="2" t="s">
        <v>6501</v>
      </c>
    </row>
    <row r="357" spans="1:12" x14ac:dyDescent="0.2">
      <c r="A357" s="2">
        <v>356</v>
      </c>
      <c r="B357" s="97" t="s">
        <v>2276</v>
      </c>
      <c r="C357" s="97" t="s">
        <v>2277</v>
      </c>
      <c r="D357" s="2" t="s">
        <v>6502</v>
      </c>
      <c r="E357" s="2" t="s">
        <v>5742</v>
      </c>
      <c r="F357" s="2" t="s">
        <v>6503</v>
      </c>
      <c r="G357" s="2" t="s">
        <v>6504</v>
      </c>
      <c r="H357" s="2" t="s">
        <v>6500</v>
      </c>
      <c r="I357" s="2" t="s">
        <v>683</v>
      </c>
      <c r="J357" s="2" t="s">
        <v>2282</v>
      </c>
      <c r="K357" s="2" t="s">
        <v>818</v>
      </c>
      <c r="L357" s="2" t="s">
        <v>6501</v>
      </c>
    </row>
    <row r="358" spans="1:12" x14ac:dyDescent="0.2">
      <c r="A358" s="2">
        <v>357</v>
      </c>
      <c r="B358" s="97" t="s">
        <v>3435</v>
      </c>
      <c r="C358" s="97" t="s">
        <v>3437</v>
      </c>
      <c r="D358" s="2" t="s">
        <v>6505</v>
      </c>
      <c r="E358" s="2" t="s">
        <v>679</v>
      </c>
      <c r="F358" s="2" t="s">
        <v>6506</v>
      </c>
      <c r="G358" s="2" t="s">
        <v>6507</v>
      </c>
      <c r="H358" s="2" t="s">
        <v>6508</v>
      </c>
      <c r="I358" s="2" t="s">
        <v>683</v>
      </c>
      <c r="J358" s="2" t="s">
        <v>1857</v>
      </c>
      <c r="K358" s="2" t="s">
        <v>1849</v>
      </c>
      <c r="L358" s="2" t="s">
        <v>1858</v>
      </c>
    </row>
    <row r="359" spans="1:12" x14ac:dyDescent="0.2">
      <c r="A359" s="2">
        <v>358</v>
      </c>
      <c r="B359" s="97" t="s">
        <v>4584</v>
      </c>
      <c r="C359" s="97" t="s">
        <v>4585</v>
      </c>
      <c r="D359" s="2" t="s">
        <v>6056</v>
      </c>
      <c r="E359" s="2" t="s">
        <v>87</v>
      </c>
    </row>
    <row r="360" spans="1:12" x14ac:dyDescent="0.2">
      <c r="A360" s="2">
        <v>359</v>
      </c>
      <c r="B360" s="97" t="s">
        <v>3180</v>
      </c>
      <c r="C360" s="97" t="s">
        <v>3182</v>
      </c>
      <c r="D360" s="2" t="s">
        <v>6509</v>
      </c>
      <c r="E360" s="2" t="s">
        <v>10</v>
      </c>
      <c r="F360" s="2" t="s">
        <v>6510</v>
      </c>
      <c r="G360" s="2" t="s">
        <v>6511</v>
      </c>
      <c r="H360" s="2" t="s">
        <v>6512</v>
      </c>
      <c r="I360" s="2" t="s">
        <v>6513</v>
      </c>
      <c r="J360" s="2" t="s">
        <v>5812</v>
      </c>
      <c r="K360" s="2" t="s">
        <v>6514</v>
      </c>
      <c r="L360" s="2" t="s">
        <v>6515</v>
      </c>
    </row>
    <row r="361" spans="1:12" x14ac:dyDescent="0.2">
      <c r="A361" s="2">
        <v>360</v>
      </c>
      <c r="B361" s="97" t="s">
        <v>1370</v>
      </c>
      <c r="C361" s="97" t="s">
        <v>1371</v>
      </c>
      <c r="D361" s="2" t="s">
        <v>6516</v>
      </c>
      <c r="E361" s="2" t="s">
        <v>679</v>
      </c>
      <c r="F361" s="2" t="s">
        <v>6517</v>
      </c>
      <c r="G361" s="2" t="s">
        <v>6518</v>
      </c>
      <c r="H361" s="2" t="s">
        <v>1374</v>
      </c>
      <c r="I361" s="2" t="s">
        <v>683</v>
      </c>
      <c r="J361" s="2" t="s">
        <v>1375</v>
      </c>
      <c r="K361" s="2" t="s">
        <v>743</v>
      </c>
      <c r="L361" s="2" t="s">
        <v>1376</v>
      </c>
    </row>
    <row r="362" spans="1:12" x14ac:dyDescent="0.2">
      <c r="A362" s="2">
        <v>361</v>
      </c>
      <c r="B362" s="97" t="s">
        <v>1370</v>
      </c>
      <c r="C362" s="97" t="s">
        <v>1371</v>
      </c>
      <c r="D362" s="2" t="s">
        <v>1372</v>
      </c>
      <c r="E362" s="2" t="s">
        <v>5739</v>
      </c>
      <c r="F362" s="2" t="s">
        <v>6519</v>
      </c>
      <c r="G362" s="2" t="s">
        <v>6520</v>
      </c>
      <c r="H362" s="2" t="s">
        <v>1374</v>
      </c>
      <c r="I362" s="2" t="s">
        <v>683</v>
      </c>
      <c r="J362" s="2" t="s">
        <v>1375</v>
      </c>
      <c r="K362" s="2" t="s">
        <v>743</v>
      </c>
      <c r="L362" s="2" t="s">
        <v>1376</v>
      </c>
    </row>
    <row r="363" spans="1:12" x14ac:dyDescent="0.2">
      <c r="A363" s="2">
        <v>362</v>
      </c>
      <c r="B363" s="97" t="s">
        <v>4599</v>
      </c>
      <c r="C363" s="97" t="s">
        <v>6521</v>
      </c>
      <c r="D363" s="2" t="s">
        <v>6522</v>
      </c>
      <c r="E363" s="2" t="s">
        <v>679</v>
      </c>
      <c r="F363" s="2" t="s">
        <v>6523</v>
      </c>
      <c r="G363" s="2" t="s">
        <v>6524</v>
      </c>
      <c r="H363" s="2" t="s">
        <v>6525</v>
      </c>
      <c r="I363" s="2" t="s">
        <v>683</v>
      </c>
      <c r="J363" s="2" t="s">
        <v>684</v>
      </c>
      <c r="K363" s="2" t="s">
        <v>685</v>
      </c>
      <c r="L363" s="2" t="s">
        <v>757</v>
      </c>
    </row>
    <row r="364" spans="1:12" x14ac:dyDescent="0.2">
      <c r="A364" s="2">
        <v>363</v>
      </c>
      <c r="B364" s="97" t="s">
        <v>4599</v>
      </c>
      <c r="C364" s="97" t="s">
        <v>6521</v>
      </c>
      <c r="D364" s="2" t="s">
        <v>6522</v>
      </c>
      <c r="E364" s="2" t="s">
        <v>5742</v>
      </c>
      <c r="F364" s="2" t="s">
        <v>6523</v>
      </c>
      <c r="G364" s="2" t="s">
        <v>6524</v>
      </c>
      <c r="H364" s="2" t="s">
        <v>6525</v>
      </c>
      <c r="I364" s="2" t="s">
        <v>683</v>
      </c>
      <c r="J364" s="2" t="s">
        <v>684</v>
      </c>
      <c r="K364" s="2" t="s">
        <v>685</v>
      </c>
      <c r="L364" s="2" t="s">
        <v>757</v>
      </c>
    </row>
    <row r="365" spans="1:12" x14ac:dyDescent="0.2">
      <c r="A365" s="2">
        <v>364</v>
      </c>
      <c r="B365" s="97" t="s">
        <v>4602</v>
      </c>
      <c r="C365" s="2" t="s">
        <v>4603</v>
      </c>
      <c r="D365" s="2" t="s">
        <v>6526</v>
      </c>
      <c r="E365" s="2" t="s">
        <v>679</v>
      </c>
      <c r="F365" s="2" t="s">
        <v>6527</v>
      </c>
      <c r="G365" s="2" t="s">
        <v>6528</v>
      </c>
      <c r="H365" s="2" t="s">
        <v>6529</v>
      </c>
      <c r="I365" s="2" t="s">
        <v>683</v>
      </c>
      <c r="J365" s="2" t="s">
        <v>6530</v>
      </c>
      <c r="K365" s="2" t="s">
        <v>902</v>
      </c>
      <c r="L365" s="2" t="s">
        <v>6531</v>
      </c>
    </row>
    <row r="366" spans="1:12" x14ac:dyDescent="0.2">
      <c r="A366" s="2">
        <v>365</v>
      </c>
      <c r="B366" s="97" t="s">
        <v>4602</v>
      </c>
      <c r="C366" s="97" t="s">
        <v>4603</v>
      </c>
      <c r="D366" s="2" t="s">
        <v>6532</v>
      </c>
      <c r="E366" s="2" t="s">
        <v>5742</v>
      </c>
      <c r="F366" s="2" t="s">
        <v>6533</v>
      </c>
      <c r="G366" s="2" t="s">
        <v>6534</v>
      </c>
      <c r="H366" s="2" t="s">
        <v>6529</v>
      </c>
      <c r="I366" s="2" t="s">
        <v>683</v>
      </c>
      <c r="J366" s="2" t="s">
        <v>6530</v>
      </c>
      <c r="K366" s="2" t="s">
        <v>902</v>
      </c>
      <c r="L366" s="2" t="s">
        <v>6531</v>
      </c>
    </row>
    <row r="367" spans="1:12" x14ac:dyDescent="0.2">
      <c r="A367" s="2">
        <v>366</v>
      </c>
      <c r="B367" s="97" t="s">
        <v>951</v>
      </c>
      <c r="C367" s="97" t="s">
        <v>952</v>
      </c>
      <c r="D367" s="2" t="s">
        <v>6535</v>
      </c>
      <c r="E367" s="2" t="s">
        <v>679</v>
      </c>
      <c r="F367" s="2" t="s">
        <v>6536</v>
      </c>
      <c r="G367" s="2" t="s">
        <v>6537</v>
      </c>
      <c r="H367" s="2" t="s">
        <v>955</v>
      </c>
      <c r="I367" s="2" t="s">
        <v>683</v>
      </c>
      <c r="J367" s="2" t="s">
        <v>956</v>
      </c>
      <c r="K367" s="2" t="s">
        <v>957</v>
      </c>
      <c r="L367" s="2" t="s">
        <v>958</v>
      </c>
    </row>
    <row r="368" spans="1:12" x14ac:dyDescent="0.2">
      <c r="A368" s="2">
        <v>367</v>
      </c>
      <c r="B368" s="97" t="s">
        <v>951</v>
      </c>
      <c r="C368" s="97" t="s">
        <v>952</v>
      </c>
      <c r="D368" s="2" t="s">
        <v>6538</v>
      </c>
      <c r="E368" s="2" t="s">
        <v>5739</v>
      </c>
      <c r="F368" s="2" t="s">
        <v>6539</v>
      </c>
      <c r="G368" s="2" t="s">
        <v>683</v>
      </c>
      <c r="H368" s="2" t="s">
        <v>955</v>
      </c>
      <c r="I368" s="2" t="s">
        <v>683</v>
      </c>
      <c r="J368" s="2" t="s">
        <v>956</v>
      </c>
      <c r="K368" s="2" t="s">
        <v>957</v>
      </c>
      <c r="L368" s="2" t="s">
        <v>958</v>
      </c>
    </row>
    <row r="369" spans="1:12" x14ac:dyDescent="0.2">
      <c r="A369" s="2">
        <v>368</v>
      </c>
      <c r="B369" s="97" t="s">
        <v>951</v>
      </c>
      <c r="C369" s="97" t="s">
        <v>952</v>
      </c>
      <c r="D369" s="2" t="s">
        <v>6535</v>
      </c>
      <c r="E369" s="2" t="s">
        <v>5742</v>
      </c>
      <c r="F369" s="2" t="s">
        <v>6536</v>
      </c>
      <c r="G369" s="2" t="s">
        <v>6537</v>
      </c>
      <c r="H369" s="2" t="s">
        <v>955</v>
      </c>
      <c r="I369" s="2" t="s">
        <v>683</v>
      </c>
      <c r="J369" s="2" t="s">
        <v>956</v>
      </c>
      <c r="K369" s="2" t="s">
        <v>957</v>
      </c>
      <c r="L369" s="2" t="s">
        <v>958</v>
      </c>
    </row>
    <row r="370" spans="1:12" x14ac:dyDescent="0.2">
      <c r="A370" s="2">
        <v>369</v>
      </c>
      <c r="B370" s="97" t="s">
        <v>1851</v>
      </c>
      <c r="C370" s="2" t="s">
        <v>1852</v>
      </c>
      <c r="D370" s="2" t="s">
        <v>6540</v>
      </c>
      <c r="E370" s="2" t="s">
        <v>679</v>
      </c>
      <c r="F370" s="2" t="s">
        <v>6506</v>
      </c>
      <c r="G370" s="2" t="s">
        <v>6541</v>
      </c>
      <c r="H370" s="2" t="s">
        <v>1856</v>
      </c>
      <c r="I370" s="2" t="s">
        <v>683</v>
      </c>
      <c r="J370" s="2" t="s">
        <v>1857</v>
      </c>
      <c r="K370" s="2" t="s">
        <v>1849</v>
      </c>
      <c r="L370" s="2" t="s">
        <v>1858</v>
      </c>
    </row>
    <row r="371" spans="1:12" x14ac:dyDescent="0.2">
      <c r="A371" s="2">
        <v>370</v>
      </c>
      <c r="B371" s="97" t="s">
        <v>1851</v>
      </c>
      <c r="C371" s="2" t="s">
        <v>1852</v>
      </c>
      <c r="D371" s="2" t="s">
        <v>6542</v>
      </c>
      <c r="E371" s="2" t="s">
        <v>5739</v>
      </c>
      <c r="F371" s="2" t="s">
        <v>6543</v>
      </c>
      <c r="G371" s="2" t="s">
        <v>683</v>
      </c>
      <c r="H371" s="2" t="s">
        <v>1856</v>
      </c>
      <c r="I371" s="2" t="s">
        <v>683</v>
      </c>
      <c r="J371" s="2" t="s">
        <v>1857</v>
      </c>
      <c r="K371" s="2" t="s">
        <v>1849</v>
      </c>
      <c r="L371" s="2" t="s">
        <v>1858</v>
      </c>
    </row>
    <row r="372" spans="1:12" x14ac:dyDescent="0.2">
      <c r="A372" s="2">
        <v>371</v>
      </c>
      <c r="B372" s="97" t="s">
        <v>1851</v>
      </c>
      <c r="C372" s="97" t="s">
        <v>1852</v>
      </c>
      <c r="D372" s="2" t="s">
        <v>6540</v>
      </c>
      <c r="E372" s="2" t="s">
        <v>5742</v>
      </c>
      <c r="F372" s="2" t="s">
        <v>6506</v>
      </c>
      <c r="G372" s="2" t="s">
        <v>6541</v>
      </c>
      <c r="H372" s="2" t="s">
        <v>1856</v>
      </c>
      <c r="I372" s="2" t="s">
        <v>683</v>
      </c>
      <c r="J372" s="2" t="s">
        <v>1857</v>
      </c>
      <c r="K372" s="2" t="s">
        <v>1849</v>
      </c>
      <c r="L372" s="2" t="s">
        <v>1858</v>
      </c>
    </row>
    <row r="373" spans="1:12" x14ac:dyDescent="0.2">
      <c r="A373" s="2">
        <v>372</v>
      </c>
      <c r="B373" s="97" t="s">
        <v>4612</v>
      </c>
      <c r="C373" s="97" t="s">
        <v>4613</v>
      </c>
      <c r="E373" s="2" t="s">
        <v>679</v>
      </c>
      <c r="H373" s="2" t="s">
        <v>683</v>
      </c>
      <c r="I373" s="2" t="s">
        <v>683</v>
      </c>
      <c r="J373" s="2" t="s">
        <v>683</v>
      </c>
      <c r="K373" s="2" t="s">
        <v>1340</v>
      </c>
      <c r="L373" s="2" t="s">
        <v>757</v>
      </c>
    </row>
    <row r="374" spans="1:12" x14ac:dyDescent="0.2">
      <c r="A374" s="2">
        <v>373</v>
      </c>
      <c r="B374" s="97" t="s">
        <v>4615</v>
      </c>
      <c r="C374" s="97" t="s">
        <v>4616</v>
      </c>
      <c r="E374" s="2" t="s">
        <v>679</v>
      </c>
      <c r="H374" s="2" t="s">
        <v>683</v>
      </c>
      <c r="I374" s="2" t="s">
        <v>683</v>
      </c>
      <c r="J374" s="2" t="s">
        <v>683</v>
      </c>
      <c r="K374" s="2" t="s">
        <v>1340</v>
      </c>
      <c r="L374" s="2" t="s">
        <v>757</v>
      </c>
    </row>
    <row r="375" spans="1:12" x14ac:dyDescent="0.2">
      <c r="A375" s="2">
        <v>374</v>
      </c>
      <c r="B375" s="97" t="s">
        <v>4619</v>
      </c>
      <c r="C375" s="97" t="s">
        <v>6544</v>
      </c>
      <c r="D375" s="2" t="s">
        <v>1863</v>
      </c>
      <c r="E375" s="2" t="s">
        <v>829</v>
      </c>
      <c r="F375" s="2" t="s">
        <v>1864</v>
      </c>
      <c r="G375" s="2" t="s">
        <v>1865</v>
      </c>
      <c r="H375" s="2" t="s">
        <v>6545</v>
      </c>
      <c r="I375" s="2" t="s">
        <v>683</v>
      </c>
      <c r="J375" s="2" t="s">
        <v>853</v>
      </c>
      <c r="K375" s="2" t="s">
        <v>1995</v>
      </c>
      <c r="L375" s="2" t="s">
        <v>6546</v>
      </c>
    </row>
    <row r="376" spans="1:12" x14ac:dyDescent="0.2">
      <c r="A376" s="2">
        <v>375</v>
      </c>
      <c r="B376" s="97" t="s">
        <v>2284</v>
      </c>
      <c r="C376" s="97" t="s">
        <v>2285</v>
      </c>
      <c r="D376" s="2" t="s">
        <v>2286</v>
      </c>
      <c r="E376" s="2" t="s">
        <v>679</v>
      </c>
      <c r="F376" s="2" t="s">
        <v>2287</v>
      </c>
      <c r="G376" s="2" t="s">
        <v>2288</v>
      </c>
      <c r="H376" s="2" t="s">
        <v>2289</v>
      </c>
      <c r="I376" s="2" t="s">
        <v>683</v>
      </c>
      <c r="J376" s="2" t="s">
        <v>2002</v>
      </c>
      <c r="K376" s="2" t="s">
        <v>843</v>
      </c>
      <c r="L376" s="2" t="s">
        <v>2213</v>
      </c>
    </row>
    <row r="377" spans="1:12" x14ac:dyDescent="0.2">
      <c r="A377" s="2">
        <v>376</v>
      </c>
      <c r="B377" s="97" t="s">
        <v>2284</v>
      </c>
      <c r="C377" s="97" t="s">
        <v>2285</v>
      </c>
      <c r="D377" s="2" t="s">
        <v>6547</v>
      </c>
      <c r="E377" s="2" t="s">
        <v>5739</v>
      </c>
      <c r="F377" s="2" t="s">
        <v>6548</v>
      </c>
      <c r="G377" s="2" t="s">
        <v>6549</v>
      </c>
      <c r="H377" s="2" t="s">
        <v>2289</v>
      </c>
      <c r="I377" s="2" t="s">
        <v>683</v>
      </c>
      <c r="J377" s="2" t="s">
        <v>2002</v>
      </c>
      <c r="K377" s="2" t="s">
        <v>843</v>
      </c>
      <c r="L377" s="2" t="s">
        <v>2213</v>
      </c>
    </row>
    <row r="378" spans="1:12" x14ac:dyDescent="0.2">
      <c r="A378" s="2">
        <v>377</v>
      </c>
      <c r="B378" s="97" t="s">
        <v>2284</v>
      </c>
      <c r="C378" s="97" t="s">
        <v>2285</v>
      </c>
      <c r="D378" s="2" t="s">
        <v>2286</v>
      </c>
      <c r="E378" s="2" t="s">
        <v>5742</v>
      </c>
      <c r="F378" s="2" t="s">
        <v>2287</v>
      </c>
      <c r="G378" s="2" t="s">
        <v>2288</v>
      </c>
      <c r="H378" s="2" t="s">
        <v>2289</v>
      </c>
      <c r="I378" s="2" t="s">
        <v>683</v>
      </c>
      <c r="J378" s="2" t="s">
        <v>2002</v>
      </c>
      <c r="K378" s="2" t="s">
        <v>843</v>
      </c>
      <c r="L378" s="2" t="s">
        <v>2213</v>
      </c>
    </row>
    <row r="379" spans="1:12" x14ac:dyDescent="0.2">
      <c r="A379" s="2">
        <v>378</v>
      </c>
      <c r="B379" s="97" t="s">
        <v>4630</v>
      </c>
      <c r="C379" s="97" t="s">
        <v>4631</v>
      </c>
      <c r="D379" s="2" t="s">
        <v>6550</v>
      </c>
      <c r="E379" s="2" t="s">
        <v>679</v>
      </c>
      <c r="H379" s="2" t="s">
        <v>683</v>
      </c>
      <c r="I379" s="2" t="s">
        <v>683</v>
      </c>
      <c r="J379" s="2" t="s">
        <v>683</v>
      </c>
      <c r="K379" s="2" t="s">
        <v>1340</v>
      </c>
      <c r="L379" s="2" t="s">
        <v>757</v>
      </c>
    </row>
    <row r="380" spans="1:12" x14ac:dyDescent="0.2">
      <c r="A380" s="2">
        <v>379</v>
      </c>
      <c r="B380" s="97" t="s">
        <v>3292</v>
      </c>
      <c r="C380" s="97" t="s">
        <v>3294</v>
      </c>
      <c r="D380" s="2" t="s">
        <v>6551</v>
      </c>
      <c r="E380" s="2" t="s">
        <v>679</v>
      </c>
      <c r="F380" s="2" t="s">
        <v>6552</v>
      </c>
      <c r="G380" s="2" t="s">
        <v>6553</v>
      </c>
      <c r="H380" s="2" t="s">
        <v>6554</v>
      </c>
      <c r="I380" s="2" t="s">
        <v>683</v>
      </c>
      <c r="J380" s="2" t="s">
        <v>712</v>
      </c>
      <c r="K380" s="2" t="s">
        <v>713</v>
      </c>
      <c r="L380" s="2" t="s">
        <v>6555</v>
      </c>
    </row>
    <row r="381" spans="1:12" x14ac:dyDescent="0.2">
      <c r="A381" s="2">
        <v>380</v>
      </c>
      <c r="B381" s="97" t="s">
        <v>3292</v>
      </c>
      <c r="C381" s="97" t="s">
        <v>3294</v>
      </c>
      <c r="D381" s="2" t="s">
        <v>6556</v>
      </c>
      <c r="E381" s="2" t="s">
        <v>5739</v>
      </c>
      <c r="F381" s="2" t="s">
        <v>6557</v>
      </c>
      <c r="G381" s="2" t="s">
        <v>683</v>
      </c>
      <c r="H381" s="2" t="s">
        <v>6554</v>
      </c>
      <c r="I381" s="2" t="s">
        <v>683</v>
      </c>
      <c r="J381" s="2" t="s">
        <v>712</v>
      </c>
      <c r="K381" s="2" t="s">
        <v>713</v>
      </c>
      <c r="L381" s="2" t="s">
        <v>6555</v>
      </c>
    </row>
    <row r="382" spans="1:12" x14ac:dyDescent="0.2">
      <c r="A382" s="2">
        <v>381</v>
      </c>
      <c r="B382" s="97" t="s">
        <v>3292</v>
      </c>
      <c r="C382" s="97" t="s">
        <v>3294</v>
      </c>
      <c r="D382" s="2" t="s">
        <v>6558</v>
      </c>
      <c r="E382" s="2" t="s">
        <v>5742</v>
      </c>
      <c r="F382" s="2" t="s">
        <v>6559</v>
      </c>
      <c r="G382" s="2" t="s">
        <v>683</v>
      </c>
      <c r="H382" s="2" t="s">
        <v>6554</v>
      </c>
      <c r="I382" s="2" t="s">
        <v>683</v>
      </c>
      <c r="J382" s="2" t="s">
        <v>712</v>
      </c>
      <c r="K382" s="2" t="s">
        <v>713</v>
      </c>
      <c r="L382" s="2" t="s">
        <v>6555</v>
      </c>
    </row>
    <row r="383" spans="1:12" x14ac:dyDescent="0.2">
      <c r="A383" s="2">
        <v>382</v>
      </c>
      <c r="B383" s="97" t="s">
        <v>2953</v>
      </c>
      <c r="C383" s="97" t="s">
        <v>2954</v>
      </c>
      <c r="D383" s="2" t="s">
        <v>2955</v>
      </c>
      <c r="E383" s="2" t="s">
        <v>829</v>
      </c>
      <c r="F383" s="2" t="s">
        <v>2956</v>
      </c>
      <c r="G383" s="2" t="s">
        <v>2957</v>
      </c>
      <c r="H383" s="2" t="s">
        <v>2958</v>
      </c>
      <c r="I383" s="2" t="s">
        <v>683</v>
      </c>
      <c r="J383" s="2" t="s">
        <v>2959</v>
      </c>
      <c r="K383" s="2" t="s">
        <v>1986</v>
      </c>
      <c r="L383" s="2" t="s">
        <v>2960</v>
      </c>
    </row>
    <row r="384" spans="1:12" x14ac:dyDescent="0.2">
      <c r="A384" s="2">
        <v>383</v>
      </c>
      <c r="B384" s="97" t="s">
        <v>6560</v>
      </c>
      <c r="C384" s="97" t="s">
        <v>2954</v>
      </c>
      <c r="D384" s="2" t="s">
        <v>6561</v>
      </c>
      <c r="E384" s="2" t="s">
        <v>5840</v>
      </c>
      <c r="F384" s="2" t="s">
        <v>6562</v>
      </c>
      <c r="G384" s="2" t="s">
        <v>6563</v>
      </c>
      <c r="H384" s="2" t="s">
        <v>2958</v>
      </c>
      <c r="I384" s="2" t="s">
        <v>683</v>
      </c>
      <c r="J384" s="2" t="s">
        <v>2959</v>
      </c>
      <c r="K384" s="2" t="s">
        <v>2636</v>
      </c>
      <c r="L384" s="2" t="s">
        <v>2960</v>
      </c>
    </row>
    <row r="385" spans="1:12" x14ac:dyDescent="0.2">
      <c r="A385" s="2">
        <v>384</v>
      </c>
      <c r="B385" s="97" t="s">
        <v>6560</v>
      </c>
      <c r="C385" s="97" t="s">
        <v>2954</v>
      </c>
      <c r="D385" s="2" t="s">
        <v>6564</v>
      </c>
      <c r="E385" s="2" t="s">
        <v>5742</v>
      </c>
      <c r="F385" s="2" t="s">
        <v>6565</v>
      </c>
      <c r="G385" s="2" t="s">
        <v>6566</v>
      </c>
      <c r="H385" s="2" t="s">
        <v>2958</v>
      </c>
      <c r="I385" s="2" t="s">
        <v>683</v>
      </c>
      <c r="J385" s="2" t="s">
        <v>2959</v>
      </c>
      <c r="K385" s="2" t="s">
        <v>1986</v>
      </c>
      <c r="L385" s="2" t="s">
        <v>6567</v>
      </c>
    </row>
    <row r="386" spans="1:12" x14ac:dyDescent="0.2">
      <c r="A386" s="2">
        <v>385</v>
      </c>
      <c r="B386" s="97" t="s">
        <v>1239</v>
      </c>
      <c r="C386" s="97" t="s">
        <v>1240</v>
      </c>
      <c r="D386" s="2" t="s">
        <v>1241</v>
      </c>
      <c r="E386" s="2" t="s">
        <v>679</v>
      </c>
      <c r="F386" s="2" t="s">
        <v>1242</v>
      </c>
      <c r="G386" s="2" t="s">
        <v>6568</v>
      </c>
      <c r="H386" s="2" t="s">
        <v>6569</v>
      </c>
      <c r="I386" s="2" t="s">
        <v>683</v>
      </c>
      <c r="J386" s="2" t="s">
        <v>6570</v>
      </c>
      <c r="K386" s="2" t="s">
        <v>685</v>
      </c>
      <c r="L386" s="2" t="s">
        <v>6571</v>
      </c>
    </row>
    <row r="387" spans="1:12" x14ac:dyDescent="0.2">
      <c r="A387" s="2">
        <v>386</v>
      </c>
      <c r="B387" s="97" t="s">
        <v>1239</v>
      </c>
      <c r="C387" s="97" t="s">
        <v>1240</v>
      </c>
      <c r="D387" s="2" t="s">
        <v>6572</v>
      </c>
      <c r="E387" s="2" t="s">
        <v>5742</v>
      </c>
      <c r="F387" s="2" t="s">
        <v>6573</v>
      </c>
      <c r="G387" s="2" t="s">
        <v>6574</v>
      </c>
      <c r="H387" s="2" t="s">
        <v>6569</v>
      </c>
      <c r="I387" s="2" t="s">
        <v>683</v>
      </c>
      <c r="J387" s="2" t="s">
        <v>6570</v>
      </c>
      <c r="K387" s="2" t="s">
        <v>685</v>
      </c>
      <c r="L387" s="2" t="s">
        <v>6571</v>
      </c>
    </row>
    <row r="388" spans="1:12" x14ac:dyDescent="0.2">
      <c r="A388" s="2">
        <v>387</v>
      </c>
      <c r="B388" s="97" t="s">
        <v>2882</v>
      </c>
      <c r="C388" s="97" t="s">
        <v>2883</v>
      </c>
      <c r="D388" s="2" t="s">
        <v>2884</v>
      </c>
      <c r="E388" s="2" t="s">
        <v>829</v>
      </c>
      <c r="F388" s="2" t="s">
        <v>2885</v>
      </c>
      <c r="G388" s="2" t="s">
        <v>2886</v>
      </c>
      <c r="H388" s="2" t="s">
        <v>2887</v>
      </c>
      <c r="I388" s="2" t="s">
        <v>683</v>
      </c>
      <c r="J388" s="2" t="s">
        <v>2888</v>
      </c>
      <c r="K388" s="2" t="s">
        <v>2889</v>
      </c>
      <c r="L388" s="2" t="s">
        <v>2890</v>
      </c>
    </row>
    <row r="389" spans="1:12" x14ac:dyDescent="0.2">
      <c r="A389" s="2">
        <v>388</v>
      </c>
      <c r="B389" s="97" t="s">
        <v>2882</v>
      </c>
      <c r="C389" s="97" t="s">
        <v>2883</v>
      </c>
      <c r="D389" s="2" t="s">
        <v>6575</v>
      </c>
      <c r="E389" s="2" t="s">
        <v>10</v>
      </c>
      <c r="F389" s="2" t="s">
        <v>6576</v>
      </c>
      <c r="G389" s="2" t="s">
        <v>6577</v>
      </c>
      <c r="H389" s="2" t="s">
        <v>2887</v>
      </c>
      <c r="J389" s="2" t="s">
        <v>2888</v>
      </c>
      <c r="K389" s="2" t="s">
        <v>2889</v>
      </c>
      <c r="L389" s="2" t="s">
        <v>2890</v>
      </c>
    </row>
    <row r="390" spans="1:12" x14ac:dyDescent="0.2">
      <c r="A390" s="2">
        <v>389</v>
      </c>
      <c r="B390" s="97" t="s">
        <v>2882</v>
      </c>
      <c r="C390" s="97" t="s">
        <v>2883</v>
      </c>
      <c r="D390" s="2" t="s">
        <v>6578</v>
      </c>
      <c r="E390" s="2" t="s">
        <v>6579</v>
      </c>
      <c r="F390" s="2" t="s">
        <v>6580</v>
      </c>
      <c r="G390" s="2" t="s">
        <v>6581</v>
      </c>
      <c r="H390" s="2" t="s">
        <v>2887</v>
      </c>
      <c r="J390" s="2" t="s">
        <v>2888</v>
      </c>
      <c r="K390" s="2" t="s">
        <v>2889</v>
      </c>
      <c r="L390" s="2" t="s">
        <v>2890</v>
      </c>
    </row>
    <row r="391" spans="1:12" x14ac:dyDescent="0.2">
      <c r="A391" s="2">
        <v>390</v>
      </c>
      <c r="B391" s="97" t="s">
        <v>4653</v>
      </c>
      <c r="C391" s="97" t="s">
        <v>4653</v>
      </c>
      <c r="D391" s="2" t="s">
        <v>6582</v>
      </c>
      <c r="E391" s="2" t="s">
        <v>5742</v>
      </c>
      <c r="F391" s="2" t="s">
        <v>6583</v>
      </c>
      <c r="G391" s="2" t="s">
        <v>6583</v>
      </c>
      <c r="H391" s="2" t="s">
        <v>6584</v>
      </c>
      <c r="I391" s="2" t="s">
        <v>683</v>
      </c>
      <c r="J391" s="2" t="s">
        <v>6585</v>
      </c>
      <c r="K391" s="2" t="s">
        <v>6586</v>
      </c>
      <c r="L391" s="2" t="s">
        <v>757</v>
      </c>
    </row>
    <row r="392" spans="1:12" x14ac:dyDescent="0.2">
      <c r="A392" s="2">
        <v>391</v>
      </c>
      <c r="B392" s="97" t="s">
        <v>4656</v>
      </c>
      <c r="C392" s="97" t="s">
        <v>4657</v>
      </c>
      <c r="D392" s="2" t="s">
        <v>6587</v>
      </c>
      <c r="E392" s="2" t="s">
        <v>679</v>
      </c>
      <c r="F392" s="2" t="s">
        <v>6588</v>
      </c>
      <c r="G392" s="2" t="s">
        <v>6589</v>
      </c>
      <c r="H392" s="2" t="s">
        <v>6590</v>
      </c>
      <c r="I392" s="2" t="s">
        <v>683</v>
      </c>
      <c r="J392" s="2" t="s">
        <v>6591</v>
      </c>
      <c r="K392" s="2" t="s">
        <v>6592</v>
      </c>
      <c r="L392" s="2" t="s">
        <v>6593</v>
      </c>
    </row>
    <row r="393" spans="1:12" x14ac:dyDescent="0.2">
      <c r="A393" s="2">
        <v>392</v>
      </c>
      <c r="B393" s="97" t="s">
        <v>4660</v>
      </c>
      <c r="C393" s="97" t="s">
        <v>4661</v>
      </c>
      <c r="D393" s="2" t="s">
        <v>6594</v>
      </c>
      <c r="E393" s="2" t="s">
        <v>679</v>
      </c>
      <c r="F393" s="2" t="s">
        <v>6595</v>
      </c>
      <c r="G393" s="2" t="s">
        <v>6596</v>
      </c>
      <c r="H393" s="2" t="s">
        <v>6597</v>
      </c>
      <c r="I393" s="2" t="s">
        <v>683</v>
      </c>
      <c r="J393" s="2" t="s">
        <v>5812</v>
      </c>
      <c r="K393" s="2" t="s">
        <v>818</v>
      </c>
      <c r="L393" s="2" t="s">
        <v>6598</v>
      </c>
    </row>
    <row r="394" spans="1:12" x14ac:dyDescent="0.2">
      <c r="A394" s="2">
        <v>393</v>
      </c>
      <c r="B394" s="97" t="s">
        <v>2075</v>
      </c>
      <c r="C394" s="97" t="s">
        <v>2076</v>
      </c>
      <c r="D394" s="2" t="s">
        <v>2077</v>
      </c>
      <c r="E394" s="2" t="s">
        <v>679</v>
      </c>
      <c r="F394" s="2" t="s">
        <v>2078</v>
      </c>
      <c r="G394" s="2" t="s">
        <v>2079</v>
      </c>
      <c r="H394" s="2" t="s">
        <v>2080</v>
      </c>
      <c r="I394" s="2" t="s">
        <v>683</v>
      </c>
      <c r="J394" s="2" t="s">
        <v>853</v>
      </c>
      <c r="K394" s="2" t="s">
        <v>854</v>
      </c>
      <c r="L394" s="2" t="s">
        <v>2081</v>
      </c>
    </row>
    <row r="395" spans="1:12" x14ac:dyDescent="0.2">
      <c r="A395" s="2">
        <v>394</v>
      </c>
      <c r="B395" s="97" t="s">
        <v>2075</v>
      </c>
      <c r="C395" s="97" t="s">
        <v>2076</v>
      </c>
      <c r="D395" s="2" t="s">
        <v>2077</v>
      </c>
      <c r="E395" s="2" t="s">
        <v>5742</v>
      </c>
      <c r="F395" s="2" t="s">
        <v>2078</v>
      </c>
      <c r="G395" s="2" t="s">
        <v>2079</v>
      </c>
      <c r="H395" s="2" t="s">
        <v>2080</v>
      </c>
      <c r="I395" s="2" t="s">
        <v>683</v>
      </c>
      <c r="J395" s="2" t="s">
        <v>853</v>
      </c>
      <c r="K395" s="2" t="s">
        <v>854</v>
      </c>
      <c r="L395" s="2" t="s">
        <v>2081</v>
      </c>
    </row>
    <row r="396" spans="1:12" x14ac:dyDescent="0.2">
      <c r="A396" s="2">
        <v>395</v>
      </c>
      <c r="B396" s="97" t="s">
        <v>2576</v>
      </c>
      <c r="C396" s="2" t="s">
        <v>2577</v>
      </c>
      <c r="D396" s="2" t="s">
        <v>2578</v>
      </c>
      <c r="E396" s="2" t="s">
        <v>679</v>
      </c>
      <c r="F396" s="2" t="s">
        <v>6599</v>
      </c>
      <c r="G396" s="2" t="s">
        <v>2580</v>
      </c>
      <c r="H396" s="2" t="s">
        <v>2581</v>
      </c>
      <c r="I396" s="2" t="s">
        <v>683</v>
      </c>
      <c r="J396" s="2" t="s">
        <v>2582</v>
      </c>
      <c r="K396" s="2" t="s">
        <v>2583</v>
      </c>
      <c r="L396" s="2" t="s">
        <v>2584</v>
      </c>
    </row>
    <row r="397" spans="1:12" x14ac:dyDescent="0.2">
      <c r="A397" s="2">
        <v>396</v>
      </c>
      <c r="B397" s="97" t="s">
        <v>2576</v>
      </c>
      <c r="C397" s="97" t="s">
        <v>2577</v>
      </c>
      <c r="D397" s="2" t="s">
        <v>6600</v>
      </c>
      <c r="E397" s="2" t="s">
        <v>5739</v>
      </c>
      <c r="F397" s="2" t="s">
        <v>6601</v>
      </c>
      <c r="G397" s="2" t="s">
        <v>6602</v>
      </c>
      <c r="H397" s="2" t="s">
        <v>2581</v>
      </c>
      <c r="I397" s="2" t="s">
        <v>683</v>
      </c>
      <c r="J397" s="2" t="s">
        <v>2582</v>
      </c>
      <c r="K397" s="2" t="s">
        <v>2583</v>
      </c>
      <c r="L397" s="2" t="s">
        <v>2584</v>
      </c>
    </row>
    <row r="398" spans="1:12" x14ac:dyDescent="0.2">
      <c r="A398" s="2">
        <v>397</v>
      </c>
      <c r="B398" s="97" t="s">
        <v>2576</v>
      </c>
      <c r="C398" s="97" t="s">
        <v>2577</v>
      </c>
      <c r="D398" s="2" t="s">
        <v>2578</v>
      </c>
      <c r="E398" s="2" t="s">
        <v>5742</v>
      </c>
      <c r="F398" s="2" t="s">
        <v>6599</v>
      </c>
      <c r="G398" s="2" t="s">
        <v>2580</v>
      </c>
      <c r="H398" s="2" t="s">
        <v>2581</v>
      </c>
      <c r="I398" s="2" t="s">
        <v>683</v>
      </c>
      <c r="J398" s="2" t="s">
        <v>2582</v>
      </c>
      <c r="K398" s="2" t="s">
        <v>2583</v>
      </c>
      <c r="L398" s="2" t="s">
        <v>2584</v>
      </c>
    </row>
    <row r="399" spans="1:12" x14ac:dyDescent="0.2">
      <c r="A399" s="2">
        <v>398</v>
      </c>
      <c r="B399" s="97" t="s">
        <v>2083</v>
      </c>
      <c r="C399" s="97" t="s">
        <v>2084</v>
      </c>
      <c r="D399" s="2" t="s">
        <v>2077</v>
      </c>
      <c r="E399" s="2" t="s">
        <v>679</v>
      </c>
      <c r="F399" s="2" t="s">
        <v>2078</v>
      </c>
      <c r="G399" s="2" t="s">
        <v>2079</v>
      </c>
      <c r="H399" s="2" t="s">
        <v>2080</v>
      </c>
      <c r="I399" s="2" t="s">
        <v>683</v>
      </c>
      <c r="J399" s="2" t="s">
        <v>853</v>
      </c>
      <c r="K399" s="2" t="s">
        <v>854</v>
      </c>
      <c r="L399" s="2" t="s">
        <v>2081</v>
      </c>
    </row>
    <row r="400" spans="1:12" x14ac:dyDescent="0.2">
      <c r="A400" s="2">
        <v>399</v>
      </c>
      <c r="B400" s="97" t="s">
        <v>2083</v>
      </c>
      <c r="C400" s="97" t="s">
        <v>2084</v>
      </c>
      <c r="D400" s="2" t="s">
        <v>2077</v>
      </c>
      <c r="E400" s="2" t="s">
        <v>5742</v>
      </c>
      <c r="F400" s="2" t="s">
        <v>2078</v>
      </c>
      <c r="G400" s="2" t="s">
        <v>2079</v>
      </c>
      <c r="H400" s="2" t="s">
        <v>2080</v>
      </c>
      <c r="I400" s="2" t="s">
        <v>683</v>
      </c>
      <c r="J400" s="2" t="s">
        <v>853</v>
      </c>
      <c r="K400" s="2" t="s">
        <v>854</v>
      </c>
      <c r="L400" s="2" t="s">
        <v>2081</v>
      </c>
    </row>
    <row r="401" spans="1:12" x14ac:dyDescent="0.2">
      <c r="A401" s="2">
        <v>400</v>
      </c>
      <c r="B401" s="97" t="s">
        <v>1861</v>
      </c>
      <c r="C401" s="97" t="s">
        <v>1862</v>
      </c>
      <c r="D401" s="2" t="s">
        <v>1863</v>
      </c>
      <c r="E401" s="2" t="s">
        <v>679</v>
      </c>
      <c r="F401" s="2" t="s">
        <v>1864</v>
      </c>
      <c r="G401" s="2" t="s">
        <v>1865</v>
      </c>
      <c r="H401" s="2" t="s">
        <v>1866</v>
      </c>
      <c r="I401" s="2" t="s">
        <v>683</v>
      </c>
      <c r="J401" s="2" t="s">
        <v>853</v>
      </c>
      <c r="K401" s="2" t="s">
        <v>854</v>
      </c>
      <c r="L401" s="2" t="s">
        <v>1867</v>
      </c>
    </row>
    <row r="402" spans="1:12" x14ac:dyDescent="0.2">
      <c r="A402" s="2">
        <v>401</v>
      </c>
      <c r="B402" s="97" t="s">
        <v>1861</v>
      </c>
      <c r="C402" s="97" t="s">
        <v>1862</v>
      </c>
      <c r="D402" s="2" t="s">
        <v>6603</v>
      </c>
      <c r="E402" s="2" t="s">
        <v>5742</v>
      </c>
      <c r="F402" s="2" t="s">
        <v>6604</v>
      </c>
      <c r="G402" s="2" t="s">
        <v>6605</v>
      </c>
      <c r="H402" s="2" t="s">
        <v>1866</v>
      </c>
      <c r="I402" s="2" t="s">
        <v>683</v>
      </c>
      <c r="J402" s="2" t="s">
        <v>853</v>
      </c>
      <c r="K402" s="2" t="s">
        <v>854</v>
      </c>
      <c r="L402" s="2" t="s">
        <v>1867</v>
      </c>
    </row>
    <row r="403" spans="1:12" x14ac:dyDescent="0.2">
      <c r="A403" s="2">
        <v>402</v>
      </c>
      <c r="B403" s="97" t="s">
        <v>4684</v>
      </c>
      <c r="C403" s="97" t="s">
        <v>6606</v>
      </c>
      <c r="D403" s="2" t="s">
        <v>6607</v>
      </c>
      <c r="E403" s="2" t="s">
        <v>679</v>
      </c>
      <c r="F403" s="2" t="s">
        <v>683</v>
      </c>
      <c r="G403" s="2" t="s">
        <v>683</v>
      </c>
      <c r="H403" s="2" t="s">
        <v>683</v>
      </c>
      <c r="I403" s="2" t="s">
        <v>683</v>
      </c>
      <c r="J403" s="2" t="s">
        <v>6608</v>
      </c>
      <c r="K403" s="2" t="s">
        <v>6609</v>
      </c>
      <c r="L403" s="2" t="s">
        <v>757</v>
      </c>
    </row>
    <row r="404" spans="1:12" x14ac:dyDescent="0.2">
      <c r="A404" s="2">
        <v>403</v>
      </c>
      <c r="B404" s="97" t="s">
        <v>3418</v>
      </c>
      <c r="C404" s="97" t="s">
        <v>3420</v>
      </c>
      <c r="D404" s="2" t="s">
        <v>5772</v>
      </c>
      <c r="E404" s="2" t="s">
        <v>829</v>
      </c>
      <c r="F404" s="2" t="s">
        <v>5773</v>
      </c>
      <c r="H404" s="2" t="s">
        <v>6152</v>
      </c>
      <c r="J404" s="2" t="s">
        <v>684</v>
      </c>
      <c r="K404" s="2" t="s">
        <v>1721</v>
      </c>
      <c r="L404" s="2" t="s">
        <v>6153</v>
      </c>
    </row>
    <row r="405" spans="1:12" x14ac:dyDescent="0.2">
      <c r="A405" s="2">
        <v>404</v>
      </c>
      <c r="B405" s="97" t="s">
        <v>2086</v>
      </c>
      <c r="C405" s="97" t="s">
        <v>2087</v>
      </c>
      <c r="D405" s="2" t="s">
        <v>2077</v>
      </c>
      <c r="E405" s="2" t="s">
        <v>679</v>
      </c>
      <c r="F405" s="2" t="s">
        <v>2078</v>
      </c>
      <c r="G405" s="2" t="s">
        <v>2079</v>
      </c>
      <c r="H405" s="2" t="s">
        <v>2080</v>
      </c>
      <c r="I405" s="2" t="s">
        <v>683</v>
      </c>
      <c r="J405" s="2" t="s">
        <v>853</v>
      </c>
      <c r="K405" s="2" t="s">
        <v>854</v>
      </c>
      <c r="L405" s="2" t="s">
        <v>2081</v>
      </c>
    </row>
    <row r="406" spans="1:12" x14ac:dyDescent="0.2">
      <c r="A406" s="2">
        <v>405</v>
      </c>
      <c r="B406" s="97" t="s">
        <v>2086</v>
      </c>
      <c r="C406" s="97" t="s">
        <v>2087</v>
      </c>
      <c r="D406" s="2" t="s">
        <v>2077</v>
      </c>
      <c r="E406" s="2" t="s">
        <v>5742</v>
      </c>
      <c r="F406" s="2" t="s">
        <v>2078</v>
      </c>
      <c r="G406" s="2" t="s">
        <v>2079</v>
      </c>
      <c r="H406" s="2" t="s">
        <v>2080</v>
      </c>
      <c r="I406" s="2" t="s">
        <v>683</v>
      </c>
      <c r="J406" s="2" t="s">
        <v>853</v>
      </c>
      <c r="K406" s="2" t="s">
        <v>854</v>
      </c>
      <c r="L406" s="2" t="s">
        <v>2081</v>
      </c>
    </row>
    <row r="407" spans="1:12" x14ac:dyDescent="0.2">
      <c r="A407" s="2">
        <v>406</v>
      </c>
      <c r="B407" s="97" t="s">
        <v>4691</v>
      </c>
      <c r="C407" s="97" t="s">
        <v>4692</v>
      </c>
      <c r="D407" s="2" t="s">
        <v>6610</v>
      </c>
      <c r="E407" s="2" t="s">
        <v>679</v>
      </c>
      <c r="F407" s="2" t="s">
        <v>6611</v>
      </c>
      <c r="G407" s="2" t="s">
        <v>6612</v>
      </c>
      <c r="H407" s="2" t="s">
        <v>683</v>
      </c>
      <c r="I407" s="2" t="s">
        <v>683</v>
      </c>
      <c r="J407" s="2" t="s">
        <v>683</v>
      </c>
      <c r="K407" s="2" t="s">
        <v>1340</v>
      </c>
      <c r="L407" s="2" t="s">
        <v>757</v>
      </c>
    </row>
    <row r="408" spans="1:12" x14ac:dyDescent="0.2">
      <c r="A408" s="2">
        <v>407</v>
      </c>
      <c r="B408" s="97" t="s">
        <v>2893</v>
      </c>
      <c r="C408" s="97" t="s">
        <v>2894</v>
      </c>
      <c r="D408" s="2" t="s">
        <v>6613</v>
      </c>
      <c r="E408" s="2" t="s">
        <v>679</v>
      </c>
      <c r="F408" s="2" t="s">
        <v>6614</v>
      </c>
      <c r="G408" s="2" t="s">
        <v>6615</v>
      </c>
      <c r="H408" s="2" t="s">
        <v>2898</v>
      </c>
      <c r="I408" s="2" t="s">
        <v>683</v>
      </c>
      <c r="J408" s="2" t="s">
        <v>2899</v>
      </c>
      <c r="K408" s="2" t="s">
        <v>728</v>
      </c>
      <c r="L408" s="2" t="s">
        <v>2900</v>
      </c>
    </row>
    <row r="409" spans="1:12" x14ac:dyDescent="0.2">
      <c r="A409" s="2">
        <v>408</v>
      </c>
      <c r="B409" s="97" t="s">
        <v>2893</v>
      </c>
      <c r="C409" s="97" t="s">
        <v>2894</v>
      </c>
      <c r="D409" s="2" t="s">
        <v>2895</v>
      </c>
      <c r="E409" s="2" t="s">
        <v>5739</v>
      </c>
      <c r="F409" s="2" t="s">
        <v>6616</v>
      </c>
      <c r="G409" s="2" t="s">
        <v>2897</v>
      </c>
      <c r="H409" s="2" t="s">
        <v>2898</v>
      </c>
      <c r="I409" s="2" t="s">
        <v>683</v>
      </c>
      <c r="J409" s="2" t="s">
        <v>2899</v>
      </c>
      <c r="K409" s="2" t="s">
        <v>728</v>
      </c>
      <c r="L409" s="2" t="s">
        <v>2900</v>
      </c>
    </row>
    <row r="410" spans="1:12" x14ac:dyDescent="0.2">
      <c r="A410" s="2">
        <v>409</v>
      </c>
      <c r="B410" s="97" t="s">
        <v>2893</v>
      </c>
      <c r="C410" s="97" t="s">
        <v>2894</v>
      </c>
      <c r="D410" s="2" t="s">
        <v>6617</v>
      </c>
      <c r="E410" s="2" t="s">
        <v>5742</v>
      </c>
      <c r="F410" s="2" t="s">
        <v>6618</v>
      </c>
      <c r="G410" s="2" t="s">
        <v>6619</v>
      </c>
      <c r="H410" s="2" t="s">
        <v>2898</v>
      </c>
      <c r="I410" s="2" t="s">
        <v>683</v>
      </c>
      <c r="J410" s="2" t="s">
        <v>2899</v>
      </c>
      <c r="K410" s="2" t="s">
        <v>728</v>
      </c>
      <c r="L410" s="2" t="s">
        <v>2900</v>
      </c>
    </row>
    <row r="411" spans="1:12" x14ac:dyDescent="0.2">
      <c r="A411" s="2">
        <v>410</v>
      </c>
      <c r="B411" s="97" t="s">
        <v>3068</v>
      </c>
      <c r="C411" s="97" t="s">
        <v>3070</v>
      </c>
      <c r="D411" s="2" t="s">
        <v>6620</v>
      </c>
      <c r="E411" s="2" t="s">
        <v>679</v>
      </c>
      <c r="F411" s="2" t="s">
        <v>6621</v>
      </c>
      <c r="G411" s="2" t="s">
        <v>6622</v>
      </c>
      <c r="H411" s="2" t="s">
        <v>6623</v>
      </c>
      <c r="I411" s="2" t="s">
        <v>683</v>
      </c>
      <c r="J411" s="2" t="s">
        <v>979</v>
      </c>
      <c r="K411" s="2" t="s">
        <v>743</v>
      </c>
      <c r="L411" s="2" t="s">
        <v>980</v>
      </c>
    </row>
    <row r="412" spans="1:12" x14ac:dyDescent="0.2">
      <c r="A412" s="2">
        <v>411</v>
      </c>
      <c r="B412" s="97" t="s">
        <v>3068</v>
      </c>
      <c r="C412" s="97" t="s">
        <v>3070</v>
      </c>
      <c r="D412" s="2" t="s">
        <v>6620</v>
      </c>
      <c r="E412" s="2" t="s">
        <v>5742</v>
      </c>
      <c r="F412" s="2" t="s">
        <v>6621</v>
      </c>
      <c r="G412" s="2" t="s">
        <v>6622</v>
      </c>
      <c r="H412" s="2" t="s">
        <v>6623</v>
      </c>
      <c r="I412" s="2" t="s">
        <v>683</v>
      </c>
      <c r="J412" s="2" t="s">
        <v>979</v>
      </c>
      <c r="K412" s="2" t="s">
        <v>743</v>
      </c>
      <c r="L412" s="2" t="s">
        <v>980</v>
      </c>
    </row>
    <row r="413" spans="1:12" x14ac:dyDescent="0.2">
      <c r="A413" s="2">
        <v>412</v>
      </c>
      <c r="B413" s="97" t="s">
        <v>2445</v>
      </c>
      <c r="C413" s="97" t="s">
        <v>2446</v>
      </c>
      <c r="D413" s="2" t="s">
        <v>2447</v>
      </c>
      <c r="E413" s="2" t="s">
        <v>679</v>
      </c>
      <c r="F413" s="2" t="s">
        <v>2448</v>
      </c>
      <c r="G413" s="2" t="s">
        <v>2449</v>
      </c>
      <c r="H413" s="2" t="s">
        <v>2450</v>
      </c>
      <c r="I413" s="2" t="s">
        <v>683</v>
      </c>
      <c r="J413" s="2" t="s">
        <v>712</v>
      </c>
      <c r="K413" s="2" t="s">
        <v>713</v>
      </c>
      <c r="L413" s="2" t="s">
        <v>2451</v>
      </c>
    </row>
    <row r="414" spans="1:12" x14ac:dyDescent="0.2">
      <c r="A414" s="2">
        <v>413</v>
      </c>
      <c r="B414" s="97" t="s">
        <v>2445</v>
      </c>
      <c r="C414" s="97" t="s">
        <v>2446</v>
      </c>
      <c r="D414" s="2" t="s">
        <v>6624</v>
      </c>
      <c r="E414" s="2" t="s">
        <v>5739</v>
      </c>
      <c r="F414" s="2" t="s">
        <v>6625</v>
      </c>
      <c r="H414" s="2" t="s">
        <v>2450</v>
      </c>
      <c r="I414" s="2" t="s">
        <v>683</v>
      </c>
      <c r="J414" s="2" t="s">
        <v>712</v>
      </c>
      <c r="K414" s="2" t="s">
        <v>713</v>
      </c>
      <c r="L414" s="2" t="s">
        <v>2451</v>
      </c>
    </row>
    <row r="415" spans="1:12" x14ac:dyDescent="0.2">
      <c r="A415" s="2">
        <v>414</v>
      </c>
      <c r="B415" s="97" t="s">
        <v>2445</v>
      </c>
      <c r="C415" s="2" t="s">
        <v>2446</v>
      </c>
      <c r="D415" s="2" t="s">
        <v>6626</v>
      </c>
      <c r="E415" s="2" t="s">
        <v>5742</v>
      </c>
      <c r="F415" s="2" t="s">
        <v>683</v>
      </c>
      <c r="G415" s="2" t="s">
        <v>6627</v>
      </c>
      <c r="H415" s="2" t="s">
        <v>2450</v>
      </c>
      <c r="I415" s="2" t="s">
        <v>683</v>
      </c>
      <c r="J415" s="2" t="s">
        <v>712</v>
      </c>
      <c r="K415" s="2" t="s">
        <v>713</v>
      </c>
      <c r="L415" s="2" t="s">
        <v>2451</v>
      </c>
    </row>
    <row r="416" spans="1:12" x14ac:dyDescent="0.2">
      <c r="A416" s="2">
        <v>415</v>
      </c>
      <c r="B416" s="97" t="s">
        <v>4708</v>
      </c>
      <c r="C416" s="2" t="s">
        <v>4709</v>
      </c>
      <c r="D416" s="2" t="s">
        <v>3625</v>
      </c>
      <c r="E416" s="2" t="s">
        <v>679</v>
      </c>
      <c r="F416" s="2" t="s">
        <v>5773</v>
      </c>
      <c r="G416" s="2" t="s">
        <v>683</v>
      </c>
      <c r="H416" s="2" t="s">
        <v>6628</v>
      </c>
      <c r="I416" s="2" t="s">
        <v>683</v>
      </c>
      <c r="J416" s="2" t="s">
        <v>684</v>
      </c>
      <c r="K416" s="2" t="s">
        <v>685</v>
      </c>
      <c r="L416" s="2" t="s">
        <v>1810</v>
      </c>
    </row>
    <row r="417" spans="1:12" x14ac:dyDescent="0.2">
      <c r="A417" s="2">
        <v>416</v>
      </c>
      <c r="B417" s="97" t="s">
        <v>2589</v>
      </c>
      <c r="C417" s="97" t="s">
        <v>2590</v>
      </c>
      <c r="D417" s="2" t="s">
        <v>6629</v>
      </c>
      <c r="E417" s="2" t="s">
        <v>679</v>
      </c>
      <c r="F417" s="2" t="s">
        <v>6630</v>
      </c>
      <c r="G417" s="2" t="s">
        <v>6631</v>
      </c>
      <c r="H417" s="2" t="s">
        <v>2593</v>
      </c>
      <c r="I417" s="2" t="s">
        <v>683</v>
      </c>
      <c r="J417" s="2" t="s">
        <v>1985</v>
      </c>
      <c r="K417" s="2" t="s">
        <v>1986</v>
      </c>
      <c r="L417" s="2" t="s">
        <v>2594</v>
      </c>
    </row>
    <row r="418" spans="1:12" x14ac:dyDescent="0.2">
      <c r="A418" s="2">
        <v>417</v>
      </c>
      <c r="B418" s="97" t="s">
        <v>4712</v>
      </c>
      <c r="C418" s="97" t="s">
        <v>4713</v>
      </c>
      <c r="D418" s="2" t="s">
        <v>6632</v>
      </c>
      <c r="E418" s="2" t="s">
        <v>679</v>
      </c>
      <c r="F418" s="2" t="s">
        <v>6633</v>
      </c>
      <c r="G418" s="2" t="s">
        <v>6634</v>
      </c>
      <c r="H418" s="2" t="s">
        <v>6635</v>
      </c>
      <c r="I418" s="2" t="s">
        <v>683</v>
      </c>
      <c r="J418" s="2" t="s">
        <v>1848</v>
      </c>
      <c r="K418" s="2" t="s">
        <v>1849</v>
      </c>
      <c r="L418" s="2" t="s">
        <v>6636</v>
      </c>
    </row>
    <row r="419" spans="1:12" x14ac:dyDescent="0.2">
      <c r="A419" s="2">
        <v>418</v>
      </c>
      <c r="B419" s="97" t="s">
        <v>4712</v>
      </c>
      <c r="C419" s="97" t="s">
        <v>4713</v>
      </c>
      <c r="D419" s="2" t="s">
        <v>6632</v>
      </c>
      <c r="E419" s="2" t="s">
        <v>5742</v>
      </c>
      <c r="F419" s="2" t="s">
        <v>6633</v>
      </c>
      <c r="G419" s="2" t="s">
        <v>6634</v>
      </c>
      <c r="H419" s="2" t="s">
        <v>6635</v>
      </c>
      <c r="I419" s="2" t="s">
        <v>683</v>
      </c>
      <c r="J419" s="2" t="s">
        <v>1848</v>
      </c>
      <c r="K419" s="2" t="s">
        <v>1849</v>
      </c>
      <c r="L419" s="2" t="s">
        <v>6636</v>
      </c>
    </row>
    <row r="420" spans="1:12" x14ac:dyDescent="0.2">
      <c r="A420" s="2">
        <v>419</v>
      </c>
      <c r="B420" s="97" t="s">
        <v>1565</v>
      </c>
      <c r="C420" s="97" t="s">
        <v>1565</v>
      </c>
      <c r="D420" s="2" t="s">
        <v>1566</v>
      </c>
      <c r="E420" s="2" t="s">
        <v>679</v>
      </c>
      <c r="F420" s="2" t="s">
        <v>1567</v>
      </c>
      <c r="G420" s="2" t="s">
        <v>1568</v>
      </c>
      <c r="H420" s="2" t="s">
        <v>1569</v>
      </c>
      <c r="I420" s="2" t="s">
        <v>683</v>
      </c>
      <c r="J420" s="2" t="s">
        <v>1570</v>
      </c>
      <c r="K420" s="2" t="s">
        <v>743</v>
      </c>
      <c r="L420" s="2" t="s">
        <v>1571</v>
      </c>
    </row>
    <row r="421" spans="1:12" x14ac:dyDescent="0.2">
      <c r="A421" s="2">
        <v>420</v>
      </c>
      <c r="B421" s="97" t="s">
        <v>1565</v>
      </c>
      <c r="C421" s="97" t="s">
        <v>1565</v>
      </c>
      <c r="D421" s="2" t="s">
        <v>6637</v>
      </c>
      <c r="E421" s="2" t="s">
        <v>5840</v>
      </c>
      <c r="F421" s="2" t="s">
        <v>6638</v>
      </c>
      <c r="G421" s="2" t="s">
        <v>6639</v>
      </c>
      <c r="H421" s="2" t="s">
        <v>1569</v>
      </c>
      <c r="I421" s="2" t="s">
        <v>683</v>
      </c>
      <c r="J421" s="2" t="s">
        <v>1570</v>
      </c>
      <c r="K421" s="2" t="s">
        <v>743</v>
      </c>
      <c r="L421" s="2" t="s">
        <v>1571</v>
      </c>
    </row>
    <row r="422" spans="1:12" x14ac:dyDescent="0.2">
      <c r="A422" s="2">
        <v>421</v>
      </c>
      <c r="B422" s="97" t="s">
        <v>4722</v>
      </c>
      <c r="C422" s="97" t="s">
        <v>4722</v>
      </c>
      <c r="D422" s="2" t="s">
        <v>6640</v>
      </c>
      <c r="E422" s="2" t="s">
        <v>679</v>
      </c>
      <c r="F422" s="2" t="s">
        <v>6641</v>
      </c>
      <c r="G422" s="2" t="s">
        <v>6642</v>
      </c>
      <c r="H422" s="2" t="s">
        <v>6643</v>
      </c>
      <c r="I422" s="2" t="s">
        <v>683</v>
      </c>
      <c r="J422" s="2" t="s">
        <v>1886</v>
      </c>
      <c r="K422" s="2" t="s">
        <v>818</v>
      </c>
      <c r="L422" s="2" t="s">
        <v>6644</v>
      </c>
    </row>
    <row r="423" spans="1:12" x14ac:dyDescent="0.2">
      <c r="A423" s="2">
        <v>422</v>
      </c>
      <c r="B423" s="97" t="s">
        <v>963</v>
      </c>
      <c r="C423" s="97" t="s">
        <v>963</v>
      </c>
      <c r="D423" s="2" t="s">
        <v>6645</v>
      </c>
      <c r="E423" s="2" t="s">
        <v>679</v>
      </c>
      <c r="F423" s="2" t="s">
        <v>6646</v>
      </c>
      <c r="G423" s="2" t="s">
        <v>6647</v>
      </c>
      <c r="H423" s="2" t="s">
        <v>966</v>
      </c>
      <c r="I423" s="2" t="s">
        <v>683</v>
      </c>
      <c r="J423" s="2" t="s">
        <v>967</v>
      </c>
      <c r="K423" s="2" t="s">
        <v>968</v>
      </c>
      <c r="L423" s="2" t="s">
        <v>969</v>
      </c>
    </row>
    <row r="424" spans="1:12" x14ac:dyDescent="0.2">
      <c r="A424" s="2">
        <v>423</v>
      </c>
      <c r="B424" s="97" t="s">
        <v>963</v>
      </c>
      <c r="C424" s="2" t="s">
        <v>963</v>
      </c>
      <c r="D424" s="2" t="s">
        <v>6645</v>
      </c>
      <c r="E424" s="2" t="s">
        <v>5742</v>
      </c>
      <c r="F424" s="2" t="s">
        <v>6646</v>
      </c>
      <c r="G424" s="2" t="s">
        <v>6647</v>
      </c>
      <c r="H424" s="2" t="s">
        <v>966</v>
      </c>
      <c r="I424" s="2" t="s">
        <v>683</v>
      </c>
      <c r="J424" s="2" t="s">
        <v>967</v>
      </c>
      <c r="K424" s="2" t="s">
        <v>968</v>
      </c>
      <c r="L424" s="2" t="s">
        <v>969</v>
      </c>
    </row>
    <row r="425" spans="1:12" x14ac:dyDescent="0.2">
      <c r="A425" s="2">
        <v>424</v>
      </c>
      <c r="B425" s="97" t="s">
        <v>1870</v>
      </c>
      <c r="C425" s="2" t="s">
        <v>1871</v>
      </c>
      <c r="D425" s="2" t="s">
        <v>6648</v>
      </c>
      <c r="E425" s="2" t="s">
        <v>679</v>
      </c>
      <c r="F425" s="2" t="s">
        <v>6649</v>
      </c>
      <c r="G425" s="2" t="s">
        <v>6650</v>
      </c>
      <c r="H425" s="2" t="s">
        <v>6651</v>
      </c>
      <c r="I425" s="2" t="s">
        <v>683</v>
      </c>
      <c r="J425" s="2" t="s">
        <v>1876</v>
      </c>
      <c r="K425" s="2" t="s">
        <v>1849</v>
      </c>
      <c r="L425" s="2" t="s">
        <v>1877</v>
      </c>
    </row>
    <row r="426" spans="1:12" x14ac:dyDescent="0.2">
      <c r="A426" s="2">
        <v>425</v>
      </c>
      <c r="B426" s="97" t="s">
        <v>1870</v>
      </c>
      <c r="C426" s="2" t="s">
        <v>1871</v>
      </c>
      <c r="D426" s="2" t="s">
        <v>6652</v>
      </c>
      <c r="E426" s="2" t="s">
        <v>5739</v>
      </c>
      <c r="F426" s="2" t="s">
        <v>6653</v>
      </c>
      <c r="G426" s="2" t="s">
        <v>6654</v>
      </c>
      <c r="H426" s="2" t="s">
        <v>6651</v>
      </c>
      <c r="I426" s="2" t="s">
        <v>683</v>
      </c>
      <c r="J426" s="2" t="s">
        <v>1876</v>
      </c>
      <c r="K426" s="2" t="s">
        <v>1849</v>
      </c>
      <c r="L426" s="2" t="s">
        <v>1877</v>
      </c>
    </row>
    <row r="427" spans="1:12" x14ac:dyDescent="0.2">
      <c r="A427" s="2">
        <v>426</v>
      </c>
      <c r="B427" s="97" t="s">
        <v>1870</v>
      </c>
      <c r="C427" s="2" t="s">
        <v>1871</v>
      </c>
      <c r="D427" s="2" t="s">
        <v>6648</v>
      </c>
      <c r="E427" s="2" t="s">
        <v>5742</v>
      </c>
      <c r="F427" s="2" t="s">
        <v>6649</v>
      </c>
      <c r="G427" s="2" t="s">
        <v>6650</v>
      </c>
      <c r="H427" s="2" t="s">
        <v>6651</v>
      </c>
      <c r="I427" s="2" t="s">
        <v>683</v>
      </c>
      <c r="J427" s="2" t="s">
        <v>1876</v>
      </c>
      <c r="K427" s="2" t="s">
        <v>1849</v>
      </c>
      <c r="L427" s="2" t="s">
        <v>1877</v>
      </c>
    </row>
    <row r="428" spans="1:12" x14ac:dyDescent="0.2">
      <c r="A428" s="2">
        <v>427</v>
      </c>
      <c r="B428" s="97" t="s">
        <v>974</v>
      </c>
      <c r="C428" s="2" t="s">
        <v>975</v>
      </c>
      <c r="D428" s="2" t="s">
        <v>6655</v>
      </c>
      <c r="E428" s="2" t="s">
        <v>679</v>
      </c>
      <c r="F428" s="2" t="s">
        <v>6656</v>
      </c>
      <c r="G428" s="2" t="s">
        <v>6657</v>
      </c>
      <c r="H428" s="2" t="s">
        <v>978</v>
      </c>
      <c r="I428" s="2" t="s">
        <v>683</v>
      </c>
      <c r="J428" s="2" t="s">
        <v>979</v>
      </c>
      <c r="K428" s="2" t="s">
        <v>743</v>
      </c>
      <c r="L428" s="2" t="s">
        <v>980</v>
      </c>
    </row>
    <row r="429" spans="1:12" x14ac:dyDescent="0.2">
      <c r="A429" s="2">
        <v>428</v>
      </c>
      <c r="B429" s="97" t="s">
        <v>974</v>
      </c>
      <c r="C429" s="2" t="s">
        <v>975</v>
      </c>
      <c r="D429" s="2" t="s">
        <v>6658</v>
      </c>
      <c r="E429" s="2" t="s">
        <v>5742</v>
      </c>
      <c r="F429" s="2" t="s">
        <v>6659</v>
      </c>
      <c r="G429" s="2" t="s">
        <v>6660</v>
      </c>
      <c r="H429" s="2" t="s">
        <v>978</v>
      </c>
      <c r="I429" s="2" t="s">
        <v>683</v>
      </c>
      <c r="J429" s="2" t="s">
        <v>979</v>
      </c>
      <c r="K429" s="2" t="s">
        <v>743</v>
      </c>
      <c r="L429" s="2" t="s">
        <v>980</v>
      </c>
    </row>
    <row r="430" spans="1:12" x14ac:dyDescent="0.2">
      <c r="A430" s="2">
        <v>429</v>
      </c>
      <c r="B430" s="97" t="s">
        <v>4739</v>
      </c>
      <c r="C430" s="97" t="s">
        <v>6661</v>
      </c>
      <c r="D430" s="2" t="s">
        <v>6662</v>
      </c>
      <c r="E430" s="2" t="s">
        <v>679</v>
      </c>
      <c r="F430" s="2" t="s">
        <v>6663</v>
      </c>
      <c r="G430" s="2" t="s">
        <v>6664</v>
      </c>
      <c r="H430" s="2" t="s">
        <v>6665</v>
      </c>
      <c r="I430" s="2" t="s">
        <v>683</v>
      </c>
      <c r="J430" s="2" t="s">
        <v>1214</v>
      </c>
      <c r="K430" s="2" t="s">
        <v>728</v>
      </c>
      <c r="L430" s="2" t="s">
        <v>6666</v>
      </c>
    </row>
    <row r="431" spans="1:12" x14ac:dyDescent="0.2">
      <c r="A431" s="2">
        <v>430</v>
      </c>
      <c r="B431" s="97" t="s">
        <v>4739</v>
      </c>
      <c r="C431" s="97" t="s">
        <v>6661</v>
      </c>
      <c r="D431" s="2" t="s">
        <v>6667</v>
      </c>
      <c r="E431" s="2" t="s">
        <v>5739</v>
      </c>
      <c r="F431" s="2" t="s">
        <v>6668</v>
      </c>
      <c r="G431" s="2" t="s">
        <v>6669</v>
      </c>
      <c r="H431" s="2" t="s">
        <v>6665</v>
      </c>
      <c r="I431" s="2" t="s">
        <v>683</v>
      </c>
      <c r="J431" s="2" t="s">
        <v>1214</v>
      </c>
      <c r="K431" s="2" t="s">
        <v>728</v>
      </c>
      <c r="L431" s="2" t="s">
        <v>6666</v>
      </c>
    </row>
    <row r="432" spans="1:12" x14ac:dyDescent="0.2">
      <c r="A432" s="2">
        <v>431</v>
      </c>
      <c r="B432" s="97" t="s">
        <v>4739</v>
      </c>
      <c r="C432" s="97" t="s">
        <v>6661</v>
      </c>
      <c r="D432" s="2" t="s">
        <v>6667</v>
      </c>
      <c r="E432" s="2" t="s">
        <v>5742</v>
      </c>
      <c r="F432" s="2" t="s">
        <v>6668</v>
      </c>
      <c r="G432" s="2" t="s">
        <v>6669</v>
      </c>
      <c r="H432" s="2" t="s">
        <v>6665</v>
      </c>
      <c r="I432" s="2" t="s">
        <v>683</v>
      </c>
      <c r="J432" s="2" t="s">
        <v>1214</v>
      </c>
      <c r="K432" s="2" t="s">
        <v>728</v>
      </c>
      <c r="L432" s="2" t="s">
        <v>6666</v>
      </c>
    </row>
    <row r="433" spans="1:12" x14ac:dyDescent="0.2">
      <c r="A433" s="2">
        <v>432</v>
      </c>
      <c r="B433" s="97" t="s">
        <v>4747</v>
      </c>
      <c r="C433" s="97" t="s">
        <v>4748</v>
      </c>
      <c r="D433" s="2" t="s">
        <v>6670</v>
      </c>
      <c r="E433" s="2" t="s">
        <v>679</v>
      </c>
      <c r="F433" s="2" t="s">
        <v>6671</v>
      </c>
      <c r="G433" s="2" t="s">
        <v>6672</v>
      </c>
      <c r="H433" s="2" t="s">
        <v>6673</v>
      </c>
      <c r="I433" s="2" t="s">
        <v>683</v>
      </c>
      <c r="J433" s="2" t="s">
        <v>6674</v>
      </c>
      <c r="K433" s="2" t="s">
        <v>854</v>
      </c>
      <c r="L433" s="2" t="s">
        <v>6675</v>
      </c>
    </row>
    <row r="434" spans="1:12" x14ac:dyDescent="0.2">
      <c r="A434" s="2">
        <v>433</v>
      </c>
      <c r="B434" s="97" t="s">
        <v>4747</v>
      </c>
      <c r="C434" s="97" t="s">
        <v>4748</v>
      </c>
      <c r="D434" s="2" t="s">
        <v>6676</v>
      </c>
      <c r="E434" s="2" t="s">
        <v>5742</v>
      </c>
      <c r="F434" s="2" t="s">
        <v>683</v>
      </c>
      <c r="G434" s="2" t="s">
        <v>683</v>
      </c>
      <c r="H434" s="2" t="s">
        <v>6673</v>
      </c>
      <c r="I434" s="2" t="s">
        <v>683</v>
      </c>
      <c r="J434" s="2" t="s">
        <v>6674</v>
      </c>
      <c r="K434" s="2" t="s">
        <v>854</v>
      </c>
      <c r="L434" s="2" t="s">
        <v>6675</v>
      </c>
    </row>
    <row r="435" spans="1:12" x14ac:dyDescent="0.2">
      <c r="A435" s="2">
        <v>434</v>
      </c>
      <c r="B435" s="97" t="s">
        <v>985</v>
      </c>
      <c r="C435" s="97" t="s">
        <v>986</v>
      </c>
      <c r="D435" s="2" t="s">
        <v>6677</v>
      </c>
      <c r="E435" s="2" t="s">
        <v>679</v>
      </c>
      <c r="F435" s="2" t="s">
        <v>683</v>
      </c>
      <c r="G435" s="2" t="s">
        <v>6678</v>
      </c>
      <c r="H435" s="2" t="s">
        <v>989</v>
      </c>
      <c r="I435" s="2" t="s">
        <v>683</v>
      </c>
      <c r="J435" s="2" t="s">
        <v>990</v>
      </c>
      <c r="K435" s="2" t="s">
        <v>854</v>
      </c>
      <c r="L435" s="2" t="s">
        <v>991</v>
      </c>
    </row>
    <row r="436" spans="1:12" x14ac:dyDescent="0.2">
      <c r="A436" s="2">
        <v>435</v>
      </c>
      <c r="B436" s="97" t="s">
        <v>985</v>
      </c>
      <c r="C436" s="97" t="s">
        <v>986</v>
      </c>
      <c r="D436" s="2" t="s">
        <v>6677</v>
      </c>
      <c r="E436" s="2" t="s">
        <v>5742</v>
      </c>
      <c r="F436" s="2" t="s">
        <v>683</v>
      </c>
      <c r="G436" s="2" t="s">
        <v>6678</v>
      </c>
      <c r="H436" s="2" t="s">
        <v>989</v>
      </c>
      <c r="I436" s="2" t="s">
        <v>683</v>
      </c>
      <c r="J436" s="2" t="s">
        <v>990</v>
      </c>
      <c r="K436" s="2" t="s">
        <v>854</v>
      </c>
      <c r="L436" s="2" t="s">
        <v>991</v>
      </c>
    </row>
    <row r="437" spans="1:12" x14ac:dyDescent="0.2">
      <c r="A437" s="2">
        <v>436</v>
      </c>
      <c r="B437" s="97" t="s">
        <v>4760</v>
      </c>
      <c r="C437" s="97" t="s">
        <v>6679</v>
      </c>
      <c r="D437" s="2" t="s">
        <v>6680</v>
      </c>
      <c r="E437" s="2" t="s">
        <v>679</v>
      </c>
      <c r="F437" s="2" t="s">
        <v>6681</v>
      </c>
      <c r="G437" s="2" t="s">
        <v>6682</v>
      </c>
      <c r="H437" s="2" t="s">
        <v>6683</v>
      </c>
      <c r="I437" s="2" t="s">
        <v>683</v>
      </c>
      <c r="J437" s="2" t="s">
        <v>1166</v>
      </c>
      <c r="K437" s="2" t="s">
        <v>1167</v>
      </c>
      <c r="L437" s="2" t="s">
        <v>6684</v>
      </c>
    </row>
    <row r="438" spans="1:12" x14ac:dyDescent="0.2">
      <c r="A438" s="2">
        <v>437</v>
      </c>
      <c r="B438" s="97" t="s">
        <v>4760</v>
      </c>
      <c r="C438" s="97" t="s">
        <v>6679</v>
      </c>
      <c r="D438" s="2" t="s">
        <v>6685</v>
      </c>
      <c r="E438" s="2" t="s">
        <v>5739</v>
      </c>
      <c r="F438" s="2" t="s">
        <v>6686</v>
      </c>
      <c r="G438" s="2" t="s">
        <v>6687</v>
      </c>
      <c r="H438" s="2" t="s">
        <v>6683</v>
      </c>
      <c r="I438" s="2" t="s">
        <v>683</v>
      </c>
      <c r="J438" s="2" t="s">
        <v>1166</v>
      </c>
      <c r="K438" s="2" t="s">
        <v>1167</v>
      </c>
      <c r="L438" s="2" t="s">
        <v>6684</v>
      </c>
    </row>
    <row r="439" spans="1:12" x14ac:dyDescent="0.2">
      <c r="A439" s="2">
        <v>438</v>
      </c>
      <c r="B439" s="97" t="s">
        <v>4760</v>
      </c>
      <c r="C439" s="97" t="s">
        <v>6679</v>
      </c>
      <c r="D439" s="2" t="s">
        <v>6680</v>
      </c>
      <c r="E439" s="2" t="s">
        <v>5742</v>
      </c>
      <c r="F439" s="2" t="s">
        <v>6681</v>
      </c>
      <c r="G439" s="2" t="s">
        <v>6682</v>
      </c>
      <c r="H439" s="2" t="s">
        <v>6683</v>
      </c>
      <c r="I439" s="2" t="s">
        <v>683</v>
      </c>
      <c r="J439" s="2" t="s">
        <v>1166</v>
      </c>
      <c r="K439" s="2" t="s">
        <v>1167</v>
      </c>
      <c r="L439" s="2" t="s">
        <v>6684</v>
      </c>
    </row>
    <row r="440" spans="1:12" x14ac:dyDescent="0.2">
      <c r="A440" s="2">
        <v>439</v>
      </c>
      <c r="B440" s="97" t="s">
        <v>1880</v>
      </c>
      <c r="C440" s="97" t="s">
        <v>1881</v>
      </c>
      <c r="D440" s="2" t="s">
        <v>6688</v>
      </c>
      <c r="E440" s="2" t="s">
        <v>679</v>
      </c>
      <c r="F440" s="2" t="s">
        <v>6689</v>
      </c>
      <c r="G440" s="2" t="s">
        <v>6690</v>
      </c>
      <c r="H440" s="2" t="s">
        <v>1885</v>
      </c>
      <c r="I440" s="2" t="s">
        <v>683</v>
      </c>
      <c r="J440" s="2" t="s">
        <v>1886</v>
      </c>
      <c r="K440" s="2" t="s">
        <v>818</v>
      </c>
      <c r="L440" s="2" t="s">
        <v>1887</v>
      </c>
    </row>
    <row r="441" spans="1:12" x14ac:dyDescent="0.2">
      <c r="A441" s="2">
        <v>440</v>
      </c>
      <c r="B441" s="97" t="s">
        <v>1880</v>
      </c>
      <c r="C441" s="97" t="s">
        <v>1881</v>
      </c>
      <c r="D441" s="2" t="s">
        <v>1882</v>
      </c>
      <c r="E441" s="2" t="s">
        <v>5739</v>
      </c>
      <c r="F441" s="2" t="s">
        <v>6691</v>
      </c>
      <c r="G441" s="2" t="s">
        <v>6692</v>
      </c>
      <c r="H441" s="2" t="s">
        <v>1885</v>
      </c>
      <c r="I441" s="2" t="s">
        <v>683</v>
      </c>
      <c r="J441" s="2" t="s">
        <v>1886</v>
      </c>
      <c r="K441" s="2" t="s">
        <v>818</v>
      </c>
      <c r="L441" s="2" t="s">
        <v>1887</v>
      </c>
    </row>
    <row r="442" spans="1:12" x14ac:dyDescent="0.2">
      <c r="A442" s="2">
        <v>441</v>
      </c>
      <c r="B442" s="97" t="s">
        <v>1880</v>
      </c>
      <c r="C442" s="97" t="s">
        <v>1881</v>
      </c>
      <c r="D442" s="2" t="s">
        <v>6693</v>
      </c>
      <c r="E442" s="2" t="s">
        <v>5742</v>
      </c>
      <c r="F442" s="2" t="s">
        <v>6694</v>
      </c>
      <c r="G442" s="2" t="s">
        <v>6695</v>
      </c>
      <c r="H442" s="2" t="s">
        <v>1885</v>
      </c>
      <c r="I442" s="2" t="s">
        <v>683</v>
      </c>
      <c r="J442" s="2" t="s">
        <v>1886</v>
      </c>
      <c r="K442" s="2" t="s">
        <v>818</v>
      </c>
      <c r="L442" s="2" t="s">
        <v>1887</v>
      </c>
    </row>
    <row r="443" spans="1:12" x14ac:dyDescent="0.2">
      <c r="A443" s="2">
        <v>442</v>
      </c>
      <c r="B443" s="97" t="s">
        <v>4768</v>
      </c>
      <c r="C443" s="97" t="s">
        <v>4769</v>
      </c>
      <c r="D443" s="2" t="s">
        <v>6696</v>
      </c>
      <c r="E443" s="2" t="s">
        <v>829</v>
      </c>
      <c r="F443" s="2" t="s">
        <v>6697</v>
      </c>
      <c r="H443" s="2" t="s">
        <v>6698</v>
      </c>
      <c r="J443" s="2" t="s">
        <v>1214</v>
      </c>
      <c r="K443" s="2" t="s">
        <v>1758</v>
      </c>
      <c r="L443" s="2" t="s">
        <v>6699</v>
      </c>
    </row>
    <row r="444" spans="1:12" x14ac:dyDescent="0.2">
      <c r="A444" s="2">
        <v>443</v>
      </c>
      <c r="B444" s="97" t="s">
        <v>2601</v>
      </c>
      <c r="C444" s="2" t="s">
        <v>2602</v>
      </c>
      <c r="D444" s="2" t="s">
        <v>6700</v>
      </c>
      <c r="E444" s="2" t="s">
        <v>679</v>
      </c>
      <c r="F444" s="2" t="s">
        <v>6701</v>
      </c>
      <c r="G444" s="2" t="s">
        <v>2605</v>
      </c>
      <c r="H444" s="2" t="s">
        <v>2606</v>
      </c>
      <c r="I444" s="2" t="s">
        <v>683</v>
      </c>
      <c r="J444" s="2" t="s">
        <v>853</v>
      </c>
      <c r="K444" s="2" t="s">
        <v>854</v>
      </c>
      <c r="L444" s="2" t="s">
        <v>946</v>
      </c>
    </row>
    <row r="445" spans="1:12" x14ac:dyDescent="0.2">
      <c r="A445" s="2">
        <v>444</v>
      </c>
      <c r="B445" s="97" t="s">
        <v>2601</v>
      </c>
      <c r="C445" s="97" t="s">
        <v>2602</v>
      </c>
      <c r="D445" s="2" t="s">
        <v>6702</v>
      </c>
      <c r="E445" s="2" t="s">
        <v>5739</v>
      </c>
      <c r="F445" s="2" t="s">
        <v>6703</v>
      </c>
      <c r="G445" s="2" t="s">
        <v>6704</v>
      </c>
      <c r="H445" s="2" t="s">
        <v>2606</v>
      </c>
      <c r="I445" s="2" t="s">
        <v>683</v>
      </c>
      <c r="J445" s="2" t="s">
        <v>853</v>
      </c>
      <c r="K445" s="2" t="s">
        <v>854</v>
      </c>
      <c r="L445" s="2" t="s">
        <v>946</v>
      </c>
    </row>
    <row r="446" spans="1:12" x14ac:dyDescent="0.2">
      <c r="A446" s="2">
        <v>445</v>
      </c>
      <c r="B446" s="97" t="s">
        <v>2601</v>
      </c>
      <c r="C446" s="97" t="s">
        <v>2602</v>
      </c>
      <c r="D446" s="2" t="s">
        <v>6705</v>
      </c>
      <c r="E446" s="2" t="s">
        <v>5742</v>
      </c>
      <c r="F446" s="2" t="s">
        <v>6706</v>
      </c>
      <c r="G446" s="2" t="s">
        <v>6707</v>
      </c>
      <c r="H446" s="2" t="s">
        <v>2606</v>
      </c>
      <c r="I446" s="2" t="s">
        <v>683</v>
      </c>
      <c r="J446" s="2" t="s">
        <v>853</v>
      </c>
      <c r="K446" s="2" t="s">
        <v>854</v>
      </c>
      <c r="L446" s="2" t="s">
        <v>946</v>
      </c>
    </row>
    <row r="447" spans="1:12" x14ac:dyDescent="0.2">
      <c r="A447" s="2">
        <v>446</v>
      </c>
      <c r="B447" s="97" t="s">
        <v>4777</v>
      </c>
      <c r="C447" s="97" t="s">
        <v>4778</v>
      </c>
      <c r="D447" s="2" t="s">
        <v>6708</v>
      </c>
      <c r="E447" s="2" t="s">
        <v>679</v>
      </c>
      <c r="F447" s="2" t="s">
        <v>6709</v>
      </c>
      <c r="G447" s="2" t="s">
        <v>6710</v>
      </c>
      <c r="H447" s="2" t="s">
        <v>6711</v>
      </c>
      <c r="I447" s="2" t="s">
        <v>683</v>
      </c>
      <c r="J447" s="2" t="s">
        <v>2066</v>
      </c>
      <c r="K447" s="2" t="s">
        <v>2067</v>
      </c>
      <c r="L447" s="2" t="s">
        <v>6712</v>
      </c>
    </row>
    <row r="448" spans="1:12" x14ac:dyDescent="0.2">
      <c r="A448" s="2">
        <v>447</v>
      </c>
      <c r="B448" s="97" t="s">
        <v>4777</v>
      </c>
      <c r="C448" s="97" t="s">
        <v>4778</v>
      </c>
      <c r="D448" s="2" t="s">
        <v>6713</v>
      </c>
      <c r="E448" s="2" t="s">
        <v>5742</v>
      </c>
      <c r="F448" s="2" t="s">
        <v>6714</v>
      </c>
      <c r="G448" s="2" t="s">
        <v>6715</v>
      </c>
      <c r="H448" s="2" t="s">
        <v>6711</v>
      </c>
      <c r="I448" s="2" t="s">
        <v>683</v>
      </c>
      <c r="J448" s="2" t="s">
        <v>2066</v>
      </c>
      <c r="K448" s="2" t="s">
        <v>2067</v>
      </c>
      <c r="L448" s="2" t="s">
        <v>6712</v>
      </c>
    </row>
    <row r="449" spans="1:12" x14ac:dyDescent="0.2">
      <c r="A449" s="2">
        <v>448</v>
      </c>
      <c r="B449" s="97" t="s">
        <v>4783</v>
      </c>
      <c r="C449" s="97" t="s">
        <v>4784</v>
      </c>
      <c r="D449" s="2" t="s">
        <v>6716</v>
      </c>
      <c r="E449" s="2" t="s">
        <v>679</v>
      </c>
      <c r="F449" s="2" t="s">
        <v>6717</v>
      </c>
      <c r="G449" s="2" t="s">
        <v>6718</v>
      </c>
      <c r="H449" s="2" t="s">
        <v>2606</v>
      </c>
      <c r="I449" s="2" t="s">
        <v>683</v>
      </c>
      <c r="J449" s="2" t="s">
        <v>853</v>
      </c>
      <c r="K449" s="2" t="s">
        <v>854</v>
      </c>
      <c r="L449" s="2" t="s">
        <v>946</v>
      </c>
    </row>
    <row r="450" spans="1:12" x14ac:dyDescent="0.2">
      <c r="A450" s="2">
        <v>449</v>
      </c>
      <c r="B450" s="97" t="s">
        <v>4783</v>
      </c>
      <c r="C450" s="97" t="s">
        <v>4784</v>
      </c>
      <c r="D450" s="2" t="s">
        <v>6705</v>
      </c>
      <c r="E450" s="2" t="s">
        <v>5742</v>
      </c>
      <c r="F450" s="2" t="s">
        <v>6706</v>
      </c>
      <c r="G450" s="2" t="s">
        <v>6707</v>
      </c>
      <c r="H450" s="2" t="s">
        <v>2606</v>
      </c>
      <c r="I450" s="2" t="s">
        <v>683</v>
      </c>
      <c r="J450" s="2" t="s">
        <v>853</v>
      </c>
      <c r="K450" s="2" t="s">
        <v>854</v>
      </c>
      <c r="L450" s="2" t="s">
        <v>946</v>
      </c>
    </row>
    <row r="451" spans="1:12" x14ac:dyDescent="0.2">
      <c r="A451" s="2">
        <v>450</v>
      </c>
      <c r="B451" s="97" t="s">
        <v>4790</v>
      </c>
      <c r="C451" s="2" t="s">
        <v>4791</v>
      </c>
      <c r="D451" s="2" t="s">
        <v>6719</v>
      </c>
      <c r="E451" s="2" t="s">
        <v>679</v>
      </c>
      <c r="F451" s="2" t="s">
        <v>6720</v>
      </c>
      <c r="G451" s="2" t="s">
        <v>6721</v>
      </c>
      <c r="H451" s="2" t="s">
        <v>6722</v>
      </c>
      <c r="I451" s="2" t="s">
        <v>683</v>
      </c>
      <c r="J451" s="2" t="s">
        <v>2066</v>
      </c>
      <c r="K451" s="2" t="s">
        <v>2067</v>
      </c>
      <c r="L451" s="2" t="s">
        <v>6723</v>
      </c>
    </row>
    <row r="452" spans="1:12" x14ac:dyDescent="0.2">
      <c r="A452" s="2">
        <v>451</v>
      </c>
      <c r="B452" s="97" t="s">
        <v>4790</v>
      </c>
      <c r="C452" s="2" t="s">
        <v>4791</v>
      </c>
      <c r="D452" s="2" t="s">
        <v>6724</v>
      </c>
      <c r="E452" s="2" t="s">
        <v>5739</v>
      </c>
      <c r="F452" s="2" t="s">
        <v>6725</v>
      </c>
      <c r="G452" s="2" t="s">
        <v>6726</v>
      </c>
      <c r="H452" s="2" t="s">
        <v>6722</v>
      </c>
      <c r="I452" s="2" t="s">
        <v>683</v>
      </c>
      <c r="J452" s="2" t="s">
        <v>2066</v>
      </c>
      <c r="K452" s="2" t="s">
        <v>2067</v>
      </c>
      <c r="L452" s="2" t="s">
        <v>6723</v>
      </c>
    </row>
    <row r="453" spans="1:12" x14ac:dyDescent="0.2">
      <c r="A453" s="2">
        <v>452</v>
      </c>
      <c r="B453" s="97" t="s">
        <v>4790</v>
      </c>
      <c r="C453" s="97" t="s">
        <v>4791</v>
      </c>
      <c r="D453" s="2" t="s">
        <v>6727</v>
      </c>
      <c r="E453" s="2" t="s">
        <v>5742</v>
      </c>
      <c r="F453" s="2" t="s">
        <v>6728</v>
      </c>
      <c r="G453" s="2" t="s">
        <v>6729</v>
      </c>
      <c r="H453" s="2" t="s">
        <v>6722</v>
      </c>
      <c r="I453" s="2" t="s">
        <v>683</v>
      </c>
      <c r="J453" s="2" t="s">
        <v>2066</v>
      </c>
      <c r="K453" s="2" t="s">
        <v>2067</v>
      </c>
      <c r="L453" s="2" t="s">
        <v>6723</v>
      </c>
    </row>
    <row r="454" spans="1:12" x14ac:dyDescent="0.2">
      <c r="A454" s="2">
        <v>453</v>
      </c>
      <c r="B454" s="97" t="s">
        <v>1573</v>
      </c>
      <c r="C454" s="97" t="s">
        <v>1574</v>
      </c>
      <c r="D454" s="2" t="s">
        <v>1575</v>
      </c>
      <c r="E454" s="2" t="s">
        <v>679</v>
      </c>
      <c r="F454" s="2" t="s">
        <v>1576</v>
      </c>
      <c r="G454" s="2" t="s">
        <v>1577</v>
      </c>
      <c r="H454" s="2" t="s">
        <v>1578</v>
      </c>
      <c r="I454" s="2" t="s">
        <v>683</v>
      </c>
      <c r="J454" s="2" t="s">
        <v>1528</v>
      </c>
      <c r="K454" s="2" t="s">
        <v>743</v>
      </c>
      <c r="L454" s="2" t="s">
        <v>1579</v>
      </c>
    </row>
    <row r="455" spans="1:12" x14ac:dyDescent="0.2">
      <c r="A455" s="2">
        <v>454</v>
      </c>
      <c r="B455" s="97" t="s">
        <v>1573</v>
      </c>
      <c r="C455" s="97" t="s">
        <v>1574</v>
      </c>
      <c r="D455" s="2" t="s">
        <v>6730</v>
      </c>
      <c r="E455" s="2" t="s">
        <v>5840</v>
      </c>
      <c r="F455" s="2" t="s">
        <v>6731</v>
      </c>
      <c r="G455" s="2" t="s">
        <v>6732</v>
      </c>
      <c r="H455" s="2" t="s">
        <v>1578</v>
      </c>
      <c r="J455" s="2" t="s">
        <v>1528</v>
      </c>
      <c r="K455" s="2" t="s">
        <v>2</v>
      </c>
      <c r="L455" s="2" t="s">
        <v>6733</v>
      </c>
    </row>
    <row r="456" spans="1:12" x14ac:dyDescent="0.2">
      <c r="A456" s="2">
        <v>455</v>
      </c>
      <c r="B456" s="97" t="s">
        <v>1573</v>
      </c>
      <c r="C456" s="2" t="s">
        <v>1574</v>
      </c>
      <c r="D456" s="2" t="s">
        <v>6734</v>
      </c>
      <c r="E456" s="2" t="s">
        <v>5742</v>
      </c>
      <c r="F456" s="2" t="s">
        <v>683</v>
      </c>
      <c r="G456" s="2" t="s">
        <v>683</v>
      </c>
      <c r="H456" s="2" t="s">
        <v>1578</v>
      </c>
      <c r="I456" s="2" t="s">
        <v>683</v>
      </c>
      <c r="J456" s="2" t="s">
        <v>1528</v>
      </c>
      <c r="K456" s="2" t="s">
        <v>743</v>
      </c>
      <c r="L456" s="2" t="s">
        <v>1579</v>
      </c>
    </row>
    <row r="457" spans="1:12" x14ac:dyDescent="0.2">
      <c r="A457" s="2">
        <v>456</v>
      </c>
      <c r="B457" s="97" t="s">
        <v>996</v>
      </c>
      <c r="C457" s="97" t="s">
        <v>997</v>
      </c>
      <c r="D457" s="2" t="s">
        <v>998</v>
      </c>
      <c r="E457" s="2" t="s">
        <v>679</v>
      </c>
      <c r="F457" s="2" t="s">
        <v>999</v>
      </c>
      <c r="G457" s="2" t="s">
        <v>6735</v>
      </c>
      <c r="H457" s="2" t="s">
        <v>1001</v>
      </c>
      <c r="I457" s="2" t="s">
        <v>683</v>
      </c>
      <c r="J457" s="2" t="s">
        <v>1002</v>
      </c>
      <c r="K457" s="2" t="s">
        <v>1003</v>
      </c>
      <c r="L457" s="2" t="s">
        <v>1004</v>
      </c>
    </row>
    <row r="458" spans="1:12" x14ac:dyDescent="0.2">
      <c r="A458" s="2">
        <v>457</v>
      </c>
      <c r="B458" s="97" t="s">
        <v>2793</v>
      </c>
      <c r="C458" s="97" t="s">
        <v>2794</v>
      </c>
      <c r="D458" s="2" t="s">
        <v>2611</v>
      </c>
      <c r="E458" s="2" t="s">
        <v>679</v>
      </c>
      <c r="F458" s="2" t="s">
        <v>2795</v>
      </c>
      <c r="G458" s="2" t="s">
        <v>2612</v>
      </c>
      <c r="H458" s="2" t="s">
        <v>2613</v>
      </c>
      <c r="I458" s="2" t="s">
        <v>683</v>
      </c>
      <c r="J458" s="2" t="s">
        <v>2614</v>
      </c>
      <c r="K458" s="2" t="s">
        <v>1561</v>
      </c>
      <c r="L458" s="2" t="s">
        <v>2615</v>
      </c>
    </row>
    <row r="459" spans="1:12" x14ac:dyDescent="0.2">
      <c r="A459" s="2">
        <v>458</v>
      </c>
      <c r="B459" s="97" t="s">
        <v>2793</v>
      </c>
      <c r="C459" s="97" t="s">
        <v>2794</v>
      </c>
      <c r="D459" s="2" t="s">
        <v>2611</v>
      </c>
      <c r="E459" s="2" t="s">
        <v>5742</v>
      </c>
      <c r="F459" s="2" t="s">
        <v>2795</v>
      </c>
      <c r="G459" s="2" t="s">
        <v>2612</v>
      </c>
      <c r="H459" s="2" t="s">
        <v>2613</v>
      </c>
      <c r="I459" s="2" t="s">
        <v>683</v>
      </c>
      <c r="J459" s="2" t="s">
        <v>2614</v>
      </c>
      <c r="K459" s="2" t="s">
        <v>1561</v>
      </c>
      <c r="L459" s="2" t="s">
        <v>2615</v>
      </c>
    </row>
    <row r="460" spans="1:12" x14ac:dyDescent="0.2">
      <c r="A460" s="2">
        <v>459</v>
      </c>
      <c r="B460" s="97" t="s">
        <v>2609</v>
      </c>
      <c r="C460" s="97" t="s">
        <v>2610</v>
      </c>
      <c r="D460" s="2" t="s">
        <v>2611</v>
      </c>
      <c r="E460" s="2" t="s">
        <v>679</v>
      </c>
      <c r="F460" s="2" t="s">
        <v>2795</v>
      </c>
      <c r="G460" s="2" t="s">
        <v>2612</v>
      </c>
      <c r="H460" s="2" t="s">
        <v>2613</v>
      </c>
      <c r="I460" s="2" t="s">
        <v>683</v>
      </c>
      <c r="J460" s="2" t="s">
        <v>2614</v>
      </c>
      <c r="K460" s="2" t="s">
        <v>1561</v>
      </c>
      <c r="L460" s="2" t="s">
        <v>2615</v>
      </c>
    </row>
    <row r="461" spans="1:12" x14ac:dyDescent="0.2">
      <c r="A461" s="2">
        <v>460</v>
      </c>
      <c r="B461" s="97" t="s">
        <v>2609</v>
      </c>
      <c r="C461" s="97" t="s">
        <v>2610</v>
      </c>
      <c r="D461" s="2" t="s">
        <v>2611</v>
      </c>
      <c r="E461" s="2" t="s">
        <v>5742</v>
      </c>
      <c r="F461" s="2" t="s">
        <v>2795</v>
      </c>
      <c r="G461" s="2" t="s">
        <v>2612</v>
      </c>
      <c r="H461" s="2" t="s">
        <v>2613</v>
      </c>
      <c r="I461" s="2" t="s">
        <v>683</v>
      </c>
      <c r="J461" s="2" t="s">
        <v>2614</v>
      </c>
      <c r="K461" s="2" t="s">
        <v>1561</v>
      </c>
      <c r="L461" s="2" t="s">
        <v>2615</v>
      </c>
    </row>
    <row r="462" spans="1:12" x14ac:dyDescent="0.2">
      <c r="A462" s="2">
        <v>461</v>
      </c>
      <c r="B462" s="97" t="s">
        <v>2798</v>
      </c>
      <c r="C462" s="97" t="s">
        <v>2799</v>
      </c>
      <c r="D462" s="2" t="s">
        <v>6736</v>
      </c>
      <c r="E462" s="2" t="s">
        <v>829</v>
      </c>
      <c r="F462" s="2" t="s">
        <v>6737</v>
      </c>
      <c r="G462" s="2" t="s">
        <v>2802</v>
      </c>
      <c r="H462" s="2" t="s">
        <v>2803</v>
      </c>
      <c r="I462" s="2" t="s">
        <v>683</v>
      </c>
      <c r="J462" s="2" t="s">
        <v>2804</v>
      </c>
      <c r="K462" s="2" t="s">
        <v>2805</v>
      </c>
      <c r="L462" s="2" t="s">
        <v>2806</v>
      </c>
    </row>
    <row r="463" spans="1:12" x14ac:dyDescent="0.2">
      <c r="A463" s="2">
        <v>462</v>
      </c>
      <c r="B463" s="97" t="s">
        <v>2798</v>
      </c>
      <c r="C463" s="97" t="s">
        <v>2799</v>
      </c>
      <c r="D463" s="2" t="s">
        <v>2800</v>
      </c>
      <c r="E463" s="2" t="s">
        <v>5739</v>
      </c>
      <c r="F463" s="2" t="s">
        <v>2801</v>
      </c>
      <c r="G463" s="2" t="s">
        <v>683</v>
      </c>
      <c r="H463" s="2" t="s">
        <v>2803</v>
      </c>
      <c r="I463" s="2" t="s">
        <v>683</v>
      </c>
      <c r="J463" s="2" t="s">
        <v>2804</v>
      </c>
      <c r="K463" s="2" t="s">
        <v>957</v>
      </c>
      <c r="L463" s="2" t="s">
        <v>6738</v>
      </c>
    </row>
    <row r="464" spans="1:12" x14ac:dyDescent="0.2">
      <c r="A464" s="2">
        <v>463</v>
      </c>
      <c r="B464" s="97" t="s">
        <v>2798</v>
      </c>
      <c r="C464" s="97" t="s">
        <v>2799</v>
      </c>
      <c r="D464" s="2" t="s">
        <v>6739</v>
      </c>
      <c r="E464" s="2" t="s">
        <v>5742</v>
      </c>
      <c r="F464" s="2" t="s">
        <v>683</v>
      </c>
      <c r="G464" s="2" t="s">
        <v>6740</v>
      </c>
      <c r="H464" s="2" t="s">
        <v>2803</v>
      </c>
      <c r="I464" s="2" t="s">
        <v>683</v>
      </c>
      <c r="J464" s="2" t="s">
        <v>2804</v>
      </c>
      <c r="K464" s="2" t="s">
        <v>957</v>
      </c>
      <c r="L464" s="2" t="s">
        <v>6738</v>
      </c>
    </row>
    <row r="465" spans="1:12" x14ac:dyDescent="0.2">
      <c r="A465" s="2">
        <v>464</v>
      </c>
      <c r="B465" s="97" t="s">
        <v>4813</v>
      </c>
      <c r="C465" s="97" t="s">
        <v>4814</v>
      </c>
      <c r="E465" s="2" t="s">
        <v>679</v>
      </c>
      <c r="H465" s="2" t="s">
        <v>683</v>
      </c>
      <c r="I465" s="2" t="s">
        <v>683</v>
      </c>
      <c r="J465" s="2" t="s">
        <v>683</v>
      </c>
      <c r="K465" s="2" t="s">
        <v>1340</v>
      </c>
      <c r="L465" s="2" t="s">
        <v>757</v>
      </c>
    </row>
    <row r="466" spans="1:12" x14ac:dyDescent="0.2">
      <c r="A466" s="2">
        <v>465</v>
      </c>
      <c r="B466" s="97" t="s">
        <v>1008</v>
      </c>
      <c r="C466" s="97" t="s">
        <v>1009</v>
      </c>
      <c r="D466" s="2" t="s">
        <v>1010</v>
      </c>
      <c r="E466" s="2" t="s">
        <v>679</v>
      </c>
      <c r="F466" s="2" t="s">
        <v>1011</v>
      </c>
      <c r="G466" s="2" t="s">
        <v>1012</v>
      </c>
      <c r="H466" s="2" t="s">
        <v>1013</v>
      </c>
      <c r="I466" s="2" t="s">
        <v>683</v>
      </c>
      <c r="J466" s="2" t="s">
        <v>1014</v>
      </c>
      <c r="K466" s="2" t="s">
        <v>818</v>
      </c>
      <c r="L466" s="2" t="s">
        <v>1015</v>
      </c>
    </row>
    <row r="467" spans="1:12" x14ac:dyDescent="0.2">
      <c r="A467" s="2">
        <v>466</v>
      </c>
      <c r="B467" s="97" t="s">
        <v>1008</v>
      </c>
      <c r="C467" s="97" t="s">
        <v>1009</v>
      </c>
      <c r="D467" s="2" t="s">
        <v>1010</v>
      </c>
      <c r="E467" s="2" t="s">
        <v>5742</v>
      </c>
      <c r="F467" s="2" t="s">
        <v>1011</v>
      </c>
      <c r="G467" s="2" t="s">
        <v>1012</v>
      </c>
      <c r="H467" s="2" t="s">
        <v>1013</v>
      </c>
      <c r="I467" s="2" t="s">
        <v>683</v>
      </c>
      <c r="J467" s="2" t="s">
        <v>1014</v>
      </c>
      <c r="K467" s="2" t="s">
        <v>818</v>
      </c>
      <c r="L467" s="2" t="s">
        <v>1015</v>
      </c>
    </row>
    <row r="468" spans="1:12" x14ac:dyDescent="0.2">
      <c r="A468" s="2">
        <v>467</v>
      </c>
      <c r="B468" s="97" t="s">
        <v>4819</v>
      </c>
      <c r="C468" s="97" t="s">
        <v>4820</v>
      </c>
      <c r="D468" s="2" t="s">
        <v>1010</v>
      </c>
      <c r="E468" s="2" t="s">
        <v>679</v>
      </c>
      <c r="F468" s="2" t="s">
        <v>1011</v>
      </c>
      <c r="G468" s="2" t="s">
        <v>1012</v>
      </c>
      <c r="H468" s="2" t="s">
        <v>1013</v>
      </c>
      <c r="I468" s="2" t="s">
        <v>683</v>
      </c>
      <c r="J468" s="2" t="s">
        <v>1014</v>
      </c>
      <c r="K468" s="2" t="s">
        <v>818</v>
      </c>
      <c r="L468" s="2" t="s">
        <v>1015</v>
      </c>
    </row>
    <row r="469" spans="1:12" x14ac:dyDescent="0.2">
      <c r="A469" s="2">
        <v>468</v>
      </c>
      <c r="B469" s="97" t="s">
        <v>4819</v>
      </c>
      <c r="C469" s="97" t="s">
        <v>4820</v>
      </c>
      <c r="D469" s="2" t="s">
        <v>1010</v>
      </c>
      <c r="E469" s="2" t="s">
        <v>5742</v>
      </c>
      <c r="F469" s="2" t="s">
        <v>1011</v>
      </c>
      <c r="G469" s="2" t="s">
        <v>1012</v>
      </c>
      <c r="H469" s="2" t="s">
        <v>1013</v>
      </c>
      <c r="I469" s="2" t="s">
        <v>683</v>
      </c>
      <c r="J469" s="2" t="s">
        <v>1014</v>
      </c>
      <c r="K469" s="2" t="s">
        <v>818</v>
      </c>
      <c r="L469" s="2" t="s">
        <v>1015</v>
      </c>
    </row>
    <row r="470" spans="1:12" x14ac:dyDescent="0.2">
      <c r="A470" s="2">
        <v>469</v>
      </c>
      <c r="B470" s="97" t="s">
        <v>1379</v>
      </c>
      <c r="C470" s="97" t="s">
        <v>1380</v>
      </c>
      <c r="D470" s="2" t="s">
        <v>1381</v>
      </c>
      <c r="E470" s="2" t="s">
        <v>679</v>
      </c>
      <c r="F470" s="2" t="s">
        <v>1382</v>
      </c>
      <c r="G470" s="2" t="s">
        <v>1383</v>
      </c>
      <c r="H470" s="2" t="s">
        <v>1384</v>
      </c>
      <c r="I470" s="2" t="s">
        <v>683</v>
      </c>
      <c r="J470" s="2" t="s">
        <v>1285</v>
      </c>
      <c r="K470" s="2" t="s">
        <v>743</v>
      </c>
      <c r="L470" s="2" t="s">
        <v>1286</v>
      </c>
    </row>
    <row r="471" spans="1:12" x14ac:dyDescent="0.2">
      <c r="A471" s="2">
        <v>470</v>
      </c>
      <c r="B471" s="97" t="s">
        <v>1379</v>
      </c>
      <c r="C471" s="97" t="s">
        <v>1380</v>
      </c>
      <c r="D471" s="2" t="s">
        <v>6741</v>
      </c>
      <c r="E471" s="2" t="s">
        <v>5742</v>
      </c>
      <c r="F471" s="2" t="s">
        <v>6742</v>
      </c>
      <c r="G471" s="2" t="s">
        <v>6743</v>
      </c>
      <c r="H471" s="2" t="s">
        <v>1384</v>
      </c>
      <c r="I471" s="2" t="s">
        <v>683</v>
      </c>
      <c r="J471" s="2" t="s">
        <v>1285</v>
      </c>
      <c r="K471" s="2" t="s">
        <v>743</v>
      </c>
      <c r="L471" s="2" t="s">
        <v>1286</v>
      </c>
    </row>
    <row r="472" spans="1:12" x14ac:dyDescent="0.2">
      <c r="A472" s="2">
        <v>471</v>
      </c>
      <c r="B472" s="97" t="s">
        <v>1260</v>
      </c>
      <c r="C472" s="97" t="s">
        <v>1261</v>
      </c>
      <c r="D472" s="2" t="s">
        <v>1262</v>
      </c>
      <c r="E472" s="2" t="s">
        <v>679</v>
      </c>
      <c r="F472" s="2" t="s">
        <v>1263</v>
      </c>
      <c r="G472" s="2" t="s">
        <v>1264</v>
      </c>
      <c r="H472" s="2" t="s">
        <v>1265</v>
      </c>
      <c r="I472" s="2" t="s">
        <v>683</v>
      </c>
      <c r="J472" s="2" t="s">
        <v>684</v>
      </c>
      <c r="K472" s="2" t="s">
        <v>685</v>
      </c>
      <c r="L472" s="2" t="s">
        <v>1266</v>
      </c>
    </row>
    <row r="473" spans="1:12" x14ac:dyDescent="0.2">
      <c r="A473" s="2">
        <v>472</v>
      </c>
      <c r="B473" s="97" t="s">
        <v>2975</v>
      </c>
      <c r="C473" s="97" t="s">
        <v>2976</v>
      </c>
      <c r="D473" s="2" t="s">
        <v>2977</v>
      </c>
      <c r="E473" s="2" t="s">
        <v>829</v>
      </c>
      <c r="F473" s="2" t="s">
        <v>2978</v>
      </c>
      <c r="G473" s="2" t="s">
        <v>2979</v>
      </c>
      <c r="H473" s="2" t="s">
        <v>2980</v>
      </c>
      <c r="J473" s="2" t="s">
        <v>2981</v>
      </c>
      <c r="K473" s="2" t="s">
        <v>2982</v>
      </c>
      <c r="L473" s="2" t="s">
        <v>2983</v>
      </c>
    </row>
    <row r="474" spans="1:12" x14ac:dyDescent="0.2">
      <c r="A474" s="2">
        <v>473</v>
      </c>
      <c r="B474" s="97" t="s">
        <v>6744</v>
      </c>
      <c r="C474" s="97" t="s">
        <v>4841</v>
      </c>
      <c r="D474" s="2" t="s">
        <v>6745</v>
      </c>
      <c r="E474" s="2" t="s">
        <v>679</v>
      </c>
      <c r="F474" s="2" t="s">
        <v>6746</v>
      </c>
      <c r="G474" s="2" t="s">
        <v>6747</v>
      </c>
      <c r="H474" s="2" t="s">
        <v>6748</v>
      </c>
      <c r="I474" s="2" t="s">
        <v>683</v>
      </c>
      <c r="J474" s="2" t="s">
        <v>6749</v>
      </c>
      <c r="K474" s="2" t="s">
        <v>728</v>
      </c>
      <c r="L474" s="2" t="s">
        <v>6750</v>
      </c>
    </row>
    <row r="475" spans="1:12" x14ac:dyDescent="0.2">
      <c r="A475" s="2">
        <v>474</v>
      </c>
      <c r="B475" s="97" t="s">
        <v>4834</v>
      </c>
      <c r="C475" s="2" t="s">
        <v>4841</v>
      </c>
      <c r="D475" s="2" t="s">
        <v>6751</v>
      </c>
      <c r="E475" s="2" t="s">
        <v>5739</v>
      </c>
      <c r="F475" s="2" t="s">
        <v>6752</v>
      </c>
      <c r="G475" s="2" t="s">
        <v>6753</v>
      </c>
      <c r="H475" s="2" t="s">
        <v>6748</v>
      </c>
      <c r="I475" s="2" t="s">
        <v>683</v>
      </c>
      <c r="J475" s="2" t="s">
        <v>6749</v>
      </c>
      <c r="K475" s="2" t="s">
        <v>728</v>
      </c>
      <c r="L475" s="2" t="s">
        <v>6750</v>
      </c>
    </row>
    <row r="476" spans="1:12" x14ac:dyDescent="0.2">
      <c r="A476" s="2">
        <v>475</v>
      </c>
      <c r="B476" s="97" t="s">
        <v>4842</v>
      </c>
      <c r="C476" s="97" t="s">
        <v>6754</v>
      </c>
      <c r="D476" s="2" t="s">
        <v>6755</v>
      </c>
      <c r="E476" s="2" t="s">
        <v>679</v>
      </c>
      <c r="F476" s="2" t="s">
        <v>6756</v>
      </c>
      <c r="G476" s="2" t="s">
        <v>6757</v>
      </c>
      <c r="H476" s="2" t="s">
        <v>6758</v>
      </c>
      <c r="I476" s="2" t="s">
        <v>683</v>
      </c>
      <c r="J476" s="2" t="s">
        <v>6759</v>
      </c>
      <c r="K476" s="2" t="s">
        <v>6760</v>
      </c>
      <c r="L476" s="2" t="s">
        <v>6761</v>
      </c>
    </row>
    <row r="477" spans="1:12" x14ac:dyDescent="0.2">
      <c r="A477" s="2">
        <v>476</v>
      </c>
      <c r="B477" s="97" t="s">
        <v>4842</v>
      </c>
      <c r="C477" s="97" t="s">
        <v>6754</v>
      </c>
      <c r="D477" s="2" t="s">
        <v>6762</v>
      </c>
      <c r="E477" s="2" t="s">
        <v>5739</v>
      </c>
      <c r="F477" s="2" t="s">
        <v>6763</v>
      </c>
      <c r="G477" s="2" t="s">
        <v>6764</v>
      </c>
      <c r="H477" s="2" t="s">
        <v>6758</v>
      </c>
      <c r="I477" s="2" t="s">
        <v>683</v>
      </c>
      <c r="J477" s="2" t="s">
        <v>6759</v>
      </c>
      <c r="K477" s="2" t="s">
        <v>6760</v>
      </c>
      <c r="L477" s="2" t="s">
        <v>6761</v>
      </c>
    </row>
    <row r="478" spans="1:12" x14ac:dyDescent="0.2">
      <c r="A478" s="2">
        <v>477</v>
      </c>
      <c r="B478" s="97" t="s">
        <v>4842</v>
      </c>
      <c r="C478" s="97" t="s">
        <v>6754</v>
      </c>
      <c r="D478" s="2" t="s">
        <v>6765</v>
      </c>
      <c r="E478" s="2" t="s">
        <v>5742</v>
      </c>
      <c r="F478" s="2" t="s">
        <v>6766</v>
      </c>
      <c r="G478" s="2" t="s">
        <v>6767</v>
      </c>
      <c r="H478" s="2" t="s">
        <v>6758</v>
      </c>
      <c r="I478" s="2" t="s">
        <v>683</v>
      </c>
      <c r="J478" s="2" t="s">
        <v>6759</v>
      </c>
      <c r="K478" s="2" t="s">
        <v>6760</v>
      </c>
      <c r="L478" s="2" t="s">
        <v>6761</v>
      </c>
    </row>
    <row r="479" spans="1:12" x14ac:dyDescent="0.2">
      <c r="A479" s="2">
        <v>478</v>
      </c>
      <c r="B479" s="97" t="s">
        <v>1584</v>
      </c>
      <c r="C479" s="97" t="s">
        <v>1584</v>
      </c>
      <c r="D479" s="2" t="s">
        <v>1585</v>
      </c>
      <c r="E479" s="2" t="s">
        <v>679</v>
      </c>
      <c r="F479" s="2" t="s">
        <v>1586</v>
      </c>
      <c r="G479" s="2" t="s">
        <v>1587</v>
      </c>
      <c r="H479" s="2" t="s">
        <v>1588</v>
      </c>
      <c r="I479" s="2" t="s">
        <v>683</v>
      </c>
      <c r="J479" s="2" t="s">
        <v>1589</v>
      </c>
      <c r="K479" s="2" t="s">
        <v>743</v>
      </c>
      <c r="L479" s="2" t="s">
        <v>1590</v>
      </c>
    </row>
    <row r="480" spans="1:12" x14ac:dyDescent="0.2">
      <c r="A480" s="2">
        <v>479</v>
      </c>
      <c r="B480" s="97" t="s">
        <v>1584</v>
      </c>
      <c r="C480" s="97" t="s">
        <v>1584</v>
      </c>
      <c r="D480" s="2" t="s">
        <v>6768</v>
      </c>
      <c r="E480" s="2" t="s">
        <v>5739</v>
      </c>
      <c r="F480" s="2" t="s">
        <v>6769</v>
      </c>
      <c r="G480" s="2" t="s">
        <v>6770</v>
      </c>
      <c r="H480" s="2" t="s">
        <v>6771</v>
      </c>
      <c r="I480" s="2" t="s">
        <v>683</v>
      </c>
      <c r="J480" s="2" t="s">
        <v>6772</v>
      </c>
      <c r="K480" s="2" t="s">
        <v>743</v>
      </c>
      <c r="L480" s="2" t="s">
        <v>1590</v>
      </c>
    </row>
    <row r="481" spans="1:12" x14ac:dyDescent="0.2">
      <c r="A481" s="2">
        <v>480</v>
      </c>
      <c r="B481" s="97" t="s">
        <v>1666</v>
      </c>
      <c r="C481" s="97" t="s">
        <v>1667</v>
      </c>
      <c r="D481" s="2" t="s">
        <v>1668</v>
      </c>
      <c r="E481" s="2" t="s">
        <v>829</v>
      </c>
      <c r="F481" s="2" t="s">
        <v>1669</v>
      </c>
      <c r="G481" s="2" t="s">
        <v>1670</v>
      </c>
      <c r="H481" s="2" t="s">
        <v>1671</v>
      </c>
      <c r="J481" s="2" t="s">
        <v>1528</v>
      </c>
      <c r="K481" s="2" t="s">
        <v>2</v>
      </c>
      <c r="L481" s="2" t="s">
        <v>1672</v>
      </c>
    </row>
    <row r="482" spans="1:12" x14ac:dyDescent="0.2">
      <c r="A482" s="2">
        <v>481</v>
      </c>
      <c r="B482" s="97" t="s">
        <v>1666</v>
      </c>
      <c r="C482" s="97" t="s">
        <v>1667</v>
      </c>
      <c r="D482" s="2" t="s">
        <v>6773</v>
      </c>
      <c r="E482" s="2" t="s">
        <v>5840</v>
      </c>
      <c r="F482" s="2" t="s">
        <v>6774</v>
      </c>
      <c r="G482" s="2" t="s">
        <v>6775</v>
      </c>
      <c r="H482" s="2" t="s">
        <v>1671</v>
      </c>
      <c r="J482" s="2" t="s">
        <v>1528</v>
      </c>
      <c r="K482" s="2" t="s">
        <v>2</v>
      </c>
      <c r="L482" s="2" t="s">
        <v>1672</v>
      </c>
    </row>
    <row r="483" spans="1:12" x14ac:dyDescent="0.2">
      <c r="A483" s="2">
        <v>482</v>
      </c>
      <c r="B483" s="97" t="s">
        <v>1666</v>
      </c>
      <c r="C483" s="97" t="s">
        <v>1667</v>
      </c>
      <c r="D483" s="2" t="s">
        <v>6776</v>
      </c>
      <c r="E483" s="2" t="s">
        <v>10</v>
      </c>
      <c r="F483" s="2" t="s">
        <v>6777</v>
      </c>
      <c r="G483" s="2" t="s">
        <v>6778</v>
      </c>
      <c r="H483" s="2" t="s">
        <v>1671</v>
      </c>
      <c r="J483" s="2" t="s">
        <v>1528</v>
      </c>
      <c r="K483" s="2" t="s">
        <v>2</v>
      </c>
      <c r="L483" s="2" t="s">
        <v>1672</v>
      </c>
    </row>
    <row r="484" spans="1:12" x14ac:dyDescent="0.2">
      <c r="A484" s="2">
        <v>483</v>
      </c>
      <c r="B484" s="97" t="s">
        <v>1666</v>
      </c>
      <c r="C484" s="97" t="s">
        <v>1667</v>
      </c>
      <c r="D484" s="2" t="s">
        <v>6779</v>
      </c>
      <c r="E484" s="2" t="s">
        <v>6579</v>
      </c>
      <c r="F484" s="2" t="s">
        <v>6780</v>
      </c>
      <c r="G484" s="2" t="s">
        <v>6781</v>
      </c>
      <c r="H484" s="2" t="s">
        <v>1671</v>
      </c>
      <c r="J484" s="2" t="s">
        <v>1528</v>
      </c>
      <c r="K484" s="2" t="s">
        <v>2</v>
      </c>
      <c r="L484" s="2" t="s">
        <v>1672</v>
      </c>
    </row>
    <row r="485" spans="1:12" x14ac:dyDescent="0.2">
      <c r="A485" s="2">
        <v>484</v>
      </c>
      <c r="B485" s="97" t="s">
        <v>4852</v>
      </c>
      <c r="C485" s="97" t="s">
        <v>6782</v>
      </c>
      <c r="D485" s="2" t="s">
        <v>6783</v>
      </c>
      <c r="E485" s="2" t="s">
        <v>679</v>
      </c>
      <c r="F485" s="2" t="s">
        <v>6784</v>
      </c>
      <c r="G485" s="2" t="s">
        <v>6785</v>
      </c>
      <c r="H485" s="2" t="s">
        <v>6786</v>
      </c>
      <c r="I485" s="2" t="s">
        <v>683</v>
      </c>
      <c r="J485" s="2" t="s">
        <v>6787</v>
      </c>
      <c r="K485" s="2" t="s">
        <v>1541</v>
      </c>
      <c r="L485" s="2" t="s">
        <v>6788</v>
      </c>
    </row>
    <row r="486" spans="1:12" x14ac:dyDescent="0.2">
      <c r="A486" s="2">
        <v>485</v>
      </c>
      <c r="B486" s="97" t="s">
        <v>4852</v>
      </c>
      <c r="C486" s="97" t="s">
        <v>6782</v>
      </c>
      <c r="D486" s="2" t="s">
        <v>6789</v>
      </c>
      <c r="E486" s="2" t="s">
        <v>5742</v>
      </c>
      <c r="F486" s="2" t="s">
        <v>683</v>
      </c>
      <c r="G486" s="2" t="s">
        <v>683</v>
      </c>
      <c r="H486" s="2" t="s">
        <v>6786</v>
      </c>
      <c r="I486" s="2" t="s">
        <v>683</v>
      </c>
      <c r="J486" s="2" t="s">
        <v>6787</v>
      </c>
      <c r="K486" s="2" t="s">
        <v>1541</v>
      </c>
      <c r="L486" s="2" t="s">
        <v>6788</v>
      </c>
    </row>
    <row r="487" spans="1:12" x14ac:dyDescent="0.2">
      <c r="A487" s="2">
        <v>486</v>
      </c>
      <c r="B487" s="97" t="s">
        <v>2616</v>
      </c>
      <c r="C487" s="97" t="s">
        <v>2617</v>
      </c>
      <c r="D487" s="2" t="s">
        <v>6358</v>
      </c>
      <c r="E487" s="2" t="s">
        <v>679</v>
      </c>
      <c r="F487" s="2" t="s">
        <v>6359</v>
      </c>
      <c r="G487" s="2" t="s">
        <v>6360</v>
      </c>
      <c r="H487" s="2" t="s">
        <v>2620</v>
      </c>
      <c r="I487" s="2" t="s">
        <v>683</v>
      </c>
      <c r="J487" s="2" t="s">
        <v>967</v>
      </c>
      <c r="K487" s="2" t="s">
        <v>968</v>
      </c>
      <c r="L487" s="2" t="s">
        <v>2621</v>
      </c>
    </row>
    <row r="488" spans="1:12" x14ac:dyDescent="0.2">
      <c r="A488" s="2">
        <v>487</v>
      </c>
      <c r="B488" s="97" t="s">
        <v>2616</v>
      </c>
      <c r="C488" s="97" t="s">
        <v>2617</v>
      </c>
      <c r="D488" s="2" t="s">
        <v>6364</v>
      </c>
      <c r="E488" s="2" t="s">
        <v>5742</v>
      </c>
      <c r="F488" s="2" t="s">
        <v>6365</v>
      </c>
      <c r="G488" s="2" t="s">
        <v>6366</v>
      </c>
      <c r="H488" s="2" t="s">
        <v>2620</v>
      </c>
      <c r="I488" s="2" t="s">
        <v>683</v>
      </c>
      <c r="J488" s="2" t="s">
        <v>967</v>
      </c>
      <c r="K488" s="2" t="s">
        <v>968</v>
      </c>
      <c r="L488" s="2" t="s">
        <v>2621</v>
      </c>
    </row>
    <row r="489" spans="1:12" x14ac:dyDescent="0.2">
      <c r="A489" s="2">
        <v>488</v>
      </c>
      <c r="B489" s="97" t="s">
        <v>2290</v>
      </c>
      <c r="C489" s="97" t="s">
        <v>2291</v>
      </c>
      <c r="D489" s="2" t="s">
        <v>6790</v>
      </c>
      <c r="E489" s="2" t="s">
        <v>679</v>
      </c>
      <c r="F489" s="2" t="s">
        <v>6791</v>
      </c>
      <c r="G489" s="2" t="s">
        <v>2294</v>
      </c>
      <c r="H489" s="2" t="s">
        <v>2295</v>
      </c>
      <c r="I489" s="2" t="s">
        <v>683</v>
      </c>
      <c r="J489" s="2" t="s">
        <v>2296</v>
      </c>
      <c r="K489" s="2" t="s">
        <v>743</v>
      </c>
      <c r="L489" s="2" t="s">
        <v>2297</v>
      </c>
    </row>
    <row r="490" spans="1:12" x14ac:dyDescent="0.2">
      <c r="A490" s="2">
        <v>489</v>
      </c>
      <c r="B490" s="97" t="s">
        <v>2290</v>
      </c>
      <c r="C490" s="97" t="s">
        <v>2291</v>
      </c>
      <c r="D490" s="2" t="s">
        <v>6790</v>
      </c>
      <c r="E490" s="2" t="s">
        <v>5742</v>
      </c>
      <c r="F490" s="2" t="s">
        <v>6791</v>
      </c>
      <c r="G490" s="2" t="s">
        <v>2294</v>
      </c>
      <c r="H490" s="2" t="s">
        <v>2295</v>
      </c>
      <c r="I490" s="2" t="s">
        <v>683</v>
      </c>
      <c r="J490" s="2" t="s">
        <v>2296</v>
      </c>
      <c r="K490" s="2" t="s">
        <v>743</v>
      </c>
      <c r="L490" s="2" t="s">
        <v>2297</v>
      </c>
    </row>
    <row r="491" spans="1:12" x14ac:dyDescent="0.2">
      <c r="A491" s="2">
        <v>490</v>
      </c>
      <c r="B491" s="97" t="s">
        <v>1890</v>
      </c>
      <c r="C491" s="2" t="s">
        <v>1891</v>
      </c>
      <c r="D491" s="2" t="s">
        <v>1892</v>
      </c>
      <c r="E491" s="2" t="s">
        <v>679</v>
      </c>
      <c r="F491" s="2" t="s">
        <v>1893</v>
      </c>
      <c r="G491" s="2" t="s">
        <v>1894</v>
      </c>
      <c r="H491" s="2" t="s">
        <v>1895</v>
      </c>
      <c r="I491" s="2" t="s">
        <v>683</v>
      </c>
      <c r="J491" s="2" t="s">
        <v>1896</v>
      </c>
      <c r="K491" s="2" t="s">
        <v>698</v>
      </c>
      <c r="L491" s="2" t="s">
        <v>1897</v>
      </c>
    </row>
    <row r="492" spans="1:12" x14ac:dyDescent="0.2">
      <c r="A492" s="2">
        <v>491</v>
      </c>
      <c r="B492" s="97" t="s">
        <v>1890</v>
      </c>
      <c r="C492" s="97" t="s">
        <v>1891</v>
      </c>
      <c r="D492" s="2" t="s">
        <v>6792</v>
      </c>
      <c r="E492" s="2" t="s">
        <v>5742</v>
      </c>
      <c r="F492" s="2" t="s">
        <v>6793</v>
      </c>
      <c r="G492" s="2" t="s">
        <v>6794</v>
      </c>
      <c r="H492" s="2" t="s">
        <v>1895</v>
      </c>
      <c r="I492" s="2" t="s">
        <v>683</v>
      </c>
      <c r="J492" s="2" t="s">
        <v>1896</v>
      </c>
      <c r="K492" s="2" t="s">
        <v>698</v>
      </c>
      <c r="L492" s="2" t="s">
        <v>1897</v>
      </c>
    </row>
    <row r="493" spans="1:12" x14ac:dyDescent="0.2">
      <c r="A493" s="2">
        <v>492</v>
      </c>
      <c r="B493" s="97" t="s">
        <v>4864</v>
      </c>
      <c r="C493" s="97" t="s">
        <v>4865</v>
      </c>
      <c r="E493" s="2" t="s">
        <v>679</v>
      </c>
      <c r="H493" s="2" t="s">
        <v>683</v>
      </c>
      <c r="I493" s="2" t="s">
        <v>683</v>
      </c>
      <c r="J493" s="2" t="s">
        <v>683</v>
      </c>
      <c r="K493" s="2" t="s">
        <v>1340</v>
      </c>
      <c r="L493" s="2" t="s">
        <v>757</v>
      </c>
    </row>
    <row r="494" spans="1:12" x14ac:dyDescent="0.2">
      <c r="A494" s="2">
        <v>493</v>
      </c>
      <c r="B494" s="97" t="s">
        <v>1018</v>
      </c>
      <c r="C494" s="97" t="s">
        <v>1019</v>
      </c>
      <c r="D494" s="2" t="s">
        <v>1020</v>
      </c>
      <c r="E494" s="2" t="s">
        <v>679</v>
      </c>
      <c r="F494" s="2" t="s">
        <v>1021</v>
      </c>
      <c r="G494" s="2" t="s">
        <v>1022</v>
      </c>
      <c r="H494" s="2" t="s">
        <v>1023</v>
      </c>
      <c r="I494" s="2" t="s">
        <v>683</v>
      </c>
      <c r="J494" s="2" t="s">
        <v>1024</v>
      </c>
      <c r="K494" s="2" t="s">
        <v>854</v>
      </c>
      <c r="L494" s="2" t="s">
        <v>1025</v>
      </c>
    </row>
    <row r="495" spans="1:12" x14ac:dyDescent="0.2">
      <c r="A495" s="2">
        <v>494</v>
      </c>
      <c r="B495" s="97" t="s">
        <v>1018</v>
      </c>
      <c r="C495" s="97" t="s">
        <v>1019</v>
      </c>
      <c r="D495" s="2" t="s">
        <v>1020</v>
      </c>
      <c r="E495" s="2" t="s">
        <v>5742</v>
      </c>
      <c r="F495" s="2" t="s">
        <v>1021</v>
      </c>
      <c r="G495" s="2" t="s">
        <v>1022</v>
      </c>
      <c r="H495" s="2" t="s">
        <v>1023</v>
      </c>
      <c r="I495" s="2" t="s">
        <v>683</v>
      </c>
      <c r="J495" s="2" t="s">
        <v>1024</v>
      </c>
      <c r="K495" s="2" t="s">
        <v>854</v>
      </c>
      <c r="L495" s="2" t="s">
        <v>1025</v>
      </c>
    </row>
    <row r="496" spans="1:12" x14ac:dyDescent="0.2">
      <c r="A496" s="2">
        <v>495</v>
      </c>
      <c r="B496" s="97" t="s">
        <v>3381</v>
      </c>
      <c r="C496" s="2" t="s">
        <v>3383</v>
      </c>
      <c r="D496" s="2" t="s">
        <v>5772</v>
      </c>
      <c r="E496" s="2" t="s">
        <v>679</v>
      </c>
      <c r="F496" s="2" t="s">
        <v>5773</v>
      </c>
      <c r="G496" s="2" t="s">
        <v>683</v>
      </c>
      <c r="H496" s="2" t="s">
        <v>6795</v>
      </c>
      <c r="I496" s="2" t="s">
        <v>683</v>
      </c>
      <c r="J496" s="2" t="s">
        <v>1214</v>
      </c>
      <c r="K496" s="2" t="s">
        <v>728</v>
      </c>
      <c r="L496" s="2" t="s">
        <v>6796</v>
      </c>
    </row>
    <row r="497" spans="1:12" x14ac:dyDescent="0.2">
      <c r="A497" s="2">
        <v>496</v>
      </c>
      <c r="B497" s="97" t="s">
        <v>4872</v>
      </c>
      <c r="C497" s="97" t="s">
        <v>4873</v>
      </c>
      <c r="D497" s="2" t="s">
        <v>5772</v>
      </c>
      <c r="E497" s="2" t="s">
        <v>679</v>
      </c>
      <c r="F497" s="2" t="s">
        <v>5773</v>
      </c>
      <c r="G497" s="2" t="s">
        <v>683</v>
      </c>
      <c r="H497" s="2" t="s">
        <v>6797</v>
      </c>
      <c r="I497" s="2" t="s">
        <v>683</v>
      </c>
      <c r="J497" s="2" t="s">
        <v>684</v>
      </c>
      <c r="K497" s="2" t="s">
        <v>685</v>
      </c>
      <c r="L497" s="2" t="s">
        <v>1731</v>
      </c>
    </row>
    <row r="498" spans="1:12" x14ac:dyDescent="0.2">
      <c r="A498" s="2">
        <v>497</v>
      </c>
      <c r="B498" s="97" t="s">
        <v>2623</v>
      </c>
      <c r="C498" s="97" t="s">
        <v>2624</v>
      </c>
      <c r="D498" s="2" t="s">
        <v>5852</v>
      </c>
      <c r="E498" s="2" t="s">
        <v>679</v>
      </c>
      <c r="F498" s="2" t="s">
        <v>5853</v>
      </c>
      <c r="G498" s="2" t="s">
        <v>683</v>
      </c>
      <c r="H498" s="2" t="s">
        <v>6798</v>
      </c>
      <c r="I498" s="2" t="s">
        <v>683</v>
      </c>
      <c r="J498" s="2" t="s">
        <v>6799</v>
      </c>
      <c r="K498" s="2" t="s">
        <v>902</v>
      </c>
      <c r="L498" s="2" t="s">
        <v>6800</v>
      </c>
    </row>
    <row r="499" spans="1:12" x14ac:dyDescent="0.2">
      <c r="A499" s="2">
        <v>498</v>
      </c>
      <c r="B499" s="97" t="s">
        <v>2623</v>
      </c>
      <c r="C499" s="97" t="s">
        <v>2624</v>
      </c>
      <c r="D499" s="2" t="s">
        <v>6801</v>
      </c>
      <c r="E499" s="2" t="s">
        <v>5742</v>
      </c>
      <c r="F499" s="2" t="s">
        <v>6802</v>
      </c>
      <c r="G499" s="2" t="s">
        <v>6803</v>
      </c>
      <c r="H499" s="2" t="s">
        <v>6798</v>
      </c>
      <c r="I499" s="2" t="s">
        <v>683</v>
      </c>
      <c r="J499" s="2" t="s">
        <v>6799</v>
      </c>
      <c r="K499" s="2" t="s">
        <v>902</v>
      </c>
      <c r="L499" s="2" t="s">
        <v>6800</v>
      </c>
    </row>
    <row r="500" spans="1:12" x14ac:dyDescent="0.2">
      <c r="A500" s="2">
        <v>499</v>
      </c>
      <c r="B500" s="97" t="s">
        <v>1594</v>
      </c>
      <c r="C500" s="97" t="s">
        <v>1595</v>
      </c>
      <c r="D500" s="2" t="s">
        <v>1596</v>
      </c>
      <c r="E500" s="2" t="s">
        <v>829</v>
      </c>
      <c r="F500" s="2" t="s">
        <v>1597</v>
      </c>
      <c r="G500" s="2" t="s">
        <v>1598</v>
      </c>
      <c r="H500" s="2" t="s">
        <v>1599</v>
      </c>
      <c r="J500" s="2" t="s">
        <v>784</v>
      </c>
      <c r="K500" s="2" t="s">
        <v>2</v>
      </c>
      <c r="L500" s="2" t="s">
        <v>1600</v>
      </c>
    </row>
    <row r="501" spans="1:12" x14ac:dyDescent="0.2">
      <c r="A501" s="2">
        <v>500</v>
      </c>
      <c r="B501" s="97" t="s">
        <v>4877</v>
      </c>
      <c r="C501" s="97" t="s">
        <v>4878</v>
      </c>
      <c r="D501" s="2" t="s">
        <v>3625</v>
      </c>
      <c r="E501" s="2" t="s">
        <v>679</v>
      </c>
      <c r="F501" s="2" t="s">
        <v>5773</v>
      </c>
      <c r="G501" s="2" t="s">
        <v>683</v>
      </c>
      <c r="H501" s="2" t="s">
        <v>683</v>
      </c>
      <c r="I501" s="2" t="s">
        <v>683</v>
      </c>
      <c r="J501" s="2" t="s">
        <v>683</v>
      </c>
      <c r="K501" s="2" t="s">
        <v>1340</v>
      </c>
      <c r="L501" s="2" t="s">
        <v>757</v>
      </c>
    </row>
    <row r="502" spans="1:12" x14ac:dyDescent="0.2">
      <c r="A502" s="2">
        <v>501</v>
      </c>
      <c r="B502" s="97" t="s">
        <v>3003</v>
      </c>
      <c r="C502" s="97" t="s">
        <v>3004</v>
      </c>
      <c r="D502" s="2" t="s">
        <v>3005</v>
      </c>
      <c r="E502" s="2" t="s">
        <v>679</v>
      </c>
      <c r="F502" s="2" t="s">
        <v>3006</v>
      </c>
      <c r="G502" s="2" t="s">
        <v>3007</v>
      </c>
      <c r="H502" s="2" t="s">
        <v>3008</v>
      </c>
      <c r="I502" s="2" t="s">
        <v>683</v>
      </c>
      <c r="J502" s="2" t="s">
        <v>3009</v>
      </c>
      <c r="K502" s="2" t="s">
        <v>3010</v>
      </c>
      <c r="L502" s="2" t="s">
        <v>3011</v>
      </c>
    </row>
    <row r="503" spans="1:12" x14ac:dyDescent="0.2">
      <c r="A503" s="2">
        <v>502</v>
      </c>
      <c r="B503" s="97" t="s">
        <v>3003</v>
      </c>
      <c r="C503" s="2" t="s">
        <v>3004</v>
      </c>
      <c r="D503" s="2" t="s">
        <v>6804</v>
      </c>
      <c r="E503" s="2" t="s">
        <v>5742</v>
      </c>
      <c r="F503" s="2" t="s">
        <v>6805</v>
      </c>
      <c r="G503" s="2" t="s">
        <v>6806</v>
      </c>
      <c r="H503" s="2" t="s">
        <v>3008</v>
      </c>
      <c r="I503" s="2" t="s">
        <v>683</v>
      </c>
      <c r="J503" s="2" t="s">
        <v>3009</v>
      </c>
      <c r="K503" s="2" t="s">
        <v>3010</v>
      </c>
      <c r="L503" s="2" t="s">
        <v>3011</v>
      </c>
    </row>
    <row r="504" spans="1:12" x14ac:dyDescent="0.2">
      <c r="A504" s="2">
        <v>503</v>
      </c>
      <c r="B504" s="97" t="s">
        <v>3013</v>
      </c>
      <c r="C504" s="97" t="s">
        <v>3014</v>
      </c>
      <c r="D504" s="2" t="s">
        <v>6807</v>
      </c>
      <c r="E504" s="2" t="s">
        <v>679</v>
      </c>
      <c r="F504" s="2" t="s">
        <v>6808</v>
      </c>
      <c r="G504" s="2" t="s">
        <v>6809</v>
      </c>
      <c r="H504" s="2" t="s">
        <v>3018</v>
      </c>
      <c r="I504" s="2" t="s">
        <v>683</v>
      </c>
      <c r="J504" s="2" t="s">
        <v>1985</v>
      </c>
      <c r="K504" s="2" t="s">
        <v>1986</v>
      </c>
      <c r="L504" s="2" t="s">
        <v>3019</v>
      </c>
    </row>
    <row r="505" spans="1:12" x14ac:dyDescent="0.2">
      <c r="A505" s="2">
        <v>504</v>
      </c>
      <c r="B505" s="97" t="s">
        <v>4893</v>
      </c>
      <c r="C505" s="97" t="s">
        <v>4894</v>
      </c>
      <c r="D505" s="2" t="s">
        <v>6810</v>
      </c>
      <c r="E505" s="2" t="s">
        <v>679</v>
      </c>
      <c r="H505" s="2" t="s">
        <v>683</v>
      </c>
      <c r="I505" s="2" t="s">
        <v>683</v>
      </c>
      <c r="J505" s="2" t="s">
        <v>683</v>
      </c>
      <c r="K505" s="2" t="s">
        <v>1340</v>
      </c>
      <c r="L505" s="2" t="s">
        <v>757</v>
      </c>
    </row>
    <row r="506" spans="1:12" x14ac:dyDescent="0.2">
      <c r="A506" s="2">
        <v>505</v>
      </c>
      <c r="B506" s="97" t="s">
        <v>4896</v>
      </c>
      <c r="C506" s="97" t="s">
        <v>6811</v>
      </c>
      <c r="D506" s="2" t="s">
        <v>6812</v>
      </c>
      <c r="E506" s="2" t="s">
        <v>679</v>
      </c>
      <c r="F506" s="2" t="s">
        <v>6813</v>
      </c>
      <c r="G506" s="2" t="s">
        <v>6814</v>
      </c>
      <c r="H506" s="2" t="s">
        <v>6815</v>
      </c>
      <c r="I506" s="2" t="s">
        <v>683</v>
      </c>
      <c r="J506" s="2" t="s">
        <v>2252</v>
      </c>
      <c r="K506" s="2" t="s">
        <v>743</v>
      </c>
      <c r="L506" s="2" t="s">
        <v>2253</v>
      </c>
    </row>
    <row r="507" spans="1:12" x14ac:dyDescent="0.2">
      <c r="A507" s="2">
        <v>506</v>
      </c>
      <c r="B507" s="97" t="s">
        <v>1028</v>
      </c>
      <c r="C507" s="97" t="s">
        <v>1028</v>
      </c>
      <c r="D507" s="2" t="s">
        <v>6816</v>
      </c>
      <c r="E507" s="2" t="s">
        <v>679</v>
      </c>
      <c r="F507" s="2" t="s">
        <v>6817</v>
      </c>
      <c r="G507" s="2" t="s">
        <v>6818</v>
      </c>
      <c r="H507" s="2" t="s">
        <v>1031</v>
      </c>
      <c r="I507" s="2" t="s">
        <v>683</v>
      </c>
      <c r="J507" s="2" t="s">
        <v>1032</v>
      </c>
      <c r="K507" s="2" t="s">
        <v>915</v>
      </c>
      <c r="L507" s="2" t="s">
        <v>1033</v>
      </c>
    </row>
    <row r="508" spans="1:12" x14ac:dyDescent="0.2">
      <c r="A508" s="2">
        <v>507</v>
      </c>
      <c r="B508" s="97" t="s">
        <v>1028</v>
      </c>
      <c r="C508" s="97" t="s">
        <v>1028</v>
      </c>
      <c r="D508" s="2" t="s">
        <v>6819</v>
      </c>
      <c r="E508" s="2" t="s">
        <v>5742</v>
      </c>
      <c r="F508" s="2" t="s">
        <v>6817</v>
      </c>
      <c r="G508" s="2" t="s">
        <v>6818</v>
      </c>
      <c r="H508" s="2" t="s">
        <v>1031</v>
      </c>
      <c r="I508" s="2" t="s">
        <v>683</v>
      </c>
      <c r="J508" s="2" t="s">
        <v>1032</v>
      </c>
      <c r="K508" s="2" t="s">
        <v>915</v>
      </c>
      <c r="L508" s="2" t="s">
        <v>1033</v>
      </c>
    </row>
    <row r="509" spans="1:12" x14ac:dyDescent="0.2">
      <c r="A509" s="2">
        <v>508</v>
      </c>
      <c r="B509" s="97" t="s">
        <v>2474</v>
      </c>
      <c r="C509" s="97" t="s">
        <v>2475</v>
      </c>
      <c r="D509" s="2" t="s">
        <v>6820</v>
      </c>
      <c r="E509" s="2" t="s">
        <v>679</v>
      </c>
      <c r="F509" s="2" t="s">
        <v>6821</v>
      </c>
      <c r="G509" s="2" t="s">
        <v>6822</v>
      </c>
      <c r="H509" s="2" t="s">
        <v>2479</v>
      </c>
      <c r="I509" s="2" t="s">
        <v>683</v>
      </c>
      <c r="J509" s="2" t="s">
        <v>2480</v>
      </c>
      <c r="K509" s="2" t="s">
        <v>2067</v>
      </c>
      <c r="L509" s="2" t="s">
        <v>2481</v>
      </c>
    </row>
    <row r="510" spans="1:12" x14ac:dyDescent="0.2">
      <c r="A510" s="2">
        <v>509</v>
      </c>
      <c r="B510" s="97" t="s">
        <v>2474</v>
      </c>
      <c r="C510" s="97" t="s">
        <v>2475</v>
      </c>
      <c r="D510" s="2" t="s">
        <v>2476</v>
      </c>
      <c r="E510" s="2" t="s">
        <v>5739</v>
      </c>
      <c r="F510" s="2" t="s">
        <v>2477</v>
      </c>
      <c r="G510" s="2" t="s">
        <v>2478</v>
      </c>
      <c r="H510" s="2" t="s">
        <v>2479</v>
      </c>
      <c r="I510" s="2" t="s">
        <v>683</v>
      </c>
      <c r="J510" s="2" t="s">
        <v>2480</v>
      </c>
      <c r="K510" s="2" t="s">
        <v>2067</v>
      </c>
      <c r="L510" s="2" t="s">
        <v>2481</v>
      </c>
    </row>
    <row r="511" spans="1:12" x14ac:dyDescent="0.2">
      <c r="A511" s="2">
        <v>510</v>
      </c>
      <c r="B511" s="97" t="s">
        <v>2474</v>
      </c>
      <c r="C511" s="97" t="s">
        <v>2475</v>
      </c>
      <c r="D511" s="2" t="s">
        <v>6820</v>
      </c>
      <c r="E511" s="2" t="s">
        <v>5742</v>
      </c>
      <c r="F511" s="2" t="s">
        <v>6821</v>
      </c>
      <c r="G511" s="2" t="s">
        <v>6822</v>
      </c>
      <c r="H511" s="2" t="s">
        <v>2479</v>
      </c>
      <c r="I511" s="2" t="s">
        <v>683</v>
      </c>
      <c r="J511" s="2" t="s">
        <v>2480</v>
      </c>
      <c r="K511" s="2" t="s">
        <v>2067</v>
      </c>
      <c r="L511" s="2" t="s">
        <v>2481</v>
      </c>
    </row>
    <row r="512" spans="1:12" x14ac:dyDescent="0.2">
      <c r="A512" s="2">
        <v>511</v>
      </c>
      <c r="B512" s="97" t="s">
        <v>4910</v>
      </c>
      <c r="C512" s="97" t="s">
        <v>3444</v>
      </c>
      <c r="D512" s="2" t="s">
        <v>5772</v>
      </c>
      <c r="E512" s="2" t="s">
        <v>679</v>
      </c>
      <c r="F512" s="2" t="s">
        <v>5773</v>
      </c>
      <c r="G512" s="2" t="s">
        <v>683</v>
      </c>
      <c r="H512" s="2" t="s">
        <v>6823</v>
      </c>
      <c r="I512" s="2" t="s">
        <v>683</v>
      </c>
      <c r="J512" s="2" t="s">
        <v>6824</v>
      </c>
      <c r="K512" s="2" t="s">
        <v>854</v>
      </c>
      <c r="L512" s="2" t="s">
        <v>6825</v>
      </c>
    </row>
    <row r="513" spans="1:12" x14ac:dyDescent="0.2">
      <c r="A513" s="2">
        <v>512</v>
      </c>
      <c r="B513" s="97" t="s">
        <v>1898</v>
      </c>
      <c r="C513" s="97" t="s">
        <v>1898</v>
      </c>
      <c r="D513" s="2" t="s">
        <v>1899</v>
      </c>
      <c r="E513" s="2" t="s">
        <v>679</v>
      </c>
      <c r="F513" s="2" t="s">
        <v>1900</v>
      </c>
      <c r="G513" s="2" t="s">
        <v>1901</v>
      </c>
      <c r="H513" s="2" t="s">
        <v>1902</v>
      </c>
      <c r="I513" s="2" t="s">
        <v>683</v>
      </c>
      <c r="J513" s="2" t="s">
        <v>853</v>
      </c>
      <c r="K513" s="2" t="s">
        <v>854</v>
      </c>
      <c r="L513" s="2" t="s">
        <v>1135</v>
      </c>
    </row>
    <row r="514" spans="1:12" x14ac:dyDescent="0.2">
      <c r="A514" s="2">
        <v>513</v>
      </c>
      <c r="B514" s="97" t="s">
        <v>1898</v>
      </c>
      <c r="C514" s="97" t="s">
        <v>1898</v>
      </c>
      <c r="D514" s="2" t="s">
        <v>6826</v>
      </c>
      <c r="E514" s="2" t="s">
        <v>5742</v>
      </c>
      <c r="F514" s="2" t="s">
        <v>6827</v>
      </c>
      <c r="G514" s="2" t="s">
        <v>6828</v>
      </c>
      <c r="H514" s="2" t="s">
        <v>1902</v>
      </c>
      <c r="I514" s="2" t="s">
        <v>683</v>
      </c>
      <c r="J514" s="2" t="s">
        <v>853</v>
      </c>
      <c r="K514" s="2" t="s">
        <v>854</v>
      </c>
      <c r="L514" s="2" t="s">
        <v>1135</v>
      </c>
    </row>
    <row r="515" spans="1:12" x14ac:dyDescent="0.2">
      <c r="A515" s="2">
        <v>514</v>
      </c>
      <c r="B515" s="97" t="s">
        <v>4915</v>
      </c>
      <c r="C515" s="97" t="s">
        <v>6829</v>
      </c>
      <c r="D515" s="2" t="s">
        <v>6830</v>
      </c>
      <c r="E515" s="2" t="s">
        <v>829</v>
      </c>
      <c r="F515" s="2" t="s">
        <v>6831</v>
      </c>
      <c r="G515" s="2" t="s">
        <v>6832</v>
      </c>
      <c r="H515" s="2" t="s">
        <v>6833</v>
      </c>
      <c r="I515" s="2" t="s">
        <v>683</v>
      </c>
      <c r="J515" s="2" t="s">
        <v>6834</v>
      </c>
      <c r="K515" s="2" t="s">
        <v>6530</v>
      </c>
      <c r="L515" s="2" t="s">
        <v>6835</v>
      </c>
    </row>
    <row r="516" spans="1:12" x14ac:dyDescent="0.2">
      <c r="A516" s="2">
        <v>515</v>
      </c>
      <c r="B516" s="97" t="s">
        <v>1038</v>
      </c>
      <c r="C516" s="97" t="s">
        <v>1039</v>
      </c>
      <c r="D516" s="2" t="s">
        <v>1040</v>
      </c>
      <c r="E516" s="2" t="s">
        <v>679</v>
      </c>
      <c r="F516" s="2" t="s">
        <v>1041</v>
      </c>
      <c r="G516" s="2" t="s">
        <v>1042</v>
      </c>
      <c r="H516" s="2" t="s">
        <v>1043</v>
      </c>
      <c r="I516" s="2" t="s">
        <v>683</v>
      </c>
      <c r="J516" s="2" t="s">
        <v>1044</v>
      </c>
      <c r="K516" s="2" t="s">
        <v>854</v>
      </c>
      <c r="L516" s="2" t="s">
        <v>1045</v>
      </c>
    </row>
    <row r="517" spans="1:12" x14ac:dyDescent="0.2">
      <c r="A517" s="2">
        <v>516</v>
      </c>
      <c r="B517" s="97" t="s">
        <v>1038</v>
      </c>
      <c r="C517" s="97" t="s">
        <v>1039</v>
      </c>
      <c r="D517" s="2" t="s">
        <v>1040</v>
      </c>
      <c r="E517" s="2" t="s">
        <v>5742</v>
      </c>
      <c r="F517" s="2" t="s">
        <v>1041</v>
      </c>
      <c r="G517" s="2" t="s">
        <v>1042</v>
      </c>
      <c r="H517" s="2" t="s">
        <v>1043</v>
      </c>
      <c r="I517" s="2" t="s">
        <v>683</v>
      </c>
      <c r="J517" s="2" t="s">
        <v>1044</v>
      </c>
      <c r="K517" s="2" t="s">
        <v>854</v>
      </c>
      <c r="L517" s="2" t="s">
        <v>1045</v>
      </c>
    </row>
    <row r="518" spans="1:12" x14ac:dyDescent="0.2">
      <c r="A518" s="2">
        <v>517</v>
      </c>
      <c r="B518" s="97" t="s">
        <v>2905</v>
      </c>
      <c r="C518" s="97" t="s">
        <v>2906</v>
      </c>
      <c r="D518" s="2" t="s">
        <v>6836</v>
      </c>
      <c r="E518" s="2" t="s">
        <v>829</v>
      </c>
      <c r="F518" s="2" t="s">
        <v>6837</v>
      </c>
      <c r="G518" s="2" t="s">
        <v>6838</v>
      </c>
      <c r="H518" s="2" t="s">
        <v>2910</v>
      </c>
      <c r="I518" s="2" t="s">
        <v>683</v>
      </c>
      <c r="J518" s="2" t="s">
        <v>2911</v>
      </c>
      <c r="K518" s="2" t="s">
        <v>2636</v>
      </c>
      <c r="L518" s="2" t="s">
        <v>2912</v>
      </c>
    </row>
    <row r="519" spans="1:12" x14ac:dyDescent="0.2">
      <c r="A519" s="2">
        <v>518</v>
      </c>
      <c r="B519" s="97" t="s">
        <v>2905</v>
      </c>
      <c r="C519" s="97" t="s">
        <v>2906</v>
      </c>
      <c r="D519" s="2" t="s">
        <v>6839</v>
      </c>
      <c r="E519" s="2" t="s">
        <v>5840</v>
      </c>
      <c r="F519" s="2" t="s">
        <v>6840</v>
      </c>
      <c r="G519" s="2" t="s">
        <v>6841</v>
      </c>
      <c r="H519" s="2" t="s">
        <v>2910</v>
      </c>
      <c r="I519" s="2" t="s">
        <v>683</v>
      </c>
      <c r="J519" s="2" t="s">
        <v>2911</v>
      </c>
      <c r="K519" s="2" t="s">
        <v>2636</v>
      </c>
      <c r="L519" s="2" t="s">
        <v>2912</v>
      </c>
    </row>
    <row r="520" spans="1:12" x14ac:dyDescent="0.2">
      <c r="A520" s="2">
        <v>519</v>
      </c>
      <c r="B520" s="97" t="s">
        <v>2905</v>
      </c>
      <c r="C520" s="97" t="s">
        <v>2906</v>
      </c>
      <c r="D520" s="2" t="s">
        <v>6842</v>
      </c>
      <c r="E520" s="2" t="s">
        <v>5742</v>
      </c>
      <c r="F520" s="2" t="s">
        <v>6843</v>
      </c>
      <c r="G520" s="2" t="s">
        <v>6844</v>
      </c>
      <c r="H520" s="2" t="s">
        <v>2910</v>
      </c>
      <c r="I520" s="2" t="s">
        <v>683</v>
      </c>
      <c r="J520" s="2" t="s">
        <v>2911</v>
      </c>
      <c r="K520" s="2" t="s">
        <v>1986</v>
      </c>
      <c r="L520" s="2" t="s">
        <v>6845</v>
      </c>
    </row>
    <row r="521" spans="1:12" x14ac:dyDescent="0.2">
      <c r="A521" s="2">
        <v>520</v>
      </c>
      <c r="B521" s="97" t="s">
        <v>4926</v>
      </c>
      <c r="C521" s="97" t="s">
        <v>6846</v>
      </c>
      <c r="D521" s="2" t="s">
        <v>6847</v>
      </c>
      <c r="E521" s="2" t="s">
        <v>679</v>
      </c>
      <c r="F521" s="2" t="s">
        <v>6848</v>
      </c>
      <c r="G521" s="2" t="s">
        <v>6849</v>
      </c>
      <c r="H521" s="2" t="s">
        <v>6850</v>
      </c>
      <c r="I521" s="2" t="s">
        <v>683</v>
      </c>
      <c r="J521" s="2" t="s">
        <v>6851</v>
      </c>
      <c r="K521" s="2" t="s">
        <v>902</v>
      </c>
      <c r="L521" s="2" t="s">
        <v>6852</v>
      </c>
    </row>
    <row r="522" spans="1:12" x14ac:dyDescent="0.2">
      <c r="A522" s="2">
        <v>521</v>
      </c>
      <c r="B522" s="97" t="s">
        <v>4926</v>
      </c>
      <c r="C522" s="97" t="s">
        <v>6846</v>
      </c>
      <c r="D522" s="2" t="s">
        <v>6847</v>
      </c>
      <c r="E522" s="2" t="s">
        <v>5742</v>
      </c>
      <c r="F522" s="2" t="s">
        <v>6848</v>
      </c>
      <c r="G522" s="2" t="s">
        <v>6853</v>
      </c>
      <c r="H522" s="2" t="s">
        <v>6850</v>
      </c>
      <c r="I522" s="2" t="s">
        <v>683</v>
      </c>
      <c r="J522" s="2" t="s">
        <v>6851</v>
      </c>
      <c r="K522" s="2" t="s">
        <v>902</v>
      </c>
      <c r="L522" s="2" t="s">
        <v>6852</v>
      </c>
    </row>
    <row r="523" spans="1:12" x14ac:dyDescent="0.2">
      <c r="A523" s="2">
        <v>522</v>
      </c>
      <c r="B523" s="97" t="s">
        <v>4928</v>
      </c>
      <c r="C523" s="97" t="s">
        <v>4928</v>
      </c>
      <c r="D523" s="2" t="s">
        <v>6854</v>
      </c>
      <c r="E523" s="2" t="s">
        <v>679</v>
      </c>
      <c r="F523" s="2" t="s">
        <v>6855</v>
      </c>
      <c r="G523" s="2" t="s">
        <v>6856</v>
      </c>
      <c r="H523" s="2" t="s">
        <v>6857</v>
      </c>
      <c r="I523" s="2" t="s">
        <v>683</v>
      </c>
      <c r="J523" s="2" t="s">
        <v>6858</v>
      </c>
      <c r="K523" s="2" t="s">
        <v>2583</v>
      </c>
      <c r="L523" s="2" t="s">
        <v>6859</v>
      </c>
    </row>
    <row r="524" spans="1:12" x14ac:dyDescent="0.2">
      <c r="A524" s="2">
        <v>523</v>
      </c>
      <c r="B524" s="97" t="s">
        <v>4928</v>
      </c>
      <c r="C524" s="2" t="s">
        <v>4928</v>
      </c>
      <c r="D524" s="2" t="s">
        <v>6860</v>
      </c>
      <c r="E524" s="2" t="s">
        <v>5742</v>
      </c>
      <c r="F524" s="2" t="s">
        <v>6861</v>
      </c>
      <c r="G524" s="2" t="s">
        <v>6856</v>
      </c>
      <c r="H524" s="2" t="s">
        <v>6857</v>
      </c>
      <c r="I524" s="2" t="s">
        <v>683</v>
      </c>
      <c r="J524" s="2" t="s">
        <v>6858</v>
      </c>
      <c r="K524" s="2" t="s">
        <v>2583</v>
      </c>
      <c r="L524" s="2" t="s">
        <v>6859</v>
      </c>
    </row>
    <row r="525" spans="1:12" x14ac:dyDescent="0.2">
      <c r="A525" s="2">
        <v>524</v>
      </c>
      <c r="B525" s="97" t="s">
        <v>3385</v>
      </c>
      <c r="C525" s="2" t="s">
        <v>3386</v>
      </c>
      <c r="D525" s="2" t="s">
        <v>5772</v>
      </c>
      <c r="E525" s="2" t="s">
        <v>679</v>
      </c>
      <c r="F525" s="2" t="s">
        <v>5773</v>
      </c>
      <c r="G525" s="2" t="s">
        <v>683</v>
      </c>
      <c r="H525" s="2" t="s">
        <v>6862</v>
      </c>
      <c r="I525" s="2" t="s">
        <v>683</v>
      </c>
      <c r="J525" s="2" t="s">
        <v>6863</v>
      </c>
      <c r="K525" s="2" t="s">
        <v>6864</v>
      </c>
      <c r="L525" s="2" t="s">
        <v>6865</v>
      </c>
    </row>
    <row r="526" spans="1:12" x14ac:dyDescent="0.2">
      <c r="A526" s="2">
        <v>525</v>
      </c>
      <c r="B526" s="97" t="s">
        <v>4936</v>
      </c>
      <c r="C526" s="97" t="s">
        <v>6866</v>
      </c>
      <c r="D526" s="2" t="s">
        <v>6867</v>
      </c>
      <c r="E526" s="2" t="s">
        <v>679</v>
      </c>
      <c r="F526" s="2" t="s">
        <v>6868</v>
      </c>
      <c r="G526" s="2" t="s">
        <v>6869</v>
      </c>
      <c r="H526" s="2" t="s">
        <v>683</v>
      </c>
      <c r="I526" s="2" t="s">
        <v>683</v>
      </c>
      <c r="J526" s="2" t="s">
        <v>683</v>
      </c>
      <c r="K526" s="2" t="s">
        <v>1340</v>
      </c>
      <c r="L526" s="2" t="s">
        <v>757</v>
      </c>
    </row>
    <row r="527" spans="1:12" x14ac:dyDescent="0.2">
      <c r="A527" s="2">
        <v>526</v>
      </c>
      <c r="B527" s="97" t="s">
        <v>4940</v>
      </c>
      <c r="C527" s="97" t="s">
        <v>4941</v>
      </c>
      <c r="D527" s="2" t="s">
        <v>4098</v>
      </c>
      <c r="E527" s="2" t="s">
        <v>679</v>
      </c>
      <c r="H527" s="2" t="s">
        <v>683</v>
      </c>
      <c r="I527" s="2" t="s">
        <v>683</v>
      </c>
      <c r="J527" s="2" t="s">
        <v>683</v>
      </c>
      <c r="K527" s="2" t="s">
        <v>1340</v>
      </c>
      <c r="L527" s="2" t="s">
        <v>757</v>
      </c>
    </row>
    <row r="528" spans="1:12" x14ac:dyDescent="0.2">
      <c r="A528" s="2">
        <v>527</v>
      </c>
      <c r="B528" s="97" t="s">
        <v>2630</v>
      </c>
      <c r="C528" s="97" t="s">
        <v>2631</v>
      </c>
      <c r="D528" s="2" t="s">
        <v>2632</v>
      </c>
      <c r="E528" s="2" t="s">
        <v>829</v>
      </c>
      <c r="F528" s="2" t="s">
        <v>2633</v>
      </c>
      <c r="G528" s="2" t="s">
        <v>2634</v>
      </c>
      <c r="H528" s="2" t="s">
        <v>2635</v>
      </c>
      <c r="I528" s="2" t="s">
        <v>683</v>
      </c>
      <c r="J528" s="2" t="s">
        <v>1985</v>
      </c>
      <c r="K528" s="2" t="s">
        <v>2636</v>
      </c>
      <c r="L528" s="2" t="s">
        <v>2637</v>
      </c>
    </row>
    <row r="529" spans="1:12" x14ac:dyDescent="0.2">
      <c r="A529" s="2">
        <v>528</v>
      </c>
      <c r="B529" s="97" t="s">
        <v>2630</v>
      </c>
      <c r="C529" s="97" t="s">
        <v>2631</v>
      </c>
      <c r="D529" s="2" t="s">
        <v>2632</v>
      </c>
      <c r="E529" s="2" t="s">
        <v>5742</v>
      </c>
      <c r="F529" s="2" t="s">
        <v>6870</v>
      </c>
      <c r="G529" s="2" t="s">
        <v>683</v>
      </c>
      <c r="H529" s="2" t="s">
        <v>6871</v>
      </c>
      <c r="I529" s="2" t="s">
        <v>683</v>
      </c>
      <c r="J529" s="2" t="s">
        <v>1985</v>
      </c>
      <c r="K529" s="2" t="s">
        <v>1986</v>
      </c>
      <c r="L529" s="2" t="s">
        <v>6872</v>
      </c>
    </row>
    <row r="530" spans="1:12" x14ac:dyDescent="0.2">
      <c r="A530" s="2">
        <v>529</v>
      </c>
      <c r="B530" s="97" t="s">
        <v>2781</v>
      </c>
      <c r="C530" s="97" t="s">
        <v>2782</v>
      </c>
      <c r="D530" s="2" t="s">
        <v>2783</v>
      </c>
      <c r="E530" s="2" t="s">
        <v>679</v>
      </c>
      <c r="F530" s="2" t="s">
        <v>2784</v>
      </c>
      <c r="G530" s="2" t="s">
        <v>2785</v>
      </c>
      <c r="H530" s="2" t="s">
        <v>2786</v>
      </c>
      <c r="I530" s="2" t="s">
        <v>683</v>
      </c>
      <c r="J530" s="2" t="s">
        <v>2787</v>
      </c>
      <c r="K530" s="2" t="s">
        <v>1561</v>
      </c>
      <c r="L530" s="2" t="s">
        <v>2788</v>
      </c>
    </row>
    <row r="531" spans="1:12" x14ac:dyDescent="0.2">
      <c r="A531" s="2">
        <v>530</v>
      </c>
      <c r="B531" s="97" t="s">
        <v>2781</v>
      </c>
      <c r="C531" s="97" t="s">
        <v>2782</v>
      </c>
      <c r="D531" s="2" t="s">
        <v>6873</v>
      </c>
      <c r="E531" s="2" t="s">
        <v>5739</v>
      </c>
      <c r="F531" s="2" t="s">
        <v>6874</v>
      </c>
      <c r="G531" s="2" t="s">
        <v>683</v>
      </c>
      <c r="H531" s="2" t="s">
        <v>2786</v>
      </c>
      <c r="I531" s="2" t="s">
        <v>683</v>
      </c>
      <c r="J531" s="2" t="s">
        <v>2787</v>
      </c>
      <c r="K531" s="2" t="s">
        <v>1561</v>
      </c>
      <c r="L531" s="2" t="s">
        <v>2788</v>
      </c>
    </row>
    <row r="532" spans="1:12" x14ac:dyDescent="0.2">
      <c r="A532" s="2">
        <v>531</v>
      </c>
      <c r="B532" s="97" t="s">
        <v>2781</v>
      </c>
      <c r="C532" s="97" t="s">
        <v>2782</v>
      </c>
      <c r="D532" s="2" t="s">
        <v>6873</v>
      </c>
      <c r="E532" s="2" t="s">
        <v>5742</v>
      </c>
      <c r="F532" s="2" t="s">
        <v>6875</v>
      </c>
      <c r="G532" s="2" t="s">
        <v>2785</v>
      </c>
      <c r="H532" s="2" t="s">
        <v>2786</v>
      </c>
      <c r="I532" s="2" t="s">
        <v>683</v>
      </c>
      <c r="J532" s="2" t="s">
        <v>2787</v>
      </c>
      <c r="K532" s="2" t="s">
        <v>1561</v>
      </c>
      <c r="L532" s="2" t="s">
        <v>2788</v>
      </c>
    </row>
    <row r="533" spans="1:12" x14ac:dyDescent="0.2">
      <c r="A533" s="2">
        <v>532</v>
      </c>
      <c r="B533" s="97" t="s">
        <v>3452</v>
      </c>
      <c r="C533" s="97" t="s">
        <v>3454</v>
      </c>
      <c r="D533" s="2" t="s">
        <v>6876</v>
      </c>
      <c r="E533" s="2" t="s">
        <v>679</v>
      </c>
      <c r="F533" s="2" t="s">
        <v>6877</v>
      </c>
      <c r="G533" s="2" t="s">
        <v>6878</v>
      </c>
      <c r="H533" s="2" t="s">
        <v>6879</v>
      </c>
      <c r="I533" s="2" t="s">
        <v>683</v>
      </c>
      <c r="J533" s="2" t="s">
        <v>6880</v>
      </c>
      <c r="K533" s="2" t="s">
        <v>1561</v>
      </c>
      <c r="L533" s="2" t="s">
        <v>6881</v>
      </c>
    </row>
    <row r="534" spans="1:12" x14ac:dyDescent="0.2">
      <c r="A534" s="2">
        <v>533</v>
      </c>
      <c r="B534" s="97" t="s">
        <v>3452</v>
      </c>
      <c r="C534" s="97" t="s">
        <v>3454</v>
      </c>
      <c r="D534" s="2" t="s">
        <v>6882</v>
      </c>
      <c r="E534" s="2" t="s">
        <v>10</v>
      </c>
      <c r="F534" s="2" t="s">
        <v>6883</v>
      </c>
      <c r="G534" s="2" t="s">
        <v>6884</v>
      </c>
      <c r="H534" s="2" t="s">
        <v>6879</v>
      </c>
      <c r="I534" s="2" t="s">
        <v>683</v>
      </c>
      <c r="J534" s="2" t="s">
        <v>6880</v>
      </c>
      <c r="K534" s="2" t="s">
        <v>1561</v>
      </c>
      <c r="L534" s="2" t="s">
        <v>6881</v>
      </c>
    </row>
    <row r="535" spans="1:12" x14ac:dyDescent="0.2">
      <c r="A535" s="2">
        <v>534</v>
      </c>
      <c r="B535" s="97" t="s">
        <v>1050</v>
      </c>
      <c r="C535" s="97" t="s">
        <v>1051</v>
      </c>
      <c r="D535" s="2" t="s">
        <v>6885</v>
      </c>
      <c r="E535" s="2" t="s">
        <v>679</v>
      </c>
      <c r="F535" s="2" t="s">
        <v>6886</v>
      </c>
      <c r="G535" s="2" t="s">
        <v>6887</v>
      </c>
      <c r="H535" s="2" t="s">
        <v>1055</v>
      </c>
      <c r="I535" s="2" t="s">
        <v>683</v>
      </c>
      <c r="J535" s="2" t="s">
        <v>1056</v>
      </c>
      <c r="K535" s="2" t="s">
        <v>854</v>
      </c>
      <c r="L535" s="2" t="s">
        <v>1057</v>
      </c>
    </row>
    <row r="536" spans="1:12" x14ac:dyDescent="0.2">
      <c r="A536" s="2">
        <v>535</v>
      </c>
      <c r="B536" s="97" t="s">
        <v>1050</v>
      </c>
      <c r="C536" s="97" t="s">
        <v>1051</v>
      </c>
      <c r="D536" s="2" t="s">
        <v>6888</v>
      </c>
      <c r="E536" s="2" t="s">
        <v>5739</v>
      </c>
      <c r="F536" s="2" t="s">
        <v>6889</v>
      </c>
      <c r="G536" s="2" t="s">
        <v>683</v>
      </c>
      <c r="H536" s="2" t="s">
        <v>1055</v>
      </c>
      <c r="I536" s="2" t="s">
        <v>683</v>
      </c>
      <c r="J536" s="2" t="s">
        <v>1056</v>
      </c>
      <c r="K536" s="2" t="s">
        <v>854</v>
      </c>
      <c r="L536" s="2" t="s">
        <v>1057</v>
      </c>
    </row>
    <row r="537" spans="1:12" x14ac:dyDescent="0.2">
      <c r="A537" s="2">
        <v>536</v>
      </c>
      <c r="B537" s="97" t="s">
        <v>1050</v>
      </c>
      <c r="C537" s="97" t="s">
        <v>1051</v>
      </c>
      <c r="D537" s="2" t="s">
        <v>6890</v>
      </c>
      <c r="E537" s="2" t="s">
        <v>5742</v>
      </c>
      <c r="F537" s="2" t="s">
        <v>6891</v>
      </c>
      <c r="G537" s="2" t="s">
        <v>6892</v>
      </c>
      <c r="H537" s="2" t="s">
        <v>1055</v>
      </c>
      <c r="I537" s="2" t="s">
        <v>683</v>
      </c>
      <c r="J537" s="2" t="s">
        <v>1056</v>
      </c>
      <c r="K537" s="2" t="s">
        <v>854</v>
      </c>
      <c r="L537" s="2" t="s">
        <v>1057</v>
      </c>
    </row>
    <row r="538" spans="1:12" x14ac:dyDescent="0.2">
      <c r="A538" s="2">
        <v>537</v>
      </c>
      <c r="B538" s="97" t="s">
        <v>2300</v>
      </c>
      <c r="C538" s="2" t="s">
        <v>2301</v>
      </c>
      <c r="D538" s="2" t="s">
        <v>6893</v>
      </c>
      <c r="E538" s="2" t="s">
        <v>679</v>
      </c>
      <c r="F538" s="2" t="s">
        <v>6894</v>
      </c>
      <c r="G538" s="2" t="s">
        <v>2303</v>
      </c>
      <c r="H538" s="2" t="s">
        <v>2304</v>
      </c>
      <c r="I538" s="2" t="s">
        <v>683</v>
      </c>
      <c r="J538" s="2" t="s">
        <v>2305</v>
      </c>
      <c r="K538" s="2" t="s">
        <v>854</v>
      </c>
      <c r="L538" s="2" t="s">
        <v>2306</v>
      </c>
    </row>
    <row r="539" spans="1:12" x14ac:dyDescent="0.2">
      <c r="A539" s="2">
        <v>538</v>
      </c>
      <c r="B539" s="97" t="s">
        <v>2300</v>
      </c>
      <c r="C539" s="97" t="s">
        <v>2301</v>
      </c>
      <c r="D539" s="2" t="s">
        <v>6893</v>
      </c>
      <c r="E539" s="2" t="s">
        <v>5742</v>
      </c>
      <c r="F539" s="2" t="s">
        <v>6894</v>
      </c>
      <c r="G539" s="2" t="s">
        <v>6895</v>
      </c>
      <c r="H539" s="2" t="s">
        <v>6896</v>
      </c>
      <c r="I539" s="2" t="s">
        <v>683</v>
      </c>
      <c r="J539" s="2" t="s">
        <v>6897</v>
      </c>
      <c r="K539" s="2" t="s">
        <v>854</v>
      </c>
      <c r="L539" s="2" t="s">
        <v>2306</v>
      </c>
    </row>
    <row r="540" spans="1:12" x14ac:dyDescent="0.2">
      <c r="A540" s="2">
        <v>539</v>
      </c>
      <c r="B540" s="97" t="s">
        <v>2639</v>
      </c>
      <c r="C540" s="97" t="s">
        <v>2640</v>
      </c>
      <c r="D540" s="2" t="s">
        <v>6898</v>
      </c>
      <c r="E540" s="2" t="s">
        <v>679</v>
      </c>
      <c r="F540" s="2" t="s">
        <v>6899</v>
      </c>
      <c r="G540" s="2" t="s">
        <v>683</v>
      </c>
      <c r="H540" s="2" t="s">
        <v>6900</v>
      </c>
      <c r="I540" s="2" t="s">
        <v>683</v>
      </c>
      <c r="J540" s="2" t="s">
        <v>1779</v>
      </c>
      <c r="K540" s="2" t="s">
        <v>1780</v>
      </c>
      <c r="L540" s="2" t="s">
        <v>6901</v>
      </c>
    </row>
    <row r="541" spans="1:12" x14ac:dyDescent="0.2">
      <c r="A541" s="2">
        <v>540</v>
      </c>
      <c r="B541" s="97" t="s">
        <v>2639</v>
      </c>
      <c r="C541" s="97" t="s">
        <v>2640</v>
      </c>
      <c r="D541" s="2" t="s">
        <v>6898</v>
      </c>
      <c r="E541" s="2" t="s">
        <v>5742</v>
      </c>
      <c r="F541" s="2" t="s">
        <v>6899</v>
      </c>
      <c r="G541" s="2" t="s">
        <v>683</v>
      </c>
      <c r="H541" s="2" t="s">
        <v>6900</v>
      </c>
      <c r="I541" s="2" t="s">
        <v>683</v>
      </c>
      <c r="J541" s="2" t="s">
        <v>1779</v>
      </c>
      <c r="K541" s="2" t="s">
        <v>1780</v>
      </c>
      <c r="L541" s="2" t="s">
        <v>6901</v>
      </c>
    </row>
    <row r="542" spans="1:12" x14ac:dyDescent="0.2">
      <c r="A542" s="2">
        <v>541</v>
      </c>
      <c r="B542" s="97" t="s">
        <v>2646</v>
      </c>
      <c r="C542" s="97" t="s">
        <v>2647</v>
      </c>
      <c r="D542" s="2" t="s">
        <v>6902</v>
      </c>
      <c r="E542" s="2" t="s">
        <v>679</v>
      </c>
      <c r="F542" s="2" t="s">
        <v>6903</v>
      </c>
      <c r="G542" s="2" t="s">
        <v>6904</v>
      </c>
      <c r="H542" s="2" t="s">
        <v>2650</v>
      </c>
      <c r="I542" s="2" t="s">
        <v>683</v>
      </c>
      <c r="J542" s="2" t="s">
        <v>1696</v>
      </c>
      <c r="K542" s="2" t="s">
        <v>1203</v>
      </c>
      <c r="L542" s="2" t="s">
        <v>2651</v>
      </c>
    </row>
    <row r="543" spans="1:12" x14ac:dyDescent="0.2">
      <c r="A543" s="2">
        <v>542</v>
      </c>
      <c r="B543" s="97" t="s">
        <v>2646</v>
      </c>
      <c r="C543" s="97" t="s">
        <v>2647</v>
      </c>
      <c r="D543" s="2" t="s">
        <v>6905</v>
      </c>
      <c r="E543" s="2" t="s">
        <v>5739</v>
      </c>
      <c r="F543" s="2" t="s">
        <v>6906</v>
      </c>
      <c r="G543" s="2" t="s">
        <v>6907</v>
      </c>
      <c r="H543" s="2" t="s">
        <v>2650</v>
      </c>
      <c r="I543" s="2" t="s">
        <v>683</v>
      </c>
      <c r="J543" s="2" t="s">
        <v>1696</v>
      </c>
      <c r="K543" s="2" t="s">
        <v>1203</v>
      </c>
      <c r="L543" s="2" t="s">
        <v>2651</v>
      </c>
    </row>
    <row r="544" spans="1:12" x14ac:dyDescent="0.2">
      <c r="A544" s="2">
        <v>543</v>
      </c>
      <c r="B544" s="97" t="s">
        <v>2646</v>
      </c>
      <c r="C544" s="97" t="s">
        <v>2647</v>
      </c>
      <c r="D544" s="2" t="s">
        <v>6902</v>
      </c>
      <c r="E544" s="2" t="s">
        <v>5742</v>
      </c>
      <c r="F544" s="2" t="s">
        <v>6903</v>
      </c>
      <c r="G544" s="2" t="s">
        <v>6904</v>
      </c>
      <c r="H544" s="2" t="s">
        <v>2650</v>
      </c>
      <c r="I544" s="2" t="s">
        <v>683</v>
      </c>
      <c r="J544" s="2" t="s">
        <v>1696</v>
      </c>
      <c r="K544" s="2" t="s">
        <v>1203</v>
      </c>
      <c r="L544" s="2" t="s">
        <v>2651</v>
      </c>
    </row>
    <row r="545" spans="1:12" x14ac:dyDescent="0.2">
      <c r="A545" s="2">
        <v>544</v>
      </c>
      <c r="B545" s="97" t="s">
        <v>1387</v>
      </c>
      <c r="C545" s="2" t="s">
        <v>1388</v>
      </c>
      <c r="D545" s="2" t="s">
        <v>6908</v>
      </c>
      <c r="E545" s="2" t="s">
        <v>679</v>
      </c>
      <c r="F545" s="2" t="s">
        <v>6909</v>
      </c>
      <c r="G545" s="2" t="s">
        <v>6910</v>
      </c>
      <c r="H545" s="2" t="s">
        <v>1391</v>
      </c>
      <c r="I545" s="2" t="s">
        <v>683</v>
      </c>
      <c r="J545" s="2" t="s">
        <v>1392</v>
      </c>
      <c r="K545" s="2" t="s">
        <v>1393</v>
      </c>
      <c r="L545" s="2" t="s">
        <v>1394</v>
      </c>
    </row>
    <row r="546" spans="1:12" x14ac:dyDescent="0.2">
      <c r="A546" s="2">
        <v>545</v>
      </c>
      <c r="B546" s="97" t="s">
        <v>1387</v>
      </c>
      <c r="C546" s="2" t="s">
        <v>1388</v>
      </c>
      <c r="D546" s="2" t="s">
        <v>6911</v>
      </c>
      <c r="E546" s="2" t="s">
        <v>5742</v>
      </c>
      <c r="F546" s="2" t="s">
        <v>6912</v>
      </c>
      <c r="G546" s="2" t="s">
        <v>6913</v>
      </c>
      <c r="H546" s="2" t="s">
        <v>1391</v>
      </c>
      <c r="I546" s="2" t="s">
        <v>683</v>
      </c>
      <c r="J546" s="2" t="s">
        <v>1392</v>
      </c>
      <c r="K546" s="2" t="s">
        <v>1393</v>
      </c>
      <c r="L546" s="2" t="s">
        <v>1394</v>
      </c>
    </row>
    <row r="547" spans="1:12" x14ac:dyDescent="0.2">
      <c r="A547" s="2">
        <v>546</v>
      </c>
      <c r="B547" s="97" t="s">
        <v>1060</v>
      </c>
      <c r="C547" s="97" t="s">
        <v>1060</v>
      </c>
      <c r="D547" s="2" t="s">
        <v>6914</v>
      </c>
      <c r="E547" s="2" t="s">
        <v>679</v>
      </c>
      <c r="F547" s="2" t="s">
        <v>6915</v>
      </c>
      <c r="G547" s="2" t="s">
        <v>6916</v>
      </c>
      <c r="H547" s="2" t="s">
        <v>6917</v>
      </c>
      <c r="I547" s="2" t="s">
        <v>683</v>
      </c>
      <c r="J547" s="2" t="s">
        <v>684</v>
      </c>
      <c r="K547" s="2" t="s">
        <v>685</v>
      </c>
      <c r="L547" s="2" t="s">
        <v>1810</v>
      </c>
    </row>
    <row r="548" spans="1:12" x14ac:dyDescent="0.2">
      <c r="A548" s="2">
        <v>547</v>
      </c>
      <c r="B548" s="97" t="s">
        <v>1060</v>
      </c>
      <c r="C548" s="97" t="s">
        <v>1060</v>
      </c>
      <c r="D548" s="2" t="s">
        <v>6918</v>
      </c>
      <c r="E548" s="2" t="s">
        <v>5742</v>
      </c>
      <c r="F548" s="2" t="s">
        <v>6919</v>
      </c>
      <c r="G548" s="2" t="s">
        <v>6920</v>
      </c>
      <c r="H548" s="2" t="s">
        <v>6917</v>
      </c>
      <c r="I548" s="2" t="s">
        <v>683</v>
      </c>
      <c r="J548" s="2" t="s">
        <v>684</v>
      </c>
      <c r="K548" s="2" t="s">
        <v>685</v>
      </c>
      <c r="L548" s="2" t="s">
        <v>1810</v>
      </c>
    </row>
    <row r="549" spans="1:12" x14ac:dyDescent="0.2">
      <c r="A549" s="2">
        <v>548</v>
      </c>
      <c r="B549" s="97" t="s">
        <v>4985</v>
      </c>
      <c r="C549" s="97" t="s">
        <v>4986</v>
      </c>
      <c r="D549" s="2" t="s">
        <v>6921</v>
      </c>
      <c r="E549" s="2" t="s">
        <v>679</v>
      </c>
      <c r="F549" s="2" t="s">
        <v>6922</v>
      </c>
      <c r="G549" s="2" t="s">
        <v>6923</v>
      </c>
      <c r="H549" s="2" t="s">
        <v>683</v>
      </c>
      <c r="I549" s="2" t="s">
        <v>683</v>
      </c>
      <c r="J549" s="2" t="s">
        <v>683</v>
      </c>
      <c r="K549" s="2" t="s">
        <v>1340</v>
      </c>
      <c r="L549" s="2" t="s">
        <v>757</v>
      </c>
    </row>
    <row r="550" spans="1:12" x14ac:dyDescent="0.2">
      <c r="A550" s="2">
        <v>549</v>
      </c>
      <c r="B550" s="97" t="s">
        <v>2307</v>
      </c>
      <c r="C550" s="97" t="s">
        <v>2308</v>
      </c>
      <c r="D550" s="2" t="s">
        <v>2309</v>
      </c>
      <c r="E550" s="2" t="s">
        <v>679</v>
      </c>
      <c r="F550" s="2" t="s">
        <v>2310</v>
      </c>
      <c r="G550" s="2" t="s">
        <v>2311</v>
      </c>
      <c r="H550" s="2" t="s">
        <v>2312</v>
      </c>
      <c r="I550" s="2" t="s">
        <v>683</v>
      </c>
      <c r="J550" s="2" t="s">
        <v>684</v>
      </c>
      <c r="K550" s="2" t="s">
        <v>685</v>
      </c>
      <c r="L550" s="2" t="s">
        <v>2313</v>
      </c>
    </row>
    <row r="551" spans="1:12" x14ac:dyDescent="0.2">
      <c r="A551" s="2">
        <v>550</v>
      </c>
      <c r="B551" s="97" t="s">
        <v>2307</v>
      </c>
      <c r="C551" s="97" t="s">
        <v>2308</v>
      </c>
      <c r="D551" s="2" t="s">
        <v>6924</v>
      </c>
      <c r="E551" s="2" t="s">
        <v>5739</v>
      </c>
      <c r="F551" s="2" t="s">
        <v>6925</v>
      </c>
      <c r="G551" s="2" t="s">
        <v>683</v>
      </c>
      <c r="H551" s="2" t="s">
        <v>2312</v>
      </c>
      <c r="I551" s="2" t="s">
        <v>683</v>
      </c>
      <c r="J551" s="2" t="s">
        <v>684</v>
      </c>
      <c r="K551" s="2" t="s">
        <v>685</v>
      </c>
      <c r="L551" s="2" t="s">
        <v>2313</v>
      </c>
    </row>
    <row r="552" spans="1:12" x14ac:dyDescent="0.2">
      <c r="A552" s="2">
        <v>551</v>
      </c>
      <c r="B552" s="97" t="s">
        <v>2060</v>
      </c>
      <c r="C552" s="2" t="s">
        <v>2061</v>
      </c>
      <c r="D552" s="2" t="s">
        <v>6926</v>
      </c>
      <c r="E552" s="2" t="s">
        <v>679</v>
      </c>
      <c r="F552" s="2" t="s">
        <v>6927</v>
      </c>
      <c r="G552" s="2" t="s">
        <v>6928</v>
      </c>
      <c r="H552" s="2" t="s">
        <v>2065</v>
      </c>
      <c r="I552" s="2" t="s">
        <v>683</v>
      </c>
      <c r="J552" s="2" t="s">
        <v>2066</v>
      </c>
      <c r="K552" s="2" t="s">
        <v>2067</v>
      </c>
      <c r="L552" s="2" t="s">
        <v>2068</v>
      </c>
    </row>
    <row r="553" spans="1:12" x14ac:dyDescent="0.2">
      <c r="A553" s="2">
        <v>552</v>
      </c>
      <c r="B553" s="97" t="s">
        <v>2060</v>
      </c>
      <c r="C553" s="2" t="s">
        <v>2061</v>
      </c>
      <c r="D553" s="2" t="s">
        <v>6929</v>
      </c>
      <c r="E553" s="2" t="s">
        <v>5840</v>
      </c>
      <c r="F553" s="2" t="s">
        <v>6930</v>
      </c>
      <c r="H553" s="2" t="s">
        <v>2065</v>
      </c>
      <c r="J553" s="2" t="s">
        <v>2066</v>
      </c>
      <c r="K553" s="2" t="s">
        <v>6931</v>
      </c>
      <c r="L553" s="2" t="s">
        <v>6932</v>
      </c>
    </row>
    <row r="554" spans="1:12" x14ac:dyDescent="0.2">
      <c r="A554" s="2">
        <v>553</v>
      </c>
      <c r="B554" s="97" t="s">
        <v>2060</v>
      </c>
      <c r="C554" s="2" t="s">
        <v>2061</v>
      </c>
      <c r="D554" s="2" t="s">
        <v>6926</v>
      </c>
      <c r="E554" s="2" t="s">
        <v>5742</v>
      </c>
      <c r="F554" s="2" t="s">
        <v>6927</v>
      </c>
      <c r="G554" s="2" t="s">
        <v>6928</v>
      </c>
      <c r="H554" s="2" t="s">
        <v>2065</v>
      </c>
      <c r="I554" s="2" t="s">
        <v>683</v>
      </c>
      <c r="J554" s="2" t="s">
        <v>2066</v>
      </c>
      <c r="K554" s="2" t="s">
        <v>2067</v>
      </c>
      <c r="L554" s="2" t="s">
        <v>2068</v>
      </c>
    </row>
    <row r="555" spans="1:12" x14ac:dyDescent="0.2">
      <c r="A555" s="2">
        <v>554</v>
      </c>
      <c r="B555" s="2" t="s">
        <v>4996</v>
      </c>
      <c r="C555" s="2" t="s">
        <v>4996</v>
      </c>
      <c r="E555" s="2" t="s">
        <v>3494</v>
      </c>
    </row>
    <row r="556" spans="1:12" x14ac:dyDescent="0.2">
      <c r="A556" s="2">
        <v>555</v>
      </c>
      <c r="B556" s="97" t="s">
        <v>4997</v>
      </c>
      <c r="C556" s="97" t="s">
        <v>4998</v>
      </c>
      <c r="D556" s="2" t="s">
        <v>4771</v>
      </c>
      <c r="E556" s="2" t="s">
        <v>679</v>
      </c>
      <c r="H556" s="2" t="s">
        <v>683</v>
      </c>
      <c r="I556" s="2" t="s">
        <v>683</v>
      </c>
      <c r="J556" s="2" t="s">
        <v>683</v>
      </c>
      <c r="K556" s="2" t="s">
        <v>1340</v>
      </c>
      <c r="L556" s="2" t="s">
        <v>757</v>
      </c>
    </row>
    <row r="557" spans="1:12" x14ac:dyDescent="0.2">
      <c r="A557" s="2">
        <v>556</v>
      </c>
      <c r="B557" s="97" t="s">
        <v>5001</v>
      </c>
      <c r="C557" s="97" t="s">
        <v>5002</v>
      </c>
      <c r="E557" s="2" t="s">
        <v>679</v>
      </c>
      <c r="H557" s="2" t="s">
        <v>683</v>
      </c>
      <c r="I557" s="2" t="s">
        <v>683</v>
      </c>
      <c r="J557" s="2" t="s">
        <v>683</v>
      </c>
      <c r="K557" s="2" t="s">
        <v>1340</v>
      </c>
      <c r="L557" s="2" t="s">
        <v>757</v>
      </c>
    </row>
    <row r="558" spans="1:12" x14ac:dyDescent="0.2">
      <c r="A558" s="2">
        <v>557</v>
      </c>
      <c r="B558" s="97" t="s">
        <v>2654</v>
      </c>
      <c r="C558" s="97" t="s">
        <v>2655</v>
      </c>
      <c r="D558" s="2" t="s">
        <v>2656</v>
      </c>
      <c r="E558" s="2" t="s">
        <v>679</v>
      </c>
      <c r="F558" s="2" t="s">
        <v>2657</v>
      </c>
      <c r="G558" s="2" t="s">
        <v>2658</v>
      </c>
      <c r="H558" s="2" t="s">
        <v>2659</v>
      </c>
      <c r="I558" s="2" t="s">
        <v>683</v>
      </c>
      <c r="J558" s="2" t="s">
        <v>2660</v>
      </c>
      <c r="K558" s="2" t="s">
        <v>2661</v>
      </c>
      <c r="L558" s="2" t="s">
        <v>2662</v>
      </c>
    </row>
    <row r="559" spans="1:12" x14ac:dyDescent="0.2">
      <c r="A559" s="2">
        <v>558</v>
      </c>
      <c r="B559" s="97" t="s">
        <v>2654</v>
      </c>
      <c r="C559" s="97" t="s">
        <v>2655</v>
      </c>
      <c r="D559" s="2" t="s">
        <v>6933</v>
      </c>
      <c r="E559" s="2" t="s">
        <v>5739</v>
      </c>
      <c r="F559" s="2" t="s">
        <v>6934</v>
      </c>
      <c r="G559" s="2" t="s">
        <v>6935</v>
      </c>
      <c r="H559" s="2" t="s">
        <v>2659</v>
      </c>
      <c r="I559" s="2" t="s">
        <v>683</v>
      </c>
      <c r="J559" s="2" t="s">
        <v>2660</v>
      </c>
      <c r="K559" s="2" t="s">
        <v>2661</v>
      </c>
      <c r="L559" s="2" t="s">
        <v>2662</v>
      </c>
    </row>
    <row r="560" spans="1:12" x14ac:dyDescent="0.2">
      <c r="A560" s="2">
        <v>559</v>
      </c>
      <c r="B560" s="97" t="s">
        <v>2654</v>
      </c>
      <c r="C560" s="97" t="s">
        <v>2655</v>
      </c>
      <c r="D560" s="2" t="s">
        <v>6936</v>
      </c>
      <c r="E560" s="2" t="s">
        <v>5742</v>
      </c>
      <c r="F560" s="2" t="s">
        <v>6937</v>
      </c>
      <c r="G560" s="2" t="s">
        <v>6938</v>
      </c>
      <c r="H560" s="2" t="s">
        <v>2659</v>
      </c>
      <c r="I560" s="2" t="s">
        <v>683</v>
      </c>
      <c r="J560" s="2" t="s">
        <v>2660</v>
      </c>
      <c r="K560" s="2" t="s">
        <v>2661</v>
      </c>
      <c r="L560" s="2" t="s">
        <v>2662</v>
      </c>
    </row>
    <row r="561" spans="1:12" x14ac:dyDescent="0.2">
      <c r="A561" s="2">
        <v>560</v>
      </c>
      <c r="B561" s="97" t="s">
        <v>2317</v>
      </c>
      <c r="C561" s="97" t="s">
        <v>2318</v>
      </c>
      <c r="D561" s="2" t="s">
        <v>6939</v>
      </c>
      <c r="E561" s="2" t="s">
        <v>679</v>
      </c>
      <c r="F561" s="2" t="s">
        <v>6940</v>
      </c>
      <c r="G561" s="2" t="s">
        <v>6941</v>
      </c>
      <c r="H561" s="2" t="s">
        <v>6942</v>
      </c>
      <c r="I561" s="2" t="s">
        <v>683</v>
      </c>
      <c r="J561" s="2" t="s">
        <v>2002</v>
      </c>
      <c r="K561" s="2" t="s">
        <v>854</v>
      </c>
      <c r="L561" s="2" t="s">
        <v>6943</v>
      </c>
    </row>
    <row r="562" spans="1:12" x14ac:dyDescent="0.2">
      <c r="A562" s="2">
        <v>561</v>
      </c>
      <c r="B562" s="97" t="s">
        <v>2317</v>
      </c>
      <c r="C562" s="97" t="s">
        <v>2318</v>
      </c>
      <c r="D562" s="2" t="s">
        <v>6893</v>
      </c>
      <c r="E562" s="2" t="s">
        <v>5739</v>
      </c>
      <c r="F562" s="2" t="s">
        <v>6894</v>
      </c>
      <c r="G562" s="2" t="s">
        <v>6895</v>
      </c>
      <c r="H562" s="2" t="s">
        <v>6942</v>
      </c>
      <c r="I562" s="2" t="s">
        <v>683</v>
      </c>
      <c r="J562" s="2" t="s">
        <v>2002</v>
      </c>
      <c r="K562" s="2" t="s">
        <v>854</v>
      </c>
      <c r="L562" s="2" t="s">
        <v>6943</v>
      </c>
    </row>
    <row r="563" spans="1:12" x14ac:dyDescent="0.2">
      <c r="A563" s="2">
        <v>562</v>
      </c>
      <c r="B563" s="97" t="s">
        <v>2317</v>
      </c>
      <c r="C563" s="97" t="s">
        <v>2318</v>
      </c>
      <c r="D563" s="2" t="s">
        <v>6939</v>
      </c>
      <c r="E563" s="2" t="s">
        <v>5742</v>
      </c>
      <c r="F563" s="2" t="s">
        <v>6940</v>
      </c>
      <c r="G563" s="2" t="s">
        <v>6941</v>
      </c>
      <c r="H563" s="2" t="s">
        <v>6942</v>
      </c>
      <c r="I563" s="2" t="s">
        <v>683</v>
      </c>
      <c r="J563" s="2" t="s">
        <v>2002</v>
      </c>
      <c r="K563" s="2" t="s">
        <v>854</v>
      </c>
      <c r="L563" s="2" t="s">
        <v>6943</v>
      </c>
    </row>
    <row r="564" spans="1:12" x14ac:dyDescent="0.2">
      <c r="A564" s="2">
        <v>563</v>
      </c>
      <c r="B564" s="97" t="s">
        <v>2324</v>
      </c>
      <c r="C564" s="97" t="s">
        <v>2325</v>
      </c>
      <c r="E564" s="2" t="s">
        <v>3494</v>
      </c>
      <c r="H564" s="2" t="s">
        <v>2329</v>
      </c>
      <c r="J564" s="2" t="s">
        <v>853</v>
      </c>
      <c r="K564" s="2" t="s">
        <v>1995</v>
      </c>
      <c r="L564" s="2" t="s">
        <v>2330</v>
      </c>
    </row>
    <row r="565" spans="1:12" x14ac:dyDescent="0.2">
      <c r="A565" s="2">
        <v>564</v>
      </c>
      <c r="B565" s="97" t="s">
        <v>5013</v>
      </c>
      <c r="C565" s="2" t="s">
        <v>5013</v>
      </c>
      <c r="D565" s="2" t="s">
        <v>6944</v>
      </c>
      <c r="E565" s="2" t="s">
        <v>679</v>
      </c>
      <c r="F565" s="2" t="s">
        <v>6945</v>
      </c>
      <c r="G565" s="2" t="s">
        <v>6946</v>
      </c>
      <c r="H565" s="2" t="s">
        <v>6947</v>
      </c>
      <c r="I565" s="2" t="s">
        <v>683</v>
      </c>
      <c r="J565" s="2" t="s">
        <v>1876</v>
      </c>
      <c r="K565" s="2" t="s">
        <v>1849</v>
      </c>
      <c r="L565" s="2" t="s">
        <v>6948</v>
      </c>
    </row>
    <row r="566" spans="1:12" x14ac:dyDescent="0.2">
      <c r="A566" s="2">
        <v>565</v>
      </c>
      <c r="B566" s="97" t="s">
        <v>5013</v>
      </c>
      <c r="C566" s="2" t="s">
        <v>5013</v>
      </c>
      <c r="D566" s="2" t="s">
        <v>6944</v>
      </c>
      <c r="E566" s="2" t="s">
        <v>5742</v>
      </c>
      <c r="F566" s="2" t="s">
        <v>6945</v>
      </c>
      <c r="G566" s="2" t="s">
        <v>6946</v>
      </c>
      <c r="H566" s="2" t="s">
        <v>6947</v>
      </c>
      <c r="I566" s="2" t="s">
        <v>683</v>
      </c>
      <c r="J566" s="2" t="s">
        <v>1876</v>
      </c>
      <c r="K566" s="2" t="s">
        <v>1849</v>
      </c>
      <c r="L566" s="2" t="s">
        <v>6948</v>
      </c>
    </row>
    <row r="567" spans="1:12" x14ac:dyDescent="0.2">
      <c r="A567" s="2">
        <v>566</v>
      </c>
      <c r="B567" s="97" t="s">
        <v>3244</v>
      </c>
      <c r="C567" s="97" t="s">
        <v>3246</v>
      </c>
      <c r="D567" s="2" t="s">
        <v>6949</v>
      </c>
      <c r="E567" s="2" t="s">
        <v>679</v>
      </c>
      <c r="F567" s="2" t="s">
        <v>6950</v>
      </c>
      <c r="G567" s="2" t="s">
        <v>6951</v>
      </c>
      <c r="H567" s="2" t="s">
        <v>6952</v>
      </c>
      <c r="I567" s="2" t="s">
        <v>683</v>
      </c>
      <c r="J567" s="2" t="s">
        <v>853</v>
      </c>
      <c r="K567" s="2" t="s">
        <v>854</v>
      </c>
      <c r="L567" s="2" t="s">
        <v>6953</v>
      </c>
    </row>
    <row r="568" spans="1:12" x14ac:dyDescent="0.2">
      <c r="A568" s="2">
        <v>567</v>
      </c>
      <c r="B568" s="97" t="s">
        <v>3244</v>
      </c>
      <c r="C568" s="97" t="s">
        <v>3246</v>
      </c>
      <c r="D568" s="2" t="s">
        <v>6949</v>
      </c>
      <c r="E568" s="2" t="s">
        <v>5742</v>
      </c>
      <c r="F568" s="2" t="s">
        <v>6950</v>
      </c>
      <c r="G568" s="2" t="s">
        <v>6951</v>
      </c>
      <c r="H568" s="2" t="s">
        <v>6952</v>
      </c>
      <c r="I568" s="2" t="s">
        <v>683</v>
      </c>
      <c r="J568" s="2" t="s">
        <v>853</v>
      </c>
      <c r="K568" s="2" t="s">
        <v>854</v>
      </c>
      <c r="L568" s="2" t="s">
        <v>6953</v>
      </c>
    </row>
    <row r="569" spans="1:12" x14ac:dyDescent="0.2">
      <c r="A569" s="2">
        <v>568</v>
      </c>
      <c r="B569" s="97" t="s">
        <v>3445</v>
      </c>
      <c r="C569" s="97" t="s">
        <v>3447</v>
      </c>
      <c r="D569" s="2" t="s">
        <v>6954</v>
      </c>
      <c r="E569" s="2" t="s">
        <v>679</v>
      </c>
      <c r="F569" s="2" t="s">
        <v>5040</v>
      </c>
      <c r="G569" s="2" t="s">
        <v>5040</v>
      </c>
      <c r="H569" s="2" t="s">
        <v>6955</v>
      </c>
      <c r="I569" s="2" t="s">
        <v>683</v>
      </c>
      <c r="J569" s="2" t="s">
        <v>6608</v>
      </c>
      <c r="K569" s="2" t="s">
        <v>6956</v>
      </c>
      <c r="L569" s="2" t="s">
        <v>6957</v>
      </c>
    </row>
    <row r="570" spans="1:12" x14ac:dyDescent="0.2">
      <c r="A570" s="2">
        <v>569</v>
      </c>
      <c r="B570" s="97" t="s">
        <v>2337</v>
      </c>
      <c r="C570" s="97" t="s">
        <v>2338</v>
      </c>
      <c r="D570" s="2" t="s">
        <v>2339</v>
      </c>
      <c r="E570" s="2" t="s">
        <v>679</v>
      </c>
      <c r="F570" s="2" t="s">
        <v>2340</v>
      </c>
      <c r="G570" s="2" t="s">
        <v>2341</v>
      </c>
      <c r="H570" s="2" t="s">
        <v>2342</v>
      </c>
      <c r="I570" s="2" t="s">
        <v>2343</v>
      </c>
      <c r="J570" s="2" t="s">
        <v>2344</v>
      </c>
      <c r="K570" s="2" t="s">
        <v>902</v>
      </c>
      <c r="L570" s="2" t="s">
        <v>2345</v>
      </c>
    </row>
    <row r="571" spans="1:12" x14ac:dyDescent="0.2">
      <c r="A571" s="2">
        <v>570</v>
      </c>
      <c r="B571" s="97" t="s">
        <v>2337</v>
      </c>
      <c r="C571" s="97" t="s">
        <v>2338</v>
      </c>
      <c r="D571" s="2" t="s">
        <v>6958</v>
      </c>
      <c r="E571" s="2" t="s">
        <v>5739</v>
      </c>
      <c r="F571" s="2" t="s">
        <v>6959</v>
      </c>
      <c r="G571" s="2" t="s">
        <v>6960</v>
      </c>
      <c r="H571" s="2" t="s">
        <v>2342</v>
      </c>
      <c r="I571" s="2" t="s">
        <v>2343</v>
      </c>
      <c r="J571" s="2" t="s">
        <v>2344</v>
      </c>
      <c r="K571" s="2" t="s">
        <v>902</v>
      </c>
      <c r="L571" s="2" t="s">
        <v>2345</v>
      </c>
    </row>
    <row r="572" spans="1:12" x14ac:dyDescent="0.2">
      <c r="A572" s="2">
        <v>571</v>
      </c>
      <c r="B572" s="97" t="s">
        <v>2337</v>
      </c>
      <c r="C572" s="97" t="s">
        <v>2338</v>
      </c>
      <c r="D572" s="2" t="s">
        <v>6961</v>
      </c>
      <c r="E572" s="2" t="s">
        <v>5742</v>
      </c>
      <c r="F572" s="2" t="s">
        <v>6962</v>
      </c>
      <c r="G572" s="2" t="s">
        <v>683</v>
      </c>
      <c r="H572" s="2" t="s">
        <v>2342</v>
      </c>
      <c r="I572" s="2" t="s">
        <v>2343</v>
      </c>
      <c r="J572" s="2" t="s">
        <v>2344</v>
      </c>
      <c r="K572" s="2" t="s">
        <v>902</v>
      </c>
      <c r="L572" s="2" t="s">
        <v>2345</v>
      </c>
    </row>
    <row r="573" spans="1:12" x14ac:dyDescent="0.2">
      <c r="A573" s="2">
        <v>572</v>
      </c>
      <c r="B573" s="97" t="s">
        <v>1534</v>
      </c>
      <c r="C573" s="97" t="s">
        <v>1535</v>
      </c>
      <c r="D573" s="2" t="s">
        <v>1536</v>
      </c>
      <c r="E573" s="2" t="s">
        <v>829</v>
      </c>
      <c r="F573" s="2" t="s">
        <v>1537</v>
      </c>
      <c r="G573" s="2" t="s">
        <v>1538</v>
      </c>
      <c r="H573" s="2" t="s">
        <v>1539</v>
      </c>
      <c r="I573" s="2" t="s">
        <v>683</v>
      </c>
      <c r="J573" s="2" t="s">
        <v>1540</v>
      </c>
      <c r="K573" s="2" t="s">
        <v>1541</v>
      </c>
      <c r="L573" s="2" t="s">
        <v>1542</v>
      </c>
    </row>
    <row r="574" spans="1:12" x14ac:dyDescent="0.2">
      <c r="A574" s="2">
        <v>573</v>
      </c>
      <c r="B574" s="97" t="s">
        <v>2088</v>
      </c>
      <c r="C574" s="97" t="s">
        <v>2089</v>
      </c>
      <c r="D574" s="2" t="s">
        <v>2077</v>
      </c>
      <c r="E574" s="2" t="s">
        <v>679</v>
      </c>
      <c r="F574" s="2" t="s">
        <v>2078</v>
      </c>
      <c r="G574" s="2" t="s">
        <v>2079</v>
      </c>
      <c r="H574" s="2" t="s">
        <v>2080</v>
      </c>
      <c r="I574" s="2" t="s">
        <v>683</v>
      </c>
      <c r="J574" s="2" t="s">
        <v>853</v>
      </c>
      <c r="K574" s="2" t="s">
        <v>854</v>
      </c>
      <c r="L574" s="2" t="s">
        <v>2081</v>
      </c>
    </row>
    <row r="575" spans="1:12" x14ac:dyDescent="0.2">
      <c r="A575" s="2">
        <v>574</v>
      </c>
      <c r="B575" s="97" t="s">
        <v>2088</v>
      </c>
      <c r="C575" s="97" t="s">
        <v>2089</v>
      </c>
      <c r="D575" s="2" t="s">
        <v>2077</v>
      </c>
      <c r="E575" s="2" t="s">
        <v>5742</v>
      </c>
      <c r="F575" s="2" t="s">
        <v>2078</v>
      </c>
      <c r="G575" s="2" t="s">
        <v>2079</v>
      </c>
      <c r="H575" s="2" t="s">
        <v>2080</v>
      </c>
      <c r="I575" s="2" t="s">
        <v>683</v>
      </c>
      <c r="J575" s="2" t="s">
        <v>853</v>
      </c>
      <c r="K575" s="2" t="s">
        <v>854</v>
      </c>
      <c r="L575" s="2" t="s">
        <v>2081</v>
      </c>
    </row>
    <row r="576" spans="1:12" x14ac:dyDescent="0.2">
      <c r="A576" s="2">
        <v>575</v>
      </c>
      <c r="B576" s="97" t="s">
        <v>1070</v>
      </c>
      <c r="C576" s="97" t="s">
        <v>1071</v>
      </c>
      <c r="D576" s="2" t="s">
        <v>6963</v>
      </c>
      <c r="E576" s="2" t="s">
        <v>679</v>
      </c>
      <c r="F576" s="2" t="s">
        <v>6964</v>
      </c>
      <c r="G576" s="2" t="s">
        <v>6965</v>
      </c>
      <c r="H576" s="2" t="s">
        <v>1074</v>
      </c>
      <c r="I576" s="2" t="s">
        <v>683</v>
      </c>
      <c r="J576" s="2" t="s">
        <v>1075</v>
      </c>
      <c r="K576" s="2" t="s">
        <v>915</v>
      </c>
      <c r="L576" s="2" t="s">
        <v>1076</v>
      </c>
    </row>
    <row r="577" spans="1:12" x14ac:dyDescent="0.2">
      <c r="A577" s="2">
        <v>576</v>
      </c>
      <c r="B577" s="97" t="s">
        <v>1070</v>
      </c>
      <c r="C577" s="97" t="s">
        <v>1071</v>
      </c>
      <c r="D577" s="2" t="s">
        <v>6966</v>
      </c>
      <c r="E577" s="2" t="s">
        <v>5742</v>
      </c>
      <c r="F577" s="2" t="s">
        <v>6967</v>
      </c>
      <c r="G577" s="2" t="s">
        <v>6968</v>
      </c>
      <c r="H577" s="2" t="s">
        <v>1074</v>
      </c>
      <c r="I577" s="2" t="s">
        <v>683</v>
      </c>
      <c r="J577" s="2" t="s">
        <v>1075</v>
      </c>
      <c r="K577" s="2" t="s">
        <v>915</v>
      </c>
      <c r="L577" s="2" t="s">
        <v>1076</v>
      </c>
    </row>
    <row r="578" spans="1:12" x14ac:dyDescent="0.2">
      <c r="A578" s="2">
        <v>577</v>
      </c>
      <c r="B578" s="97" t="s">
        <v>5036</v>
      </c>
      <c r="C578" s="97" t="s">
        <v>5037</v>
      </c>
      <c r="D578" s="2" t="s">
        <v>6969</v>
      </c>
      <c r="E578" s="2" t="s">
        <v>679</v>
      </c>
      <c r="F578" s="2" t="s">
        <v>6970</v>
      </c>
      <c r="G578" s="2" t="s">
        <v>6971</v>
      </c>
      <c r="H578" s="2" t="s">
        <v>6972</v>
      </c>
      <c r="I578" s="2" t="s">
        <v>683</v>
      </c>
      <c r="J578" s="2" t="s">
        <v>684</v>
      </c>
      <c r="K578" s="2" t="s">
        <v>1721</v>
      </c>
      <c r="L578" s="2" t="s">
        <v>6973</v>
      </c>
    </row>
    <row r="579" spans="1:12" x14ac:dyDescent="0.2">
      <c r="A579" s="2">
        <v>578</v>
      </c>
      <c r="B579" s="97" t="s">
        <v>5036</v>
      </c>
      <c r="C579" s="97" t="s">
        <v>5037</v>
      </c>
      <c r="D579" s="2" t="s">
        <v>6974</v>
      </c>
      <c r="E579" s="2" t="s">
        <v>5739</v>
      </c>
      <c r="F579" s="2" t="s">
        <v>6975</v>
      </c>
      <c r="G579" s="2" t="s">
        <v>6976</v>
      </c>
      <c r="H579" s="2" t="s">
        <v>6972</v>
      </c>
      <c r="I579" s="2" t="s">
        <v>683</v>
      </c>
      <c r="J579" s="2" t="s">
        <v>684</v>
      </c>
      <c r="K579" s="2" t="s">
        <v>1721</v>
      </c>
      <c r="L579" s="2" t="s">
        <v>6973</v>
      </c>
    </row>
    <row r="580" spans="1:12" x14ac:dyDescent="0.2">
      <c r="A580" s="2">
        <v>579</v>
      </c>
      <c r="B580" s="2" t="s">
        <v>5036</v>
      </c>
      <c r="C580" s="2" t="s">
        <v>5037</v>
      </c>
      <c r="D580" s="2" t="s">
        <v>6969</v>
      </c>
      <c r="E580" s="2" t="s">
        <v>5742</v>
      </c>
      <c r="F580" s="2" t="s">
        <v>6970</v>
      </c>
      <c r="G580" s="2" t="s">
        <v>6971</v>
      </c>
      <c r="H580" s="2" t="s">
        <v>6972</v>
      </c>
      <c r="I580" s="2" t="s">
        <v>683</v>
      </c>
      <c r="J580" s="2" t="s">
        <v>684</v>
      </c>
      <c r="K580" s="2" t="s">
        <v>1721</v>
      </c>
      <c r="L580" s="2" t="s">
        <v>6973</v>
      </c>
    </row>
    <row r="581" spans="1:12" x14ac:dyDescent="0.2">
      <c r="A581" s="2">
        <v>580</v>
      </c>
      <c r="B581" s="2" t="s">
        <v>5042</v>
      </c>
      <c r="C581" s="2" t="s">
        <v>5043</v>
      </c>
      <c r="D581" s="2" t="s">
        <v>6977</v>
      </c>
      <c r="E581" s="2" t="s">
        <v>5761</v>
      </c>
      <c r="F581" s="2" t="s">
        <v>6978</v>
      </c>
      <c r="G581" s="2" t="s">
        <v>6979</v>
      </c>
      <c r="H581" s="2" t="s">
        <v>6980</v>
      </c>
      <c r="I581" s="2" t="s">
        <v>683</v>
      </c>
      <c r="J581" s="2" t="s">
        <v>6981</v>
      </c>
      <c r="K581" s="2" t="s">
        <v>915</v>
      </c>
      <c r="L581" s="2" t="s">
        <v>6982</v>
      </c>
    </row>
    <row r="582" spans="1:12" x14ac:dyDescent="0.2">
      <c r="A582" s="2">
        <v>581</v>
      </c>
      <c r="B582" s="2" t="s">
        <v>5042</v>
      </c>
      <c r="C582" s="2" t="s">
        <v>5043</v>
      </c>
      <c r="D582" s="2" t="s">
        <v>6983</v>
      </c>
      <c r="E582" s="2" t="s">
        <v>6984</v>
      </c>
      <c r="F582" s="2" t="s">
        <v>6985</v>
      </c>
      <c r="G582" s="2" t="s">
        <v>683</v>
      </c>
      <c r="H582" s="2" t="s">
        <v>6980</v>
      </c>
      <c r="I582" s="2" t="s">
        <v>683</v>
      </c>
      <c r="J582" s="2" t="s">
        <v>6981</v>
      </c>
      <c r="K582" s="2" t="s">
        <v>915</v>
      </c>
      <c r="L582" s="2" t="s">
        <v>6982</v>
      </c>
    </row>
    <row r="583" spans="1:12" x14ac:dyDescent="0.2">
      <c r="A583" s="2">
        <v>582</v>
      </c>
      <c r="B583" s="97" t="s">
        <v>5046</v>
      </c>
      <c r="C583" s="2" t="s">
        <v>5047</v>
      </c>
      <c r="D583" s="2" t="s">
        <v>6986</v>
      </c>
      <c r="E583" s="2" t="s">
        <v>679</v>
      </c>
      <c r="F583" s="2" t="s">
        <v>6987</v>
      </c>
      <c r="G583" s="2" t="s">
        <v>6988</v>
      </c>
      <c r="H583" s="2" t="s">
        <v>6989</v>
      </c>
      <c r="I583" s="2" t="s">
        <v>683</v>
      </c>
      <c r="J583" s="2" t="s">
        <v>967</v>
      </c>
      <c r="K583" s="2" t="s">
        <v>968</v>
      </c>
      <c r="L583" s="2" t="s">
        <v>6990</v>
      </c>
    </row>
    <row r="584" spans="1:12" x14ac:dyDescent="0.2">
      <c r="A584" s="2">
        <v>583</v>
      </c>
      <c r="B584" s="97" t="s">
        <v>5046</v>
      </c>
      <c r="C584" s="97" t="s">
        <v>5047</v>
      </c>
      <c r="D584" s="2" t="s">
        <v>6991</v>
      </c>
      <c r="E584" s="2" t="s">
        <v>5742</v>
      </c>
      <c r="F584" s="2" t="s">
        <v>6992</v>
      </c>
      <c r="G584" s="2" t="s">
        <v>683</v>
      </c>
      <c r="H584" s="2" t="s">
        <v>6989</v>
      </c>
      <c r="I584" s="2" t="s">
        <v>683</v>
      </c>
      <c r="J584" s="2" t="s">
        <v>967</v>
      </c>
      <c r="K584" s="2" t="s">
        <v>968</v>
      </c>
      <c r="L584" s="2" t="s">
        <v>6990</v>
      </c>
    </row>
    <row r="585" spans="1:12" x14ac:dyDescent="0.2">
      <c r="A585" s="2">
        <v>584</v>
      </c>
      <c r="B585" s="97" t="s">
        <v>5050</v>
      </c>
      <c r="C585" s="97" t="s">
        <v>5050</v>
      </c>
      <c r="D585" s="2" t="s">
        <v>6993</v>
      </c>
      <c r="E585" s="2" t="s">
        <v>679</v>
      </c>
      <c r="F585" s="2" t="s">
        <v>6994</v>
      </c>
      <c r="G585" s="2" t="s">
        <v>6995</v>
      </c>
      <c r="H585" s="2" t="s">
        <v>6996</v>
      </c>
      <c r="I585" s="2" t="s">
        <v>683</v>
      </c>
      <c r="J585" s="2" t="s">
        <v>6997</v>
      </c>
      <c r="K585" s="2" t="s">
        <v>1109</v>
      </c>
      <c r="L585" s="2" t="s">
        <v>6998</v>
      </c>
    </row>
    <row r="586" spans="1:12" x14ac:dyDescent="0.2">
      <c r="A586" s="2">
        <v>585</v>
      </c>
      <c r="B586" s="97" t="s">
        <v>5050</v>
      </c>
      <c r="C586" s="97" t="s">
        <v>5050</v>
      </c>
      <c r="D586" s="2" t="s">
        <v>6999</v>
      </c>
      <c r="E586" s="2" t="s">
        <v>5739</v>
      </c>
      <c r="F586" s="2" t="s">
        <v>7000</v>
      </c>
      <c r="G586" s="2" t="s">
        <v>7001</v>
      </c>
      <c r="H586" s="2" t="s">
        <v>6996</v>
      </c>
      <c r="I586" s="2" t="s">
        <v>683</v>
      </c>
      <c r="J586" s="2" t="s">
        <v>6997</v>
      </c>
      <c r="K586" s="2" t="s">
        <v>1109</v>
      </c>
      <c r="L586" s="2" t="s">
        <v>6998</v>
      </c>
    </row>
    <row r="587" spans="1:12" x14ac:dyDescent="0.2">
      <c r="A587" s="2">
        <v>586</v>
      </c>
      <c r="B587" s="97" t="s">
        <v>5050</v>
      </c>
      <c r="C587" s="97" t="s">
        <v>5050</v>
      </c>
      <c r="D587" s="2" t="s">
        <v>6993</v>
      </c>
      <c r="E587" s="2" t="s">
        <v>5742</v>
      </c>
      <c r="F587" s="2" t="s">
        <v>6994</v>
      </c>
      <c r="G587" s="2" t="s">
        <v>6995</v>
      </c>
      <c r="H587" s="2" t="s">
        <v>6996</v>
      </c>
      <c r="I587" s="2" t="s">
        <v>683</v>
      </c>
      <c r="J587" s="2" t="s">
        <v>6997</v>
      </c>
      <c r="K587" s="2" t="s">
        <v>1109</v>
      </c>
      <c r="L587" s="2" t="s">
        <v>6998</v>
      </c>
    </row>
    <row r="588" spans="1:12" x14ac:dyDescent="0.2">
      <c r="A588" s="2">
        <v>587</v>
      </c>
      <c r="B588" s="97" t="s">
        <v>1905</v>
      </c>
      <c r="C588" s="97" t="s">
        <v>1906</v>
      </c>
      <c r="D588" s="2" t="s">
        <v>7002</v>
      </c>
      <c r="E588" s="2" t="s">
        <v>679</v>
      </c>
      <c r="F588" s="2" t="s">
        <v>7003</v>
      </c>
      <c r="G588" s="2" t="s">
        <v>7004</v>
      </c>
      <c r="H588" s="2" t="s">
        <v>7005</v>
      </c>
      <c r="I588" s="2" t="s">
        <v>683</v>
      </c>
      <c r="J588" s="2" t="s">
        <v>684</v>
      </c>
      <c r="K588" s="2" t="s">
        <v>685</v>
      </c>
      <c r="L588" s="2" t="s">
        <v>7006</v>
      </c>
    </row>
    <row r="589" spans="1:12" x14ac:dyDescent="0.2">
      <c r="A589" s="2">
        <v>588</v>
      </c>
      <c r="B589" s="97" t="s">
        <v>1905</v>
      </c>
      <c r="C589" s="97" t="s">
        <v>1906</v>
      </c>
      <c r="D589" s="2" t="s">
        <v>7007</v>
      </c>
      <c r="E589" s="2" t="s">
        <v>5739</v>
      </c>
      <c r="F589" s="2" t="s">
        <v>7008</v>
      </c>
      <c r="G589" s="2" t="s">
        <v>7009</v>
      </c>
      <c r="H589" s="2" t="s">
        <v>7005</v>
      </c>
      <c r="I589" s="2" t="s">
        <v>683</v>
      </c>
      <c r="J589" s="2" t="s">
        <v>684</v>
      </c>
      <c r="K589" s="2" t="s">
        <v>685</v>
      </c>
      <c r="L589" s="2" t="s">
        <v>7006</v>
      </c>
    </row>
    <row r="590" spans="1:12" x14ac:dyDescent="0.2">
      <c r="A590" s="2">
        <v>589</v>
      </c>
      <c r="B590" s="97" t="s">
        <v>1905</v>
      </c>
      <c r="C590" s="97" t="s">
        <v>1906</v>
      </c>
      <c r="D590" s="2" t="s">
        <v>1907</v>
      </c>
      <c r="E590" s="2" t="s">
        <v>5742</v>
      </c>
      <c r="F590" s="2" t="s">
        <v>1908</v>
      </c>
      <c r="G590" s="2" t="s">
        <v>1909</v>
      </c>
      <c r="H590" s="2" t="s">
        <v>7005</v>
      </c>
      <c r="I590" s="2" t="s">
        <v>683</v>
      </c>
      <c r="J590" s="2" t="s">
        <v>684</v>
      </c>
      <c r="K590" s="2" t="s">
        <v>685</v>
      </c>
      <c r="L590" s="2" t="s">
        <v>7006</v>
      </c>
    </row>
    <row r="591" spans="1:12" x14ac:dyDescent="0.2">
      <c r="A591" s="2">
        <v>590</v>
      </c>
      <c r="B591" s="97" t="s">
        <v>2349</v>
      </c>
      <c r="C591" s="97" t="s">
        <v>2350</v>
      </c>
      <c r="D591" s="2" t="s">
        <v>7010</v>
      </c>
      <c r="E591" s="2" t="s">
        <v>679</v>
      </c>
      <c r="F591" s="2" t="s">
        <v>7011</v>
      </c>
      <c r="G591" s="2" t="s">
        <v>7012</v>
      </c>
      <c r="H591" s="2" t="s">
        <v>2354</v>
      </c>
      <c r="I591" s="2" t="s">
        <v>683</v>
      </c>
      <c r="J591" s="2" t="s">
        <v>1032</v>
      </c>
      <c r="K591" s="2" t="s">
        <v>915</v>
      </c>
      <c r="L591" s="2" t="s">
        <v>2355</v>
      </c>
    </row>
    <row r="592" spans="1:12" x14ac:dyDescent="0.2">
      <c r="A592" s="2">
        <v>591</v>
      </c>
      <c r="B592" s="97" t="s">
        <v>2349</v>
      </c>
      <c r="C592" s="97" t="s">
        <v>2350</v>
      </c>
      <c r="D592" s="2" t="s">
        <v>7013</v>
      </c>
      <c r="E592" s="2" t="s">
        <v>5739</v>
      </c>
      <c r="F592" s="2" t="s">
        <v>7014</v>
      </c>
      <c r="G592" s="2" t="s">
        <v>683</v>
      </c>
      <c r="H592" s="2" t="s">
        <v>2354</v>
      </c>
      <c r="I592" s="2" t="s">
        <v>683</v>
      </c>
      <c r="J592" s="2" t="s">
        <v>1032</v>
      </c>
      <c r="K592" s="2" t="s">
        <v>915</v>
      </c>
      <c r="L592" s="2" t="s">
        <v>2355</v>
      </c>
    </row>
    <row r="593" spans="1:12" x14ac:dyDescent="0.2">
      <c r="A593" s="2">
        <v>592</v>
      </c>
      <c r="B593" s="97" t="s">
        <v>2349</v>
      </c>
      <c r="C593" s="97" t="s">
        <v>2350</v>
      </c>
      <c r="D593" s="2" t="s">
        <v>7013</v>
      </c>
      <c r="E593" s="2" t="s">
        <v>5742</v>
      </c>
      <c r="F593" s="2" t="s">
        <v>7015</v>
      </c>
      <c r="G593" s="2" t="s">
        <v>683</v>
      </c>
      <c r="H593" s="2" t="s">
        <v>2354</v>
      </c>
      <c r="I593" s="2" t="s">
        <v>683</v>
      </c>
      <c r="J593" s="2" t="s">
        <v>1032</v>
      </c>
      <c r="K593" s="2" t="s">
        <v>915</v>
      </c>
      <c r="L593" s="2" t="s">
        <v>2355</v>
      </c>
    </row>
    <row r="594" spans="1:12" x14ac:dyDescent="0.2">
      <c r="A594" s="2">
        <v>593</v>
      </c>
      <c r="B594" s="97" t="s">
        <v>5062</v>
      </c>
      <c r="C594" s="97" t="s">
        <v>5062</v>
      </c>
      <c r="D594" s="2" t="s">
        <v>7016</v>
      </c>
      <c r="E594" s="2" t="s">
        <v>679</v>
      </c>
      <c r="F594" s="2" t="s">
        <v>7017</v>
      </c>
      <c r="G594" s="2" t="s">
        <v>7018</v>
      </c>
      <c r="H594" s="2" t="s">
        <v>7019</v>
      </c>
      <c r="I594" s="2" t="s">
        <v>683</v>
      </c>
      <c r="J594" s="2" t="s">
        <v>2305</v>
      </c>
      <c r="K594" s="2" t="s">
        <v>854</v>
      </c>
      <c r="L594" s="2" t="s">
        <v>7020</v>
      </c>
    </row>
    <row r="595" spans="1:12" x14ac:dyDescent="0.2">
      <c r="A595" s="2">
        <v>594</v>
      </c>
      <c r="B595" s="97" t="s">
        <v>5062</v>
      </c>
      <c r="C595" s="97" t="s">
        <v>5062</v>
      </c>
      <c r="D595" s="2" t="s">
        <v>7016</v>
      </c>
      <c r="E595" s="2" t="s">
        <v>5742</v>
      </c>
      <c r="F595" s="2" t="s">
        <v>7017</v>
      </c>
      <c r="G595" s="2" t="s">
        <v>7018</v>
      </c>
      <c r="H595" s="2" t="s">
        <v>7019</v>
      </c>
      <c r="I595" s="2" t="s">
        <v>683</v>
      </c>
      <c r="J595" s="2" t="s">
        <v>2305</v>
      </c>
      <c r="K595" s="2" t="s">
        <v>854</v>
      </c>
      <c r="L595" s="2" t="s">
        <v>7020</v>
      </c>
    </row>
    <row r="596" spans="1:12" x14ac:dyDescent="0.2">
      <c r="A596" s="2">
        <v>595</v>
      </c>
      <c r="B596" s="97" t="s">
        <v>5068</v>
      </c>
      <c r="C596" s="2" t="s">
        <v>5069</v>
      </c>
      <c r="D596" s="2" t="s">
        <v>7021</v>
      </c>
      <c r="E596" s="2" t="s">
        <v>679</v>
      </c>
      <c r="F596" s="2" t="s">
        <v>7022</v>
      </c>
      <c r="G596" s="2" t="s">
        <v>7023</v>
      </c>
      <c r="H596" s="2" t="s">
        <v>683</v>
      </c>
      <c r="I596" s="2" t="s">
        <v>683</v>
      </c>
      <c r="J596" s="2" t="s">
        <v>683</v>
      </c>
      <c r="K596" s="2" t="s">
        <v>1340</v>
      </c>
      <c r="L596" s="2" t="s">
        <v>757</v>
      </c>
    </row>
    <row r="597" spans="1:12" x14ac:dyDescent="0.2">
      <c r="A597" s="2">
        <v>596</v>
      </c>
      <c r="B597" s="97" t="s">
        <v>1912</v>
      </c>
      <c r="C597" s="97" t="s">
        <v>1912</v>
      </c>
      <c r="D597" s="2" t="s">
        <v>1913</v>
      </c>
      <c r="E597" s="2" t="s">
        <v>679</v>
      </c>
      <c r="F597" s="2" t="s">
        <v>1914</v>
      </c>
      <c r="G597" s="2" t="s">
        <v>1915</v>
      </c>
      <c r="H597" s="2" t="s">
        <v>1916</v>
      </c>
      <c r="I597" s="2" t="s">
        <v>683</v>
      </c>
      <c r="J597" s="2" t="s">
        <v>1214</v>
      </c>
      <c r="K597" s="2" t="s">
        <v>728</v>
      </c>
      <c r="L597" s="2" t="s">
        <v>1215</v>
      </c>
    </row>
    <row r="598" spans="1:12" x14ac:dyDescent="0.2">
      <c r="A598" s="2">
        <v>597</v>
      </c>
      <c r="B598" s="97" t="s">
        <v>1912</v>
      </c>
      <c r="C598" s="97" t="s">
        <v>1912</v>
      </c>
      <c r="D598" s="2" t="s">
        <v>7024</v>
      </c>
      <c r="E598" s="2" t="s">
        <v>5742</v>
      </c>
      <c r="F598" s="2" t="s">
        <v>1914</v>
      </c>
      <c r="G598" s="2" t="s">
        <v>1915</v>
      </c>
      <c r="H598" s="2" t="s">
        <v>1916</v>
      </c>
      <c r="I598" s="2" t="s">
        <v>683</v>
      </c>
      <c r="J598" s="2" t="s">
        <v>1214</v>
      </c>
      <c r="K598" s="2" t="s">
        <v>728</v>
      </c>
      <c r="L598" s="2" t="s">
        <v>1215</v>
      </c>
    </row>
    <row r="599" spans="1:12" x14ac:dyDescent="0.2">
      <c r="A599" s="2">
        <v>598</v>
      </c>
      <c r="B599" s="97" t="s">
        <v>2663</v>
      </c>
      <c r="C599" s="97" t="s">
        <v>2664</v>
      </c>
      <c r="D599" s="2" t="s">
        <v>7025</v>
      </c>
      <c r="E599" s="2" t="s">
        <v>679</v>
      </c>
      <c r="F599" s="2" t="s">
        <v>7026</v>
      </c>
      <c r="G599" s="2" t="s">
        <v>7027</v>
      </c>
      <c r="H599" s="2" t="s">
        <v>2667</v>
      </c>
      <c r="I599" s="2" t="s">
        <v>683</v>
      </c>
      <c r="J599" s="2" t="s">
        <v>684</v>
      </c>
      <c r="K599" s="2" t="s">
        <v>685</v>
      </c>
      <c r="L599" s="2" t="s">
        <v>2668</v>
      </c>
    </row>
    <row r="600" spans="1:12" x14ac:dyDescent="0.2">
      <c r="A600" s="2">
        <v>599</v>
      </c>
      <c r="B600" s="97" t="s">
        <v>2663</v>
      </c>
      <c r="C600" s="97" t="s">
        <v>2664</v>
      </c>
      <c r="D600" s="2" t="s">
        <v>7025</v>
      </c>
      <c r="E600" s="2" t="s">
        <v>5742</v>
      </c>
      <c r="F600" s="2" t="s">
        <v>7026</v>
      </c>
      <c r="G600" s="2" t="s">
        <v>7027</v>
      </c>
      <c r="H600" s="2" t="s">
        <v>2667</v>
      </c>
      <c r="I600" s="2" t="s">
        <v>683</v>
      </c>
      <c r="J600" s="2" t="s">
        <v>684</v>
      </c>
      <c r="K600" s="2" t="s">
        <v>685</v>
      </c>
      <c r="L600" s="2" t="s">
        <v>2668</v>
      </c>
    </row>
    <row r="601" spans="1:12" x14ac:dyDescent="0.2">
      <c r="A601" s="2">
        <v>600</v>
      </c>
      <c r="B601" s="97" t="s">
        <v>2671</v>
      </c>
      <c r="C601" s="97" t="s">
        <v>2672</v>
      </c>
      <c r="D601" s="2" t="s">
        <v>2673</v>
      </c>
      <c r="E601" s="2" t="s">
        <v>679</v>
      </c>
      <c r="F601" s="2" t="s">
        <v>2674</v>
      </c>
      <c r="G601" s="2" t="s">
        <v>2675</v>
      </c>
      <c r="H601" s="2" t="s">
        <v>2676</v>
      </c>
      <c r="I601" s="2" t="s">
        <v>683</v>
      </c>
      <c r="J601" s="2" t="s">
        <v>684</v>
      </c>
      <c r="K601" s="2" t="s">
        <v>685</v>
      </c>
      <c r="L601" s="2" t="s">
        <v>2668</v>
      </c>
    </row>
    <row r="602" spans="1:12" x14ac:dyDescent="0.2">
      <c r="A602" s="2">
        <v>601</v>
      </c>
      <c r="B602" s="97" t="s">
        <v>5085</v>
      </c>
      <c r="C602" s="97" t="s">
        <v>5085</v>
      </c>
      <c r="D602" s="2" t="s">
        <v>7028</v>
      </c>
      <c r="E602" s="2" t="s">
        <v>679</v>
      </c>
      <c r="F602" s="2" t="s">
        <v>7029</v>
      </c>
      <c r="G602" s="2" t="s">
        <v>7030</v>
      </c>
      <c r="H602" s="2" t="s">
        <v>7031</v>
      </c>
      <c r="I602" s="2" t="s">
        <v>683</v>
      </c>
      <c r="J602" s="2" t="s">
        <v>2432</v>
      </c>
      <c r="K602" s="2" t="s">
        <v>1849</v>
      </c>
      <c r="L602" s="2" t="s">
        <v>7032</v>
      </c>
    </row>
    <row r="603" spans="1:12" x14ac:dyDescent="0.2">
      <c r="A603" s="2">
        <v>602</v>
      </c>
      <c r="B603" s="97" t="s">
        <v>2358</v>
      </c>
      <c r="C603" s="97" t="s">
        <v>2359</v>
      </c>
      <c r="D603" s="2" t="s">
        <v>6893</v>
      </c>
      <c r="E603" s="2" t="s">
        <v>679</v>
      </c>
      <c r="F603" s="2" t="s">
        <v>6894</v>
      </c>
      <c r="G603" s="2" t="s">
        <v>6895</v>
      </c>
      <c r="H603" s="2" t="s">
        <v>7033</v>
      </c>
      <c r="I603" s="2" t="s">
        <v>683</v>
      </c>
      <c r="J603" s="2" t="s">
        <v>7034</v>
      </c>
      <c r="K603" s="2" t="s">
        <v>685</v>
      </c>
      <c r="L603" s="2" t="s">
        <v>7035</v>
      </c>
    </row>
    <row r="604" spans="1:12" x14ac:dyDescent="0.2">
      <c r="A604" s="2">
        <v>603</v>
      </c>
      <c r="B604" s="97" t="s">
        <v>2677</v>
      </c>
      <c r="C604" s="2" t="s">
        <v>2678</v>
      </c>
      <c r="D604" s="2" t="s">
        <v>2679</v>
      </c>
      <c r="E604" s="2" t="s">
        <v>829</v>
      </c>
      <c r="F604" s="2" t="s">
        <v>2680</v>
      </c>
      <c r="G604" s="2" t="s">
        <v>2681</v>
      </c>
      <c r="H604" s="2" t="s">
        <v>2682</v>
      </c>
      <c r="J604" s="2" t="s">
        <v>2683</v>
      </c>
      <c r="K604" s="2" t="s">
        <v>1721</v>
      </c>
      <c r="L604" s="2" t="s">
        <v>2684</v>
      </c>
    </row>
    <row r="605" spans="1:12" x14ac:dyDescent="0.2">
      <c r="A605" s="2">
        <v>604</v>
      </c>
      <c r="B605" s="97" t="s">
        <v>2677</v>
      </c>
      <c r="C605" s="2" t="s">
        <v>2678</v>
      </c>
      <c r="D605" s="2" t="s">
        <v>2679</v>
      </c>
      <c r="E605" s="2" t="s">
        <v>5739</v>
      </c>
      <c r="F605" s="2" t="s">
        <v>2680</v>
      </c>
      <c r="G605" s="2" t="s">
        <v>2681</v>
      </c>
      <c r="H605" s="2" t="s">
        <v>2682</v>
      </c>
      <c r="I605" s="2" t="s">
        <v>683</v>
      </c>
      <c r="J605" s="2" t="s">
        <v>2683</v>
      </c>
      <c r="K605" s="2" t="s">
        <v>685</v>
      </c>
      <c r="L605" s="2" t="s">
        <v>2684</v>
      </c>
    </row>
    <row r="606" spans="1:12" x14ac:dyDescent="0.2">
      <c r="A606" s="2">
        <v>605</v>
      </c>
      <c r="B606" s="97" t="s">
        <v>2677</v>
      </c>
      <c r="C606" s="2" t="s">
        <v>2678</v>
      </c>
      <c r="D606" s="2" t="s">
        <v>7036</v>
      </c>
      <c r="E606" s="2" t="s">
        <v>5742</v>
      </c>
      <c r="F606" s="2" t="s">
        <v>7037</v>
      </c>
      <c r="G606" s="2" t="s">
        <v>7038</v>
      </c>
      <c r="H606" s="2" t="s">
        <v>2682</v>
      </c>
      <c r="I606" s="2" t="s">
        <v>683</v>
      </c>
      <c r="J606" s="2" t="s">
        <v>2683</v>
      </c>
      <c r="K606" s="2" t="s">
        <v>685</v>
      </c>
      <c r="L606" s="2" t="s">
        <v>2684</v>
      </c>
    </row>
    <row r="607" spans="1:12" x14ac:dyDescent="0.2">
      <c r="A607" s="2">
        <v>606</v>
      </c>
      <c r="B607" s="97" t="s">
        <v>1602</v>
      </c>
      <c r="C607" s="97" t="s">
        <v>1603</v>
      </c>
      <c r="D607" s="2" t="s">
        <v>7039</v>
      </c>
      <c r="E607" s="2" t="s">
        <v>679</v>
      </c>
      <c r="F607" s="2" t="s">
        <v>1605</v>
      </c>
      <c r="G607" s="2" t="s">
        <v>1606</v>
      </c>
      <c r="H607" s="2" t="s">
        <v>1607</v>
      </c>
      <c r="I607" s="2" t="s">
        <v>683</v>
      </c>
      <c r="J607" s="2" t="s">
        <v>1608</v>
      </c>
      <c r="K607" s="2" t="s">
        <v>743</v>
      </c>
      <c r="L607" s="2" t="s">
        <v>1609</v>
      </c>
    </row>
    <row r="608" spans="1:12" x14ac:dyDescent="0.2">
      <c r="A608" s="2">
        <v>607</v>
      </c>
      <c r="B608" s="97" t="s">
        <v>5100</v>
      </c>
      <c r="C608" s="97" t="s">
        <v>5101</v>
      </c>
      <c r="D608" s="2" t="s">
        <v>6893</v>
      </c>
      <c r="E608" s="2" t="s">
        <v>679</v>
      </c>
      <c r="F608" s="2" t="s">
        <v>6894</v>
      </c>
      <c r="G608" s="2" t="s">
        <v>6895</v>
      </c>
      <c r="H608" s="2" t="s">
        <v>6896</v>
      </c>
      <c r="I608" s="2" t="s">
        <v>683</v>
      </c>
      <c r="J608" s="2" t="s">
        <v>6897</v>
      </c>
      <c r="K608" s="2" t="s">
        <v>854</v>
      </c>
      <c r="L608" s="2" t="s">
        <v>2306</v>
      </c>
    </row>
    <row r="609" spans="1:12" x14ac:dyDescent="0.2">
      <c r="A609" s="2">
        <v>608</v>
      </c>
      <c r="B609" s="97" t="s">
        <v>5103</v>
      </c>
      <c r="C609" s="97" t="s">
        <v>5104</v>
      </c>
      <c r="D609" s="2" t="s">
        <v>683</v>
      </c>
      <c r="E609" s="2" t="s">
        <v>6309</v>
      </c>
      <c r="F609" s="2" t="s">
        <v>683</v>
      </c>
      <c r="G609" s="2" t="s">
        <v>683</v>
      </c>
      <c r="H609" s="2" t="s">
        <v>7040</v>
      </c>
      <c r="I609" s="2" t="s">
        <v>683</v>
      </c>
      <c r="J609" s="2" t="s">
        <v>1082</v>
      </c>
      <c r="K609" s="2" t="s">
        <v>1780</v>
      </c>
      <c r="L609" s="2" t="s">
        <v>7041</v>
      </c>
    </row>
    <row r="610" spans="1:12" x14ac:dyDescent="0.2">
      <c r="A610" s="2">
        <v>609</v>
      </c>
      <c r="B610" s="97" t="s">
        <v>1079</v>
      </c>
      <c r="C610" s="97" t="s">
        <v>1080</v>
      </c>
      <c r="E610" s="2" t="s">
        <v>3494</v>
      </c>
      <c r="H610" s="2" t="s">
        <v>1081</v>
      </c>
      <c r="J610" s="2" t="s">
        <v>1082</v>
      </c>
      <c r="K610" s="2" t="s">
        <v>1083</v>
      </c>
      <c r="L610" s="2" t="s">
        <v>1084</v>
      </c>
    </row>
    <row r="611" spans="1:12" x14ac:dyDescent="0.2">
      <c r="A611" s="2">
        <v>610</v>
      </c>
      <c r="B611" s="97" t="s">
        <v>5108</v>
      </c>
      <c r="C611" s="97" t="s">
        <v>5109</v>
      </c>
      <c r="D611" s="2" t="s">
        <v>7042</v>
      </c>
      <c r="E611" s="2" t="s">
        <v>679</v>
      </c>
      <c r="F611" s="2" t="s">
        <v>7043</v>
      </c>
      <c r="G611" s="2" t="s">
        <v>7044</v>
      </c>
      <c r="H611" s="2" t="s">
        <v>7045</v>
      </c>
      <c r="I611" s="2" t="s">
        <v>683</v>
      </c>
      <c r="J611" s="2" t="s">
        <v>1082</v>
      </c>
      <c r="K611" s="2" t="s">
        <v>1780</v>
      </c>
      <c r="L611" s="2" t="s">
        <v>7041</v>
      </c>
    </row>
    <row r="612" spans="1:12" x14ac:dyDescent="0.2">
      <c r="A612" s="2">
        <v>611</v>
      </c>
      <c r="B612" s="97" t="s">
        <v>5108</v>
      </c>
      <c r="C612" s="97" t="s">
        <v>5109</v>
      </c>
      <c r="D612" s="2" t="s">
        <v>7046</v>
      </c>
      <c r="E612" s="2" t="s">
        <v>5739</v>
      </c>
      <c r="F612" s="2" t="s">
        <v>7047</v>
      </c>
      <c r="G612" s="2" t="s">
        <v>683</v>
      </c>
      <c r="H612" s="2" t="s">
        <v>7045</v>
      </c>
      <c r="I612" s="2" t="s">
        <v>683</v>
      </c>
      <c r="J612" s="2" t="s">
        <v>1082</v>
      </c>
      <c r="K612" s="2" t="s">
        <v>1780</v>
      </c>
      <c r="L612" s="2" t="s">
        <v>7041</v>
      </c>
    </row>
    <row r="613" spans="1:12" x14ac:dyDescent="0.2">
      <c r="A613" s="2">
        <v>612</v>
      </c>
      <c r="B613" s="97" t="s">
        <v>5108</v>
      </c>
      <c r="C613" s="97" t="s">
        <v>5109</v>
      </c>
      <c r="D613" s="2" t="s">
        <v>7042</v>
      </c>
      <c r="E613" s="2" t="s">
        <v>5742</v>
      </c>
      <c r="F613" s="2" t="s">
        <v>7048</v>
      </c>
      <c r="G613" s="2" t="s">
        <v>7049</v>
      </c>
      <c r="H613" s="2" t="s">
        <v>7045</v>
      </c>
      <c r="I613" s="2" t="s">
        <v>683</v>
      </c>
      <c r="J613" s="2" t="s">
        <v>1082</v>
      </c>
      <c r="K613" s="2" t="s">
        <v>1780</v>
      </c>
      <c r="L613" s="2" t="s">
        <v>7041</v>
      </c>
    </row>
    <row r="614" spans="1:12" x14ac:dyDescent="0.2">
      <c r="A614" s="2">
        <v>613</v>
      </c>
      <c r="B614" s="97" t="s">
        <v>1089</v>
      </c>
      <c r="C614" s="97" t="s">
        <v>1090</v>
      </c>
      <c r="D614" s="2" t="s">
        <v>7050</v>
      </c>
      <c r="E614" s="2" t="s">
        <v>679</v>
      </c>
      <c r="F614" s="2" t="s">
        <v>7051</v>
      </c>
      <c r="G614" s="2" t="s">
        <v>7052</v>
      </c>
      <c r="H614" s="2" t="s">
        <v>7053</v>
      </c>
      <c r="I614" s="2" t="s">
        <v>683</v>
      </c>
      <c r="J614" s="2" t="s">
        <v>1095</v>
      </c>
      <c r="K614" s="2" t="s">
        <v>1096</v>
      </c>
      <c r="L614" s="2" t="s">
        <v>7054</v>
      </c>
    </row>
    <row r="615" spans="1:12" x14ac:dyDescent="0.2">
      <c r="A615" s="2">
        <v>614</v>
      </c>
      <c r="B615" s="97" t="s">
        <v>1089</v>
      </c>
      <c r="C615" s="97" t="s">
        <v>1090</v>
      </c>
      <c r="D615" s="2" t="s">
        <v>7055</v>
      </c>
      <c r="E615" s="2" t="s">
        <v>5742</v>
      </c>
      <c r="F615" s="2" t="s">
        <v>7056</v>
      </c>
      <c r="G615" s="2" t="s">
        <v>7057</v>
      </c>
      <c r="H615" s="2" t="s">
        <v>7053</v>
      </c>
      <c r="I615" s="2" t="s">
        <v>683</v>
      </c>
      <c r="J615" s="2" t="s">
        <v>1095</v>
      </c>
      <c r="K615" s="2" t="s">
        <v>1096</v>
      </c>
      <c r="L615" s="2" t="s">
        <v>7054</v>
      </c>
    </row>
    <row r="616" spans="1:12" x14ac:dyDescent="0.2">
      <c r="A616" s="2">
        <v>615</v>
      </c>
      <c r="B616" s="97" t="s">
        <v>2687</v>
      </c>
      <c r="C616" s="97" t="s">
        <v>2688</v>
      </c>
      <c r="D616" s="2" t="s">
        <v>7058</v>
      </c>
      <c r="E616" s="2" t="s">
        <v>679</v>
      </c>
      <c r="F616" s="2" t="s">
        <v>7059</v>
      </c>
      <c r="G616" s="2" t="s">
        <v>7060</v>
      </c>
      <c r="H616" s="2" t="s">
        <v>2691</v>
      </c>
      <c r="I616" s="2" t="s">
        <v>683</v>
      </c>
      <c r="J616" s="2" t="s">
        <v>2692</v>
      </c>
      <c r="K616" s="2" t="s">
        <v>902</v>
      </c>
      <c r="L616" s="2" t="s">
        <v>2693</v>
      </c>
    </row>
    <row r="617" spans="1:12" x14ac:dyDescent="0.2">
      <c r="A617" s="2">
        <v>616</v>
      </c>
      <c r="B617" s="97" t="s">
        <v>2687</v>
      </c>
      <c r="C617" s="97" t="s">
        <v>2688</v>
      </c>
      <c r="D617" s="2" t="s">
        <v>7058</v>
      </c>
      <c r="E617" s="2" t="s">
        <v>5742</v>
      </c>
      <c r="F617" s="2" t="s">
        <v>7059</v>
      </c>
      <c r="G617" s="2" t="s">
        <v>7060</v>
      </c>
      <c r="H617" s="2" t="s">
        <v>2691</v>
      </c>
      <c r="I617" s="2" t="s">
        <v>683</v>
      </c>
      <c r="J617" s="2" t="s">
        <v>2692</v>
      </c>
      <c r="K617" s="2" t="s">
        <v>902</v>
      </c>
      <c r="L617" s="2" t="s">
        <v>2693</v>
      </c>
    </row>
    <row r="618" spans="1:12" x14ac:dyDescent="0.2">
      <c r="A618" s="2">
        <v>617</v>
      </c>
      <c r="B618" s="97" t="s">
        <v>1612</v>
      </c>
      <c r="C618" s="97" t="s">
        <v>1613</v>
      </c>
      <c r="D618" s="2" t="s">
        <v>7061</v>
      </c>
      <c r="E618" s="2" t="s">
        <v>679</v>
      </c>
      <c r="F618" s="2" t="s">
        <v>7062</v>
      </c>
      <c r="G618" s="2" t="s">
        <v>7063</v>
      </c>
      <c r="H618" s="2" t="s">
        <v>1616</v>
      </c>
      <c r="I618" s="2" t="s">
        <v>683</v>
      </c>
      <c r="J618" s="2" t="s">
        <v>1617</v>
      </c>
      <c r="K618" s="2" t="s">
        <v>1618</v>
      </c>
      <c r="L618" s="2" t="s">
        <v>1619</v>
      </c>
    </row>
    <row r="619" spans="1:12" x14ac:dyDescent="0.2">
      <c r="A619" s="2">
        <v>618</v>
      </c>
      <c r="B619" s="97" t="s">
        <v>1468</v>
      </c>
      <c r="C619" s="2" t="s">
        <v>1469</v>
      </c>
      <c r="D619" s="2" t="s">
        <v>7064</v>
      </c>
      <c r="E619" s="2" t="s">
        <v>679</v>
      </c>
      <c r="F619" s="2" t="s">
        <v>7065</v>
      </c>
      <c r="G619" s="2" t="s">
        <v>7066</v>
      </c>
      <c r="H619" s="2" t="s">
        <v>1472</v>
      </c>
      <c r="I619" s="2" t="s">
        <v>683</v>
      </c>
      <c r="J619" s="2" t="s">
        <v>1473</v>
      </c>
      <c r="K619" s="2" t="s">
        <v>1474</v>
      </c>
      <c r="L619" s="2" t="s">
        <v>1475</v>
      </c>
    </row>
    <row r="620" spans="1:12" x14ac:dyDescent="0.2">
      <c r="A620" s="2">
        <v>619</v>
      </c>
      <c r="B620" s="97" t="s">
        <v>1468</v>
      </c>
      <c r="C620" s="2" t="s">
        <v>1469</v>
      </c>
      <c r="D620" s="2" t="s">
        <v>7067</v>
      </c>
      <c r="E620" s="2" t="s">
        <v>5840</v>
      </c>
      <c r="F620" s="2" t="s">
        <v>7068</v>
      </c>
      <c r="H620" s="2" t="s">
        <v>1472</v>
      </c>
      <c r="J620" s="2" t="s">
        <v>1473</v>
      </c>
      <c r="K620" s="2" t="s">
        <v>1474</v>
      </c>
      <c r="L620" s="2" t="s">
        <v>1475</v>
      </c>
    </row>
    <row r="621" spans="1:12" x14ac:dyDescent="0.2">
      <c r="A621" s="2">
        <v>620</v>
      </c>
      <c r="B621" s="97" t="s">
        <v>1468</v>
      </c>
      <c r="C621" s="2" t="s">
        <v>1469</v>
      </c>
      <c r="D621" s="2" t="s">
        <v>7069</v>
      </c>
      <c r="E621" s="2" t="s">
        <v>10</v>
      </c>
      <c r="F621" s="2" t="s">
        <v>7070</v>
      </c>
      <c r="G621" s="2" t="s">
        <v>7071</v>
      </c>
      <c r="H621" s="2" t="s">
        <v>1472</v>
      </c>
      <c r="J621" s="2" t="s">
        <v>1473</v>
      </c>
      <c r="K621" s="2" t="s">
        <v>1474</v>
      </c>
      <c r="L621" s="2" t="s">
        <v>1475</v>
      </c>
    </row>
    <row r="622" spans="1:12" x14ac:dyDescent="0.2">
      <c r="A622" s="2">
        <v>621</v>
      </c>
      <c r="B622" s="97" t="s">
        <v>2694</v>
      </c>
      <c r="C622" s="97" t="s">
        <v>2695</v>
      </c>
      <c r="D622" s="2" t="s">
        <v>2696</v>
      </c>
      <c r="E622" s="2" t="s">
        <v>679</v>
      </c>
      <c r="F622" s="2" t="s">
        <v>2697</v>
      </c>
      <c r="G622" s="2" t="s">
        <v>2698</v>
      </c>
      <c r="H622" s="2" t="s">
        <v>2699</v>
      </c>
      <c r="I622" s="2" t="s">
        <v>683</v>
      </c>
      <c r="J622" s="2" t="s">
        <v>2700</v>
      </c>
      <c r="K622" s="2" t="s">
        <v>743</v>
      </c>
      <c r="L622" s="2" t="s">
        <v>744</v>
      </c>
    </row>
    <row r="623" spans="1:12" x14ac:dyDescent="0.2">
      <c r="A623" s="2">
        <v>622</v>
      </c>
      <c r="B623" s="97" t="s">
        <v>2694</v>
      </c>
      <c r="C623" s="97" t="s">
        <v>2695</v>
      </c>
      <c r="D623" s="2" t="s">
        <v>7072</v>
      </c>
      <c r="E623" s="2" t="s">
        <v>5742</v>
      </c>
      <c r="F623" s="2" t="s">
        <v>7073</v>
      </c>
      <c r="G623" s="2" t="s">
        <v>683</v>
      </c>
      <c r="H623" s="2" t="s">
        <v>2699</v>
      </c>
      <c r="I623" s="2" t="s">
        <v>683</v>
      </c>
      <c r="J623" s="2" t="s">
        <v>2700</v>
      </c>
      <c r="K623" s="2" t="s">
        <v>743</v>
      </c>
      <c r="L623" s="2" t="s">
        <v>744</v>
      </c>
    </row>
    <row r="624" spans="1:12" x14ac:dyDescent="0.2">
      <c r="A624" s="2">
        <v>623</v>
      </c>
      <c r="B624" s="97" t="s">
        <v>2434</v>
      </c>
      <c r="C624" s="97" t="s">
        <v>2435</v>
      </c>
      <c r="D624" s="2" t="s">
        <v>7074</v>
      </c>
      <c r="E624" s="2" t="s">
        <v>679</v>
      </c>
      <c r="F624" s="2" t="s">
        <v>7075</v>
      </c>
      <c r="G624" s="2" t="s">
        <v>2438</v>
      </c>
      <c r="H624" s="2" t="s">
        <v>2439</v>
      </c>
      <c r="I624" s="2" t="s">
        <v>683</v>
      </c>
      <c r="J624" s="2" t="s">
        <v>2440</v>
      </c>
      <c r="K624" s="2" t="s">
        <v>1480</v>
      </c>
      <c r="L624" s="2" t="s">
        <v>2441</v>
      </c>
    </row>
    <row r="625" spans="1:12" x14ac:dyDescent="0.2">
      <c r="A625" s="2">
        <v>624</v>
      </c>
      <c r="B625" s="97" t="s">
        <v>3449</v>
      </c>
      <c r="C625" s="97" t="s">
        <v>3451</v>
      </c>
      <c r="D625" s="2" t="s">
        <v>7076</v>
      </c>
      <c r="E625" s="2" t="s">
        <v>679</v>
      </c>
      <c r="F625" s="2" t="s">
        <v>7077</v>
      </c>
      <c r="G625" s="2" t="s">
        <v>7078</v>
      </c>
      <c r="H625" s="2" t="s">
        <v>7079</v>
      </c>
      <c r="I625" s="2" t="s">
        <v>683</v>
      </c>
      <c r="J625" s="2" t="s">
        <v>1120</v>
      </c>
      <c r="K625" s="2" t="s">
        <v>1121</v>
      </c>
      <c r="L625" s="2" t="s">
        <v>1122</v>
      </c>
    </row>
    <row r="626" spans="1:12" x14ac:dyDescent="0.2">
      <c r="A626" s="2">
        <v>625</v>
      </c>
      <c r="B626" s="97" t="s">
        <v>3449</v>
      </c>
      <c r="C626" s="97" t="s">
        <v>3451</v>
      </c>
      <c r="D626" s="2" t="s">
        <v>7076</v>
      </c>
      <c r="E626" s="2" t="s">
        <v>5742</v>
      </c>
      <c r="F626" s="2" t="s">
        <v>7077</v>
      </c>
      <c r="G626" s="2" t="s">
        <v>7078</v>
      </c>
      <c r="H626" s="2" t="s">
        <v>7079</v>
      </c>
      <c r="I626" s="2" t="s">
        <v>683</v>
      </c>
      <c r="J626" s="2" t="s">
        <v>1120</v>
      </c>
      <c r="K626" s="2" t="s">
        <v>1121</v>
      </c>
      <c r="L626" s="2" t="s">
        <v>1122</v>
      </c>
    </row>
    <row r="627" spans="1:12" x14ac:dyDescent="0.2">
      <c r="A627" s="2">
        <v>626</v>
      </c>
      <c r="B627" s="97" t="s">
        <v>5143</v>
      </c>
      <c r="C627" s="97" t="s">
        <v>7080</v>
      </c>
      <c r="D627" s="2" t="s">
        <v>7081</v>
      </c>
      <c r="E627" s="2" t="s">
        <v>679</v>
      </c>
      <c r="F627" s="2" t="s">
        <v>7082</v>
      </c>
      <c r="G627" s="2" t="s">
        <v>7083</v>
      </c>
      <c r="H627" s="2" t="s">
        <v>7084</v>
      </c>
      <c r="I627" s="2" t="s">
        <v>683</v>
      </c>
      <c r="J627" s="2" t="s">
        <v>684</v>
      </c>
      <c r="K627" s="2" t="s">
        <v>685</v>
      </c>
      <c r="L627" s="2" t="s">
        <v>7085</v>
      </c>
    </row>
    <row r="628" spans="1:12" x14ac:dyDescent="0.2">
      <c r="A628" s="2">
        <v>627</v>
      </c>
      <c r="B628" s="97" t="s">
        <v>5143</v>
      </c>
      <c r="C628" s="97" t="s">
        <v>7080</v>
      </c>
      <c r="D628" s="2" t="s">
        <v>7081</v>
      </c>
      <c r="E628" s="2" t="s">
        <v>5742</v>
      </c>
      <c r="F628" s="2" t="s">
        <v>7082</v>
      </c>
      <c r="G628" s="2" t="s">
        <v>7083</v>
      </c>
      <c r="H628" s="2" t="s">
        <v>7084</v>
      </c>
      <c r="I628" s="2" t="s">
        <v>683</v>
      </c>
      <c r="J628" s="2" t="s">
        <v>684</v>
      </c>
      <c r="K628" s="2" t="s">
        <v>685</v>
      </c>
      <c r="L628" s="2" t="s">
        <v>7085</v>
      </c>
    </row>
    <row r="629" spans="1:12" x14ac:dyDescent="0.2">
      <c r="A629" s="2">
        <v>628</v>
      </c>
      <c r="B629" s="97" t="s">
        <v>2702</v>
      </c>
      <c r="C629" s="97" t="s">
        <v>2703</v>
      </c>
      <c r="D629" s="2" t="s">
        <v>2704</v>
      </c>
      <c r="E629" s="2" t="s">
        <v>679</v>
      </c>
      <c r="F629" s="2" t="s">
        <v>2705</v>
      </c>
      <c r="G629" s="2" t="s">
        <v>2706</v>
      </c>
      <c r="H629" s="2" t="s">
        <v>2707</v>
      </c>
      <c r="I629" s="2" t="s">
        <v>683</v>
      </c>
      <c r="J629" s="2" t="s">
        <v>853</v>
      </c>
      <c r="K629" s="2" t="s">
        <v>854</v>
      </c>
      <c r="L629" s="2" t="s">
        <v>2708</v>
      </c>
    </row>
    <row r="630" spans="1:12" x14ac:dyDescent="0.2">
      <c r="A630" s="2">
        <v>629</v>
      </c>
      <c r="B630" s="97" t="s">
        <v>2702</v>
      </c>
      <c r="C630" s="97" t="s">
        <v>2703</v>
      </c>
      <c r="D630" s="2" t="s">
        <v>7086</v>
      </c>
      <c r="E630" s="2" t="s">
        <v>5739</v>
      </c>
      <c r="F630" s="2" t="s">
        <v>7087</v>
      </c>
      <c r="G630" s="2" t="s">
        <v>7088</v>
      </c>
      <c r="H630" s="2" t="s">
        <v>2707</v>
      </c>
      <c r="I630" s="2" t="s">
        <v>683</v>
      </c>
      <c r="J630" s="2" t="s">
        <v>853</v>
      </c>
      <c r="K630" s="2" t="s">
        <v>854</v>
      </c>
      <c r="L630" s="2" t="s">
        <v>2708</v>
      </c>
    </row>
    <row r="631" spans="1:12" x14ac:dyDescent="0.2">
      <c r="A631" s="2">
        <v>630</v>
      </c>
      <c r="B631" s="97" t="s">
        <v>2702</v>
      </c>
      <c r="C631" s="97" t="s">
        <v>2703</v>
      </c>
      <c r="D631" s="2" t="s">
        <v>7089</v>
      </c>
      <c r="E631" s="2" t="s">
        <v>5742</v>
      </c>
      <c r="F631" s="2" t="s">
        <v>7090</v>
      </c>
      <c r="G631" s="2" t="s">
        <v>7091</v>
      </c>
      <c r="H631" s="2" t="s">
        <v>2707</v>
      </c>
      <c r="I631" s="2" t="s">
        <v>683</v>
      </c>
      <c r="J631" s="2" t="s">
        <v>853</v>
      </c>
      <c r="K631" s="2" t="s">
        <v>854</v>
      </c>
      <c r="L631" s="2" t="s">
        <v>2708</v>
      </c>
    </row>
    <row r="632" spans="1:12" x14ac:dyDescent="0.2">
      <c r="A632" s="2">
        <v>631</v>
      </c>
      <c r="B632" s="97" t="s">
        <v>5150</v>
      </c>
      <c r="C632" s="97" t="s">
        <v>7092</v>
      </c>
      <c r="D632" s="2" t="s">
        <v>7093</v>
      </c>
      <c r="E632" s="2" t="s">
        <v>679</v>
      </c>
      <c r="F632" s="2" t="s">
        <v>7094</v>
      </c>
      <c r="G632" s="2" t="s">
        <v>7095</v>
      </c>
      <c r="H632" s="2" t="s">
        <v>7096</v>
      </c>
      <c r="I632" s="2" t="s">
        <v>683</v>
      </c>
      <c r="J632" s="2" t="s">
        <v>1014</v>
      </c>
      <c r="K632" s="2" t="s">
        <v>818</v>
      </c>
      <c r="L632" s="2" t="s">
        <v>1015</v>
      </c>
    </row>
    <row r="633" spans="1:12" x14ac:dyDescent="0.2">
      <c r="A633" s="2">
        <v>632</v>
      </c>
      <c r="B633" s="97" t="s">
        <v>5150</v>
      </c>
      <c r="C633" s="97" t="s">
        <v>7092</v>
      </c>
      <c r="D633" s="2" t="s">
        <v>7097</v>
      </c>
      <c r="E633" s="2" t="s">
        <v>5739</v>
      </c>
      <c r="F633" s="2" t="s">
        <v>7098</v>
      </c>
      <c r="G633" s="2" t="s">
        <v>7095</v>
      </c>
      <c r="H633" s="2" t="s">
        <v>7099</v>
      </c>
      <c r="I633" s="2" t="s">
        <v>683</v>
      </c>
      <c r="J633" s="2" t="s">
        <v>1014</v>
      </c>
      <c r="K633" s="2" t="s">
        <v>818</v>
      </c>
      <c r="L633" s="2" t="s">
        <v>1015</v>
      </c>
    </row>
    <row r="634" spans="1:12" x14ac:dyDescent="0.2">
      <c r="A634" s="2">
        <v>633</v>
      </c>
      <c r="B634" s="97" t="s">
        <v>5150</v>
      </c>
      <c r="C634" s="97" t="s">
        <v>7092</v>
      </c>
      <c r="D634" s="2" t="s">
        <v>7093</v>
      </c>
      <c r="E634" s="2" t="s">
        <v>5742</v>
      </c>
      <c r="F634" s="2" t="s">
        <v>7094</v>
      </c>
      <c r="G634" s="2" t="s">
        <v>7095</v>
      </c>
      <c r="H634" s="2" t="s">
        <v>7096</v>
      </c>
      <c r="I634" s="2" t="s">
        <v>683</v>
      </c>
      <c r="J634" s="2" t="s">
        <v>1014</v>
      </c>
      <c r="K634" s="2" t="s">
        <v>818</v>
      </c>
      <c r="L634" s="2" t="s">
        <v>1015</v>
      </c>
    </row>
    <row r="635" spans="1:12" x14ac:dyDescent="0.2">
      <c r="A635" s="2">
        <v>634</v>
      </c>
      <c r="B635" s="97" t="s">
        <v>5157</v>
      </c>
      <c r="C635" s="97" t="s">
        <v>5158</v>
      </c>
      <c r="D635" s="2" t="s">
        <v>7100</v>
      </c>
      <c r="E635" s="2" t="s">
        <v>679</v>
      </c>
      <c r="F635" s="2" t="s">
        <v>7101</v>
      </c>
      <c r="G635" s="2" t="s">
        <v>7102</v>
      </c>
      <c r="H635" s="2" t="s">
        <v>7103</v>
      </c>
      <c r="I635" s="2" t="s">
        <v>683</v>
      </c>
      <c r="J635" s="2" t="s">
        <v>1876</v>
      </c>
      <c r="K635" s="2" t="s">
        <v>1849</v>
      </c>
      <c r="L635" s="2" t="s">
        <v>7104</v>
      </c>
    </row>
    <row r="636" spans="1:12" x14ac:dyDescent="0.2">
      <c r="A636" s="2">
        <v>635</v>
      </c>
      <c r="B636" s="97" t="s">
        <v>5157</v>
      </c>
      <c r="C636" s="97" t="s">
        <v>5158</v>
      </c>
      <c r="D636" s="2" t="s">
        <v>7105</v>
      </c>
      <c r="E636" s="2" t="s">
        <v>5739</v>
      </c>
      <c r="F636" s="2" t="s">
        <v>7106</v>
      </c>
      <c r="G636" s="2" t="s">
        <v>7107</v>
      </c>
      <c r="H636" s="2" t="s">
        <v>7103</v>
      </c>
      <c r="I636" s="2" t="s">
        <v>683</v>
      </c>
      <c r="J636" s="2" t="s">
        <v>1876</v>
      </c>
      <c r="K636" s="2" t="s">
        <v>1849</v>
      </c>
      <c r="L636" s="2" t="s">
        <v>7104</v>
      </c>
    </row>
    <row r="637" spans="1:12" x14ac:dyDescent="0.2">
      <c r="A637" s="2">
        <v>636</v>
      </c>
      <c r="B637" s="97" t="s">
        <v>5157</v>
      </c>
      <c r="C637" s="97" t="s">
        <v>5158</v>
      </c>
      <c r="D637" s="2" t="s">
        <v>7108</v>
      </c>
      <c r="E637" s="2" t="s">
        <v>5742</v>
      </c>
      <c r="F637" s="2" t="s">
        <v>7109</v>
      </c>
      <c r="G637" s="2" t="s">
        <v>7110</v>
      </c>
      <c r="H637" s="2" t="s">
        <v>7103</v>
      </c>
      <c r="I637" s="2" t="s">
        <v>683</v>
      </c>
      <c r="J637" s="2" t="s">
        <v>1876</v>
      </c>
      <c r="K637" s="2" t="s">
        <v>1849</v>
      </c>
      <c r="L637" s="2" t="s">
        <v>7104</v>
      </c>
    </row>
    <row r="638" spans="1:12" x14ac:dyDescent="0.2">
      <c r="A638" s="2">
        <v>637</v>
      </c>
      <c r="B638" s="97" t="s">
        <v>5160</v>
      </c>
      <c r="C638" s="97" t="s">
        <v>5161</v>
      </c>
      <c r="D638" s="2" t="s">
        <v>7111</v>
      </c>
      <c r="E638" s="2" t="s">
        <v>679</v>
      </c>
      <c r="F638" s="2" t="s">
        <v>7112</v>
      </c>
      <c r="G638" s="2" t="s">
        <v>7113</v>
      </c>
      <c r="H638" s="2" t="s">
        <v>7103</v>
      </c>
      <c r="I638" s="2" t="s">
        <v>683</v>
      </c>
      <c r="J638" s="2" t="s">
        <v>1876</v>
      </c>
      <c r="K638" s="2" t="s">
        <v>1849</v>
      </c>
      <c r="L638" s="2" t="s">
        <v>7104</v>
      </c>
    </row>
    <row r="639" spans="1:12" x14ac:dyDescent="0.2">
      <c r="A639" s="2">
        <v>638</v>
      </c>
      <c r="B639" s="97" t="s">
        <v>2709</v>
      </c>
      <c r="C639" s="97" t="s">
        <v>2710</v>
      </c>
      <c r="D639" s="2" t="s">
        <v>2711</v>
      </c>
      <c r="E639" s="2" t="s">
        <v>679</v>
      </c>
      <c r="F639" s="2" t="s">
        <v>2712</v>
      </c>
      <c r="G639" s="2" t="s">
        <v>2713</v>
      </c>
      <c r="H639" s="2" t="s">
        <v>2714</v>
      </c>
      <c r="I639" s="2" t="s">
        <v>683</v>
      </c>
      <c r="J639" s="2" t="s">
        <v>712</v>
      </c>
      <c r="K639" s="2" t="s">
        <v>713</v>
      </c>
      <c r="L639" s="2" t="s">
        <v>2715</v>
      </c>
    </row>
    <row r="640" spans="1:12" x14ac:dyDescent="0.2">
      <c r="A640" s="2">
        <v>639</v>
      </c>
      <c r="B640" s="97" t="s">
        <v>2709</v>
      </c>
      <c r="C640" s="97" t="s">
        <v>2710</v>
      </c>
      <c r="D640" s="2" t="s">
        <v>7114</v>
      </c>
      <c r="E640" s="2" t="s">
        <v>5739</v>
      </c>
      <c r="F640" s="2" t="s">
        <v>7115</v>
      </c>
      <c r="G640" s="2" t="s">
        <v>7116</v>
      </c>
      <c r="H640" s="2" t="s">
        <v>2714</v>
      </c>
      <c r="I640" s="2" t="s">
        <v>683</v>
      </c>
      <c r="J640" s="2" t="s">
        <v>712</v>
      </c>
      <c r="K640" s="2" t="s">
        <v>713</v>
      </c>
      <c r="L640" s="2" t="s">
        <v>2715</v>
      </c>
    </row>
    <row r="641" spans="1:12" x14ac:dyDescent="0.2">
      <c r="A641" s="2">
        <v>640</v>
      </c>
      <c r="B641" s="97" t="s">
        <v>2709</v>
      </c>
      <c r="C641" s="97" t="s">
        <v>2710</v>
      </c>
      <c r="D641" s="2" t="s">
        <v>7117</v>
      </c>
      <c r="E641" s="2" t="s">
        <v>5742</v>
      </c>
      <c r="F641" s="2" t="s">
        <v>7118</v>
      </c>
      <c r="G641" s="2" t="s">
        <v>7119</v>
      </c>
      <c r="H641" s="2" t="s">
        <v>2714</v>
      </c>
      <c r="I641" s="2" t="s">
        <v>683</v>
      </c>
      <c r="J641" s="2" t="s">
        <v>712</v>
      </c>
      <c r="K641" s="2" t="s">
        <v>713</v>
      </c>
      <c r="L641" s="2" t="s">
        <v>2715</v>
      </c>
    </row>
    <row r="642" spans="1:12" x14ac:dyDescent="0.2">
      <c r="A642" s="2">
        <v>641</v>
      </c>
      <c r="B642" s="97" t="s">
        <v>1921</v>
      </c>
      <c r="C642" s="97" t="s">
        <v>1922</v>
      </c>
      <c r="D642" s="2" t="s">
        <v>2077</v>
      </c>
      <c r="E642" s="2" t="s">
        <v>679</v>
      </c>
      <c r="F642" s="2" t="s">
        <v>2078</v>
      </c>
      <c r="G642" s="2" t="s">
        <v>2079</v>
      </c>
      <c r="H642" s="2" t="s">
        <v>2080</v>
      </c>
      <c r="I642" s="2" t="s">
        <v>683</v>
      </c>
      <c r="J642" s="2" t="s">
        <v>853</v>
      </c>
      <c r="K642" s="2" t="s">
        <v>854</v>
      </c>
      <c r="L642" s="2" t="s">
        <v>2081</v>
      </c>
    </row>
    <row r="643" spans="1:12" x14ac:dyDescent="0.2">
      <c r="A643" s="2">
        <v>642</v>
      </c>
      <c r="B643" s="97" t="s">
        <v>1921</v>
      </c>
      <c r="C643" s="97" t="s">
        <v>1922</v>
      </c>
      <c r="D643" s="2" t="s">
        <v>2077</v>
      </c>
      <c r="E643" s="2" t="s">
        <v>5742</v>
      </c>
      <c r="F643" s="2" t="s">
        <v>2078</v>
      </c>
      <c r="G643" s="2" t="s">
        <v>2079</v>
      </c>
      <c r="H643" s="2" t="s">
        <v>2080</v>
      </c>
      <c r="I643" s="2" t="s">
        <v>683</v>
      </c>
      <c r="J643" s="2" t="s">
        <v>853</v>
      </c>
      <c r="K643" s="2" t="s">
        <v>854</v>
      </c>
      <c r="L643" s="2" t="s">
        <v>2081</v>
      </c>
    </row>
    <row r="644" spans="1:12" x14ac:dyDescent="0.2">
      <c r="A644" s="2">
        <v>643</v>
      </c>
      <c r="B644" s="97" t="s">
        <v>1928</v>
      </c>
      <c r="C644" s="97" t="s">
        <v>1929</v>
      </c>
      <c r="D644" s="2" t="s">
        <v>1930</v>
      </c>
      <c r="E644" s="2" t="s">
        <v>679</v>
      </c>
      <c r="F644" s="2" t="s">
        <v>1931</v>
      </c>
      <c r="G644" s="2" t="s">
        <v>683</v>
      </c>
      <c r="H644" s="2" t="s">
        <v>1932</v>
      </c>
      <c r="I644" s="2" t="s">
        <v>683</v>
      </c>
      <c r="J644" s="2" t="s">
        <v>1933</v>
      </c>
      <c r="K644" s="2" t="s">
        <v>854</v>
      </c>
      <c r="L644" s="2" t="s">
        <v>1934</v>
      </c>
    </row>
    <row r="645" spans="1:12" x14ac:dyDescent="0.2">
      <c r="A645" s="2">
        <v>644</v>
      </c>
      <c r="B645" s="97" t="s">
        <v>1928</v>
      </c>
      <c r="C645" s="97" t="s">
        <v>1929</v>
      </c>
      <c r="D645" s="2" t="s">
        <v>7120</v>
      </c>
      <c r="E645" s="2" t="s">
        <v>5739</v>
      </c>
      <c r="F645" s="2" t="s">
        <v>7121</v>
      </c>
      <c r="G645" s="2" t="s">
        <v>7122</v>
      </c>
      <c r="H645" s="2" t="s">
        <v>1932</v>
      </c>
      <c r="I645" s="2" t="s">
        <v>683</v>
      </c>
      <c r="J645" s="2" t="s">
        <v>1933</v>
      </c>
      <c r="K645" s="2" t="s">
        <v>854</v>
      </c>
      <c r="L645" s="2" t="s">
        <v>1934</v>
      </c>
    </row>
    <row r="646" spans="1:12" x14ac:dyDescent="0.2">
      <c r="A646" s="2">
        <v>645</v>
      </c>
      <c r="B646" s="97" t="s">
        <v>1928</v>
      </c>
      <c r="C646" s="97" t="s">
        <v>1929</v>
      </c>
      <c r="D646" s="2" t="s">
        <v>7123</v>
      </c>
      <c r="E646" s="2" t="s">
        <v>5742</v>
      </c>
      <c r="F646" s="2" t="s">
        <v>7124</v>
      </c>
      <c r="G646" s="2" t="s">
        <v>683</v>
      </c>
      <c r="H646" s="2" t="s">
        <v>1932</v>
      </c>
      <c r="I646" s="2" t="s">
        <v>683</v>
      </c>
      <c r="J646" s="2" t="s">
        <v>1933</v>
      </c>
      <c r="K646" s="2" t="s">
        <v>854</v>
      </c>
      <c r="L646" s="2" t="s">
        <v>1934</v>
      </c>
    </row>
    <row r="647" spans="1:12" x14ac:dyDescent="0.2">
      <c r="A647" s="2">
        <v>646</v>
      </c>
      <c r="B647" s="97" t="s">
        <v>2361</v>
      </c>
      <c r="C647" s="2" t="s">
        <v>2362</v>
      </c>
      <c r="D647" s="2" t="s">
        <v>7125</v>
      </c>
      <c r="E647" s="2" t="s">
        <v>679</v>
      </c>
      <c r="F647" s="2" t="s">
        <v>7126</v>
      </c>
      <c r="G647" s="2" t="s">
        <v>7127</v>
      </c>
      <c r="H647" s="2" t="s">
        <v>2365</v>
      </c>
      <c r="I647" s="2" t="s">
        <v>683</v>
      </c>
      <c r="J647" s="2" t="s">
        <v>2366</v>
      </c>
      <c r="K647" s="2" t="s">
        <v>2067</v>
      </c>
      <c r="L647" s="2" t="s">
        <v>2367</v>
      </c>
    </row>
    <row r="648" spans="1:12" x14ac:dyDescent="0.2">
      <c r="A648" s="2">
        <v>647</v>
      </c>
      <c r="B648" s="97" t="s">
        <v>2361</v>
      </c>
      <c r="C648" s="2" t="s">
        <v>2362</v>
      </c>
      <c r="D648" s="2" t="s">
        <v>7125</v>
      </c>
      <c r="E648" s="2" t="s">
        <v>5742</v>
      </c>
      <c r="F648" s="2" t="s">
        <v>7126</v>
      </c>
      <c r="G648" s="2" t="s">
        <v>7127</v>
      </c>
      <c r="H648" s="2" t="s">
        <v>2365</v>
      </c>
      <c r="I648" s="2" t="s">
        <v>683</v>
      </c>
      <c r="J648" s="2" t="s">
        <v>2366</v>
      </c>
      <c r="K648" s="2" t="s">
        <v>2067</v>
      </c>
      <c r="L648" s="2" t="s">
        <v>2367</v>
      </c>
    </row>
    <row r="649" spans="1:12" x14ac:dyDescent="0.2">
      <c r="A649" s="2">
        <v>648</v>
      </c>
      <c r="B649" s="97" t="s">
        <v>1937</v>
      </c>
      <c r="C649" s="2" t="s">
        <v>1938</v>
      </c>
      <c r="D649" s="2" t="s">
        <v>1939</v>
      </c>
      <c r="E649" s="2" t="s">
        <v>5761</v>
      </c>
      <c r="F649" s="2" t="s">
        <v>1940</v>
      </c>
      <c r="G649" s="2" t="s">
        <v>1941</v>
      </c>
      <c r="H649" s="2" t="s">
        <v>1942</v>
      </c>
      <c r="I649" s="2" t="s">
        <v>683</v>
      </c>
      <c r="J649" s="2" t="s">
        <v>979</v>
      </c>
      <c r="K649" s="2" t="s">
        <v>743</v>
      </c>
      <c r="L649" s="2" t="s">
        <v>1943</v>
      </c>
    </row>
    <row r="650" spans="1:12" x14ac:dyDescent="0.2">
      <c r="A650" s="2">
        <v>649</v>
      </c>
      <c r="B650" s="2" t="s">
        <v>5183</v>
      </c>
      <c r="C650" s="2" t="s">
        <v>5184</v>
      </c>
      <c r="D650" s="2" t="s">
        <v>7128</v>
      </c>
      <c r="E650" s="2" t="s">
        <v>679</v>
      </c>
      <c r="F650" s="2" t="s">
        <v>7129</v>
      </c>
      <c r="G650" s="2" t="s">
        <v>7130</v>
      </c>
      <c r="H650" s="2" t="s">
        <v>7131</v>
      </c>
      <c r="I650" s="2" t="s">
        <v>683</v>
      </c>
      <c r="J650" s="2" t="s">
        <v>697</v>
      </c>
      <c r="K650" s="2" t="s">
        <v>698</v>
      </c>
      <c r="L650" s="2" t="s">
        <v>7132</v>
      </c>
    </row>
    <row r="651" spans="1:12" x14ac:dyDescent="0.2">
      <c r="A651" s="2">
        <v>650</v>
      </c>
      <c r="B651" s="2" t="s">
        <v>5183</v>
      </c>
      <c r="C651" s="2" t="s">
        <v>5184</v>
      </c>
      <c r="D651" s="2" t="s">
        <v>7133</v>
      </c>
      <c r="E651" s="2" t="s">
        <v>5739</v>
      </c>
      <c r="F651" s="2" t="s">
        <v>7134</v>
      </c>
      <c r="G651" s="2" t="s">
        <v>7135</v>
      </c>
      <c r="H651" s="2" t="s">
        <v>7131</v>
      </c>
      <c r="I651" s="2" t="s">
        <v>683</v>
      </c>
      <c r="J651" s="2" t="s">
        <v>697</v>
      </c>
      <c r="K651" s="2" t="s">
        <v>698</v>
      </c>
      <c r="L651" s="2" t="s">
        <v>7132</v>
      </c>
    </row>
    <row r="652" spans="1:12" x14ac:dyDescent="0.2">
      <c r="A652" s="2">
        <v>651</v>
      </c>
      <c r="B652" s="97" t="s">
        <v>5183</v>
      </c>
      <c r="C652" s="2" t="s">
        <v>5184</v>
      </c>
      <c r="D652" s="2" t="s">
        <v>7136</v>
      </c>
      <c r="E652" s="2" t="s">
        <v>5742</v>
      </c>
      <c r="F652" s="2" t="s">
        <v>7137</v>
      </c>
      <c r="G652" s="2" t="s">
        <v>7138</v>
      </c>
      <c r="H652" s="2" t="s">
        <v>7131</v>
      </c>
      <c r="I652" s="2" t="s">
        <v>683</v>
      </c>
      <c r="J652" s="2" t="s">
        <v>697</v>
      </c>
      <c r="K652" s="2" t="s">
        <v>698</v>
      </c>
      <c r="L652" s="2" t="s">
        <v>7132</v>
      </c>
    </row>
    <row r="653" spans="1:12" x14ac:dyDescent="0.2">
      <c r="A653" s="2">
        <v>652</v>
      </c>
      <c r="B653" s="97" t="s">
        <v>5187</v>
      </c>
      <c r="C653" s="97" t="s">
        <v>7139</v>
      </c>
      <c r="D653" s="2" t="s">
        <v>7140</v>
      </c>
      <c r="E653" s="2" t="s">
        <v>679</v>
      </c>
      <c r="F653" s="2" t="s">
        <v>7141</v>
      </c>
      <c r="G653" s="2" t="s">
        <v>7142</v>
      </c>
      <c r="H653" s="2" t="s">
        <v>683</v>
      </c>
      <c r="I653" s="2" t="s">
        <v>683</v>
      </c>
      <c r="J653" s="2" t="s">
        <v>683</v>
      </c>
      <c r="K653" s="2" t="s">
        <v>1340</v>
      </c>
      <c r="L653" s="2" t="s">
        <v>757</v>
      </c>
    </row>
    <row r="654" spans="1:12" x14ac:dyDescent="0.2">
      <c r="A654" s="2">
        <v>653</v>
      </c>
      <c r="B654" s="97" t="s">
        <v>1399</v>
      </c>
      <c r="C654" s="97" t="s">
        <v>1400</v>
      </c>
      <c r="D654" s="2" t="s">
        <v>1401</v>
      </c>
      <c r="E654" s="2" t="s">
        <v>5761</v>
      </c>
      <c r="F654" s="2" t="s">
        <v>1402</v>
      </c>
      <c r="G654" s="2" t="s">
        <v>1403</v>
      </c>
      <c r="H654" s="2" t="s">
        <v>1404</v>
      </c>
      <c r="I654" s="2" t="s">
        <v>683</v>
      </c>
      <c r="J654" s="2" t="s">
        <v>1405</v>
      </c>
      <c r="K654" s="2" t="s">
        <v>1167</v>
      </c>
      <c r="L654" s="2" t="s">
        <v>1406</v>
      </c>
    </row>
    <row r="655" spans="1:12" x14ac:dyDescent="0.2">
      <c r="A655" s="2">
        <v>654</v>
      </c>
      <c r="B655" s="97" t="s">
        <v>1399</v>
      </c>
      <c r="C655" s="97" t="s">
        <v>1400</v>
      </c>
      <c r="D655" s="2" t="s">
        <v>7143</v>
      </c>
      <c r="E655" s="2" t="s">
        <v>5739</v>
      </c>
      <c r="F655" s="2" t="s">
        <v>7144</v>
      </c>
      <c r="G655" s="2" t="s">
        <v>7145</v>
      </c>
      <c r="H655" s="2" t="s">
        <v>7146</v>
      </c>
      <c r="I655" s="2" t="s">
        <v>683</v>
      </c>
      <c r="J655" s="2" t="s">
        <v>1166</v>
      </c>
      <c r="K655" s="2" t="s">
        <v>1167</v>
      </c>
      <c r="L655" s="2" t="s">
        <v>1406</v>
      </c>
    </row>
    <row r="656" spans="1:12" x14ac:dyDescent="0.2">
      <c r="A656" s="2">
        <v>655</v>
      </c>
      <c r="B656" s="97" t="s">
        <v>5196</v>
      </c>
      <c r="C656" s="97" t="s">
        <v>5197</v>
      </c>
      <c r="D656" s="2" t="s">
        <v>7147</v>
      </c>
      <c r="E656" s="2" t="s">
        <v>679</v>
      </c>
      <c r="F656" s="2" t="s">
        <v>7148</v>
      </c>
      <c r="G656" s="2" t="s">
        <v>7149</v>
      </c>
      <c r="H656" s="2" t="s">
        <v>7150</v>
      </c>
      <c r="I656" s="2" t="s">
        <v>683</v>
      </c>
      <c r="J656" s="2" t="s">
        <v>933</v>
      </c>
      <c r="K656" s="2" t="s">
        <v>1780</v>
      </c>
      <c r="L656" s="2" t="s">
        <v>7151</v>
      </c>
    </row>
    <row r="657" spans="1:12" x14ac:dyDescent="0.2">
      <c r="A657" s="2">
        <v>656</v>
      </c>
      <c r="B657" s="97" t="s">
        <v>2718</v>
      </c>
      <c r="C657" s="2" t="s">
        <v>2719</v>
      </c>
      <c r="D657" s="2" t="s">
        <v>7147</v>
      </c>
      <c r="E657" s="2" t="s">
        <v>679</v>
      </c>
      <c r="F657" s="2" t="s">
        <v>7148</v>
      </c>
      <c r="G657" s="2" t="s">
        <v>7149</v>
      </c>
      <c r="H657" s="2" t="s">
        <v>2723</v>
      </c>
      <c r="I657" s="2" t="s">
        <v>683</v>
      </c>
      <c r="J657" s="2" t="s">
        <v>933</v>
      </c>
      <c r="K657" s="2" t="s">
        <v>1780</v>
      </c>
      <c r="L657" s="2" t="s">
        <v>2724</v>
      </c>
    </row>
    <row r="658" spans="1:12" x14ac:dyDescent="0.2">
      <c r="A658" s="2">
        <v>657</v>
      </c>
      <c r="B658" s="97" t="s">
        <v>2718</v>
      </c>
      <c r="C658" s="2" t="s">
        <v>2719</v>
      </c>
      <c r="D658" s="2" t="s">
        <v>7152</v>
      </c>
      <c r="E658" s="2" t="s">
        <v>5742</v>
      </c>
      <c r="F658" s="2" t="s">
        <v>7153</v>
      </c>
      <c r="G658" s="2" t="s">
        <v>7154</v>
      </c>
      <c r="H658" s="2" t="s">
        <v>2723</v>
      </c>
      <c r="I658" s="2" t="s">
        <v>683</v>
      </c>
      <c r="J658" s="2" t="s">
        <v>933</v>
      </c>
      <c r="K658" s="2" t="s">
        <v>1780</v>
      </c>
      <c r="L658" s="2" t="s">
        <v>2724</v>
      </c>
    </row>
    <row r="659" spans="1:12" x14ac:dyDescent="0.2">
      <c r="A659" s="2">
        <v>658</v>
      </c>
      <c r="B659" s="97" t="s">
        <v>2047</v>
      </c>
      <c r="C659" s="97" t="s">
        <v>2048</v>
      </c>
      <c r="D659" s="2" t="s">
        <v>7155</v>
      </c>
      <c r="E659" s="2" t="s">
        <v>679</v>
      </c>
      <c r="F659" s="2" t="s">
        <v>7156</v>
      </c>
      <c r="G659" s="2" t="s">
        <v>7157</v>
      </c>
      <c r="H659" s="2" t="s">
        <v>7158</v>
      </c>
      <c r="I659" s="2" t="s">
        <v>683</v>
      </c>
      <c r="J659" s="2" t="s">
        <v>5997</v>
      </c>
      <c r="K659" s="2" t="s">
        <v>743</v>
      </c>
      <c r="L659" s="2" t="s">
        <v>5998</v>
      </c>
    </row>
    <row r="660" spans="1:12" x14ac:dyDescent="0.2">
      <c r="A660" s="2">
        <v>659</v>
      </c>
      <c r="B660" s="97" t="s">
        <v>2047</v>
      </c>
      <c r="C660" s="97" t="s">
        <v>2048</v>
      </c>
      <c r="D660" s="2" t="s">
        <v>7159</v>
      </c>
      <c r="E660" s="2" t="s">
        <v>5739</v>
      </c>
      <c r="F660" s="2" t="s">
        <v>7160</v>
      </c>
      <c r="G660" s="2" t="s">
        <v>7161</v>
      </c>
      <c r="H660" s="2" t="s">
        <v>7158</v>
      </c>
      <c r="I660" s="2" t="s">
        <v>683</v>
      </c>
      <c r="J660" s="2" t="s">
        <v>5997</v>
      </c>
      <c r="K660" s="2" t="s">
        <v>743</v>
      </c>
      <c r="L660" s="2" t="s">
        <v>5998</v>
      </c>
    </row>
    <row r="661" spans="1:12" x14ac:dyDescent="0.2">
      <c r="A661" s="2">
        <v>660</v>
      </c>
      <c r="B661" s="97" t="s">
        <v>2047</v>
      </c>
      <c r="C661" s="97" t="s">
        <v>2048</v>
      </c>
      <c r="D661" s="2" t="s">
        <v>7162</v>
      </c>
      <c r="E661" s="2" t="s">
        <v>5742</v>
      </c>
      <c r="F661" s="2" t="s">
        <v>7163</v>
      </c>
      <c r="G661" s="2" t="s">
        <v>7164</v>
      </c>
      <c r="H661" s="2" t="s">
        <v>7158</v>
      </c>
      <c r="I661" s="2" t="s">
        <v>683</v>
      </c>
      <c r="J661" s="2" t="s">
        <v>5997</v>
      </c>
      <c r="K661" s="2" t="s">
        <v>743</v>
      </c>
      <c r="L661" s="2" t="s">
        <v>5998</v>
      </c>
    </row>
    <row r="662" spans="1:12" x14ac:dyDescent="0.2">
      <c r="A662" s="2">
        <v>661</v>
      </c>
      <c r="B662" s="97" t="s">
        <v>5204</v>
      </c>
      <c r="C662" s="97" t="s">
        <v>5205</v>
      </c>
      <c r="E662" s="2" t="s">
        <v>679</v>
      </c>
      <c r="H662" s="2" t="s">
        <v>683</v>
      </c>
      <c r="I662" s="2" t="s">
        <v>683</v>
      </c>
      <c r="J662" s="2" t="s">
        <v>683</v>
      </c>
      <c r="K662" s="2" t="s">
        <v>1340</v>
      </c>
      <c r="L662" s="2" t="s">
        <v>757</v>
      </c>
    </row>
    <row r="663" spans="1:12" x14ac:dyDescent="0.2">
      <c r="A663" s="2">
        <v>662</v>
      </c>
      <c r="B663" s="97" t="s">
        <v>2985</v>
      </c>
      <c r="C663" s="97" t="s">
        <v>2986</v>
      </c>
      <c r="D663" s="2" t="s">
        <v>7165</v>
      </c>
      <c r="E663" s="2" t="s">
        <v>679</v>
      </c>
      <c r="F663" s="2" t="s">
        <v>7166</v>
      </c>
      <c r="G663" s="2" t="s">
        <v>683</v>
      </c>
      <c r="H663" s="2" t="s">
        <v>2990</v>
      </c>
      <c r="I663" s="2" t="s">
        <v>683</v>
      </c>
      <c r="J663" s="2" t="s">
        <v>2991</v>
      </c>
      <c r="K663" s="2" t="s">
        <v>957</v>
      </c>
      <c r="L663" s="2" t="s">
        <v>2992</v>
      </c>
    </row>
    <row r="664" spans="1:12" x14ac:dyDescent="0.2">
      <c r="A664" s="2">
        <v>663</v>
      </c>
      <c r="B664" s="97" t="s">
        <v>2985</v>
      </c>
      <c r="C664" s="2" t="s">
        <v>2986</v>
      </c>
      <c r="D664" s="2" t="s">
        <v>7167</v>
      </c>
      <c r="E664" s="2" t="s">
        <v>5739</v>
      </c>
      <c r="F664" s="2" t="s">
        <v>7168</v>
      </c>
      <c r="G664" s="2" t="s">
        <v>2989</v>
      </c>
      <c r="H664" s="2" t="s">
        <v>2990</v>
      </c>
      <c r="I664" s="2" t="s">
        <v>683</v>
      </c>
      <c r="J664" s="2" t="s">
        <v>2991</v>
      </c>
      <c r="K664" s="2" t="s">
        <v>957</v>
      </c>
      <c r="L664" s="2" t="s">
        <v>2992</v>
      </c>
    </row>
    <row r="665" spans="1:12" x14ac:dyDescent="0.2">
      <c r="A665" s="2">
        <v>664</v>
      </c>
      <c r="B665" s="97" t="s">
        <v>2985</v>
      </c>
      <c r="C665" s="97" t="s">
        <v>2986</v>
      </c>
      <c r="D665" s="2" t="s">
        <v>7165</v>
      </c>
      <c r="E665" s="2" t="s">
        <v>5742</v>
      </c>
      <c r="F665" s="2" t="s">
        <v>7166</v>
      </c>
      <c r="G665" s="2" t="s">
        <v>683</v>
      </c>
      <c r="H665" s="2" t="s">
        <v>2990</v>
      </c>
      <c r="I665" s="2" t="s">
        <v>683</v>
      </c>
      <c r="J665" s="2" t="s">
        <v>2991</v>
      </c>
      <c r="K665" s="2" t="s">
        <v>957</v>
      </c>
      <c r="L665" s="2" t="s">
        <v>2992</v>
      </c>
    </row>
    <row r="666" spans="1:12" x14ac:dyDescent="0.2">
      <c r="A666" s="2">
        <v>665</v>
      </c>
      <c r="B666" s="97" t="s">
        <v>2090</v>
      </c>
      <c r="C666" s="97" t="s">
        <v>2091</v>
      </c>
      <c r="D666" s="2" t="s">
        <v>2077</v>
      </c>
      <c r="E666" s="2" t="s">
        <v>679</v>
      </c>
      <c r="F666" s="2" t="s">
        <v>2078</v>
      </c>
      <c r="G666" s="2" t="s">
        <v>2079</v>
      </c>
      <c r="H666" s="2" t="s">
        <v>2080</v>
      </c>
      <c r="I666" s="2" t="s">
        <v>683</v>
      </c>
      <c r="J666" s="2" t="s">
        <v>853</v>
      </c>
      <c r="K666" s="2" t="s">
        <v>854</v>
      </c>
      <c r="L666" s="2" t="s">
        <v>2081</v>
      </c>
    </row>
    <row r="667" spans="1:12" x14ac:dyDescent="0.2">
      <c r="A667" s="2">
        <v>666</v>
      </c>
      <c r="B667" s="97" t="s">
        <v>2090</v>
      </c>
      <c r="C667" s="97" t="s">
        <v>2091</v>
      </c>
      <c r="D667" s="2" t="s">
        <v>2077</v>
      </c>
      <c r="E667" s="2" t="s">
        <v>5742</v>
      </c>
      <c r="F667" s="2" t="s">
        <v>2078</v>
      </c>
      <c r="G667" s="2" t="s">
        <v>2079</v>
      </c>
      <c r="H667" s="2" t="s">
        <v>2080</v>
      </c>
      <c r="I667" s="2" t="s">
        <v>683</v>
      </c>
      <c r="J667" s="2" t="s">
        <v>853</v>
      </c>
      <c r="K667" s="2" t="s">
        <v>854</v>
      </c>
      <c r="L667" s="2" t="s">
        <v>2081</v>
      </c>
    </row>
    <row r="668" spans="1:12" x14ac:dyDescent="0.2">
      <c r="A668" s="2">
        <v>667</v>
      </c>
      <c r="B668" s="97" t="s">
        <v>5214</v>
      </c>
      <c r="C668" s="97" t="s">
        <v>7169</v>
      </c>
      <c r="D668" s="2" t="s">
        <v>7170</v>
      </c>
      <c r="E668" s="2" t="s">
        <v>679</v>
      </c>
      <c r="F668" s="2" t="s">
        <v>7171</v>
      </c>
      <c r="G668" s="2" t="s">
        <v>7172</v>
      </c>
      <c r="H668" s="2" t="s">
        <v>683</v>
      </c>
      <c r="I668" s="2" t="s">
        <v>683</v>
      </c>
      <c r="J668" s="2" t="s">
        <v>683</v>
      </c>
      <c r="K668" s="2" t="s">
        <v>1340</v>
      </c>
      <c r="L668" s="2" t="s">
        <v>757</v>
      </c>
    </row>
    <row r="669" spans="1:12" x14ac:dyDescent="0.2">
      <c r="A669" s="2">
        <v>668</v>
      </c>
      <c r="B669" s="97" t="s">
        <v>3387</v>
      </c>
      <c r="C669" s="97" t="s">
        <v>3389</v>
      </c>
      <c r="D669" s="2" t="s">
        <v>5772</v>
      </c>
      <c r="E669" s="2" t="s">
        <v>679</v>
      </c>
      <c r="F669" s="2" t="s">
        <v>5773</v>
      </c>
      <c r="G669" s="2" t="s">
        <v>683</v>
      </c>
      <c r="H669" s="2" t="s">
        <v>7173</v>
      </c>
      <c r="I669" s="2" t="s">
        <v>683</v>
      </c>
      <c r="J669" s="2" t="s">
        <v>1933</v>
      </c>
      <c r="K669" s="2" t="s">
        <v>854</v>
      </c>
      <c r="L669" s="2" t="s">
        <v>1934</v>
      </c>
    </row>
    <row r="670" spans="1:12" x14ac:dyDescent="0.2">
      <c r="A670" s="2">
        <v>669</v>
      </c>
      <c r="B670" s="97" t="s">
        <v>5219</v>
      </c>
      <c r="C670" s="97" t="s">
        <v>5220</v>
      </c>
      <c r="D670" s="2" t="s">
        <v>7174</v>
      </c>
      <c r="E670" s="2" t="s">
        <v>679</v>
      </c>
      <c r="H670" s="2" t="s">
        <v>683</v>
      </c>
      <c r="I670" s="2" t="s">
        <v>683</v>
      </c>
      <c r="J670" s="2" t="s">
        <v>683</v>
      </c>
      <c r="K670" s="2" t="s">
        <v>1340</v>
      </c>
      <c r="L670" s="2" t="s">
        <v>757</v>
      </c>
    </row>
    <row r="671" spans="1:12" x14ac:dyDescent="0.2">
      <c r="A671" s="2">
        <v>670</v>
      </c>
      <c r="B671" s="97" t="s">
        <v>1545</v>
      </c>
      <c r="C671" s="97" t="s">
        <v>1546</v>
      </c>
      <c r="D671" s="2" t="s">
        <v>1547</v>
      </c>
      <c r="E671" s="2" t="s">
        <v>679</v>
      </c>
      <c r="F671" s="2" t="s">
        <v>1548</v>
      </c>
      <c r="G671" s="2" t="s">
        <v>1549</v>
      </c>
      <c r="H671" s="2" t="s">
        <v>1550</v>
      </c>
      <c r="I671" s="2" t="s">
        <v>683</v>
      </c>
      <c r="J671" s="2" t="s">
        <v>796</v>
      </c>
      <c r="K671" s="2" t="s">
        <v>797</v>
      </c>
      <c r="L671" s="2" t="s">
        <v>1551</v>
      </c>
    </row>
    <row r="672" spans="1:12" x14ac:dyDescent="0.2">
      <c r="A672" s="2">
        <v>671</v>
      </c>
      <c r="B672" s="97" t="s">
        <v>1545</v>
      </c>
      <c r="C672" s="97" t="s">
        <v>1546</v>
      </c>
      <c r="D672" s="2" t="s">
        <v>7175</v>
      </c>
      <c r="E672" s="2" t="s">
        <v>5742</v>
      </c>
      <c r="F672" s="2" t="s">
        <v>683</v>
      </c>
      <c r="G672" s="2" t="s">
        <v>683</v>
      </c>
      <c r="H672" s="2" t="s">
        <v>1550</v>
      </c>
      <c r="I672" s="2" t="s">
        <v>683</v>
      </c>
      <c r="J672" s="2" t="s">
        <v>796</v>
      </c>
      <c r="K672" s="2" t="s">
        <v>797</v>
      </c>
      <c r="L672" s="2" t="s">
        <v>1551</v>
      </c>
    </row>
    <row r="673" spans="1:12" x14ac:dyDescent="0.2">
      <c r="A673" s="2">
        <v>672</v>
      </c>
      <c r="B673" s="97" t="s">
        <v>5231</v>
      </c>
      <c r="C673" s="97" t="s">
        <v>7176</v>
      </c>
      <c r="D673" s="2" t="s">
        <v>7177</v>
      </c>
      <c r="E673" s="2" t="s">
        <v>679</v>
      </c>
      <c r="F673" s="2" t="s">
        <v>7178</v>
      </c>
      <c r="G673" s="2" t="s">
        <v>7179</v>
      </c>
      <c r="H673" s="2" t="s">
        <v>683</v>
      </c>
      <c r="I673" s="2" t="s">
        <v>683</v>
      </c>
      <c r="J673" s="2" t="s">
        <v>683</v>
      </c>
      <c r="K673" s="2" t="s">
        <v>1340</v>
      </c>
      <c r="L673" s="2" t="s">
        <v>757</v>
      </c>
    </row>
    <row r="674" spans="1:12" x14ac:dyDescent="0.2">
      <c r="A674" s="2">
        <v>673</v>
      </c>
      <c r="B674" s="97" t="s">
        <v>3391</v>
      </c>
      <c r="C674" s="97" t="s">
        <v>3393</v>
      </c>
      <c r="D674" s="2" t="s">
        <v>5772</v>
      </c>
      <c r="E674" s="2" t="s">
        <v>679</v>
      </c>
      <c r="F674" s="2" t="s">
        <v>5773</v>
      </c>
      <c r="G674" s="2" t="s">
        <v>683</v>
      </c>
      <c r="H674" s="2" t="s">
        <v>7180</v>
      </c>
      <c r="I674" s="2" t="s">
        <v>683</v>
      </c>
      <c r="J674" s="2" t="s">
        <v>684</v>
      </c>
      <c r="K674" s="2" t="s">
        <v>685</v>
      </c>
      <c r="L674" s="2" t="s">
        <v>6433</v>
      </c>
    </row>
    <row r="675" spans="1:12" x14ac:dyDescent="0.2">
      <c r="A675" s="2">
        <v>674</v>
      </c>
      <c r="B675" s="97" t="s">
        <v>5239</v>
      </c>
      <c r="C675" s="97" t="s">
        <v>5240</v>
      </c>
      <c r="D675" s="2" t="s">
        <v>7181</v>
      </c>
      <c r="E675" s="2" t="s">
        <v>679</v>
      </c>
      <c r="F675" s="2" t="s">
        <v>7182</v>
      </c>
      <c r="H675" s="2" t="s">
        <v>7183</v>
      </c>
      <c r="I675" s="2" t="s">
        <v>683</v>
      </c>
      <c r="J675" s="2" t="s">
        <v>7184</v>
      </c>
      <c r="K675" s="2" t="s">
        <v>2583</v>
      </c>
      <c r="L675" s="2" t="s">
        <v>7185</v>
      </c>
    </row>
    <row r="676" spans="1:12" x14ac:dyDescent="0.2">
      <c r="A676" s="2">
        <v>675</v>
      </c>
      <c r="B676" s="97" t="s">
        <v>1621</v>
      </c>
      <c r="C676" s="97" t="s">
        <v>1622</v>
      </c>
      <c r="D676" s="2" t="s">
        <v>1623</v>
      </c>
      <c r="E676" s="2" t="s">
        <v>679</v>
      </c>
      <c r="F676" s="2" t="s">
        <v>1624</v>
      </c>
      <c r="G676" s="2" t="s">
        <v>1625</v>
      </c>
      <c r="H676" s="2" t="s">
        <v>1626</v>
      </c>
      <c r="I676" s="2" t="s">
        <v>683</v>
      </c>
      <c r="J676" s="2" t="s">
        <v>1285</v>
      </c>
      <c r="K676" s="2" t="s">
        <v>743</v>
      </c>
      <c r="L676" s="2" t="s">
        <v>1627</v>
      </c>
    </row>
    <row r="677" spans="1:12" x14ac:dyDescent="0.2">
      <c r="A677" s="2">
        <v>676</v>
      </c>
      <c r="B677" s="97" t="s">
        <v>1621</v>
      </c>
      <c r="C677" s="97" t="s">
        <v>1622</v>
      </c>
      <c r="D677" s="2" t="s">
        <v>7186</v>
      </c>
      <c r="E677" s="2" t="s">
        <v>5840</v>
      </c>
      <c r="F677" s="2" t="s">
        <v>7187</v>
      </c>
      <c r="G677" s="2" t="s">
        <v>7188</v>
      </c>
      <c r="H677" s="2" t="s">
        <v>1626</v>
      </c>
      <c r="I677" s="2" t="s">
        <v>683</v>
      </c>
      <c r="J677" s="2" t="s">
        <v>7189</v>
      </c>
      <c r="K677" s="2" t="s">
        <v>743</v>
      </c>
      <c r="L677" s="2" t="s">
        <v>1627</v>
      </c>
    </row>
    <row r="678" spans="1:12" x14ac:dyDescent="0.2">
      <c r="A678" s="2">
        <v>677</v>
      </c>
      <c r="B678" s="97" t="s">
        <v>5248</v>
      </c>
      <c r="C678" s="97" t="s">
        <v>5249</v>
      </c>
      <c r="D678" s="2" t="s">
        <v>683</v>
      </c>
      <c r="E678" s="2" t="s">
        <v>6309</v>
      </c>
      <c r="F678" s="2" t="s">
        <v>683</v>
      </c>
      <c r="G678" s="2" t="s">
        <v>683</v>
      </c>
      <c r="H678" s="2" t="s">
        <v>7190</v>
      </c>
      <c r="I678" s="2" t="s">
        <v>683</v>
      </c>
      <c r="J678" s="2" t="s">
        <v>967</v>
      </c>
      <c r="K678" s="2" t="s">
        <v>968</v>
      </c>
      <c r="L678" s="2" t="s">
        <v>7191</v>
      </c>
    </row>
    <row r="679" spans="1:12" x14ac:dyDescent="0.2">
      <c r="A679" s="2">
        <v>678</v>
      </c>
      <c r="B679" s="97" t="s">
        <v>7192</v>
      </c>
      <c r="C679" s="97" t="s">
        <v>5252</v>
      </c>
      <c r="D679" s="2" t="s">
        <v>7193</v>
      </c>
      <c r="E679" s="2" t="s">
        <v>679</v>
      </c>
      <c r="F679" s="2" t="s">
        <v>7194</v>
      </c>
      <c r="G679" s="2" t="s">
        <v>7195</v>
      </c>
      <c r="H679" s="2" t="s">
        <v>7196</v>
      </c>
      <c r="I679" s="2" t="s">
        <v>683</v>
      </c>
      <c r="J679" s="2" t="s">
        <v>7197</v>
      </c>
      <c r="K679" s="2" t="s">
        <v>915</v>
      </c>
      <c r="L679" s="2" t="s">
        <v>7198</v>
      </c>
    </row>
    <row r="680" spans="1:12" x14ac:dyDescent="0.2">
      <c r="A680" s="2">
        <v>679</v>
      </c>
      <c r="B680" s="97" t="s">
        <v>7192</v>
      </c>
      <c r="C680" s="97" t="s">
        <v>5252</v>
      </c>
      <c r="D680" s="2" t="s">
        <v>7199</v>
      </c>
      <c r="E680" s="2" t="s">
        <v>5742</v>
      </c>
      <c r="F680" s="2" t="s">
        <v>7200</v>
      </c>
      <c r="G680" s="2" t="s">
        <v>7201</v>
      </c>
      <c r="H680" s="2" t="s">
        <v>7196</v>
      </c>
      <c r="I680" s="2" t="s">
        <v>683</v>
      </c>
      <c r="J680" s="2" t="s">
        <v>7197</v>
      </c>
      <c r="K680" s="2" t="s">
        <v>915</v>
      </c>
      <c r="L680" s="2" t="s">
        <v>7198</v>
      </c>
    </row>
    <row r="681" spans="1:12" x14ac:dyDescent="0.2">
      <c r="A681" s="2">
        <v>680</v>
      </c>
      <c r="B681" s="2" t="s">
        <v>1953</v>
      </c>
      <c r="C681" s="2" t="s">
        <v>5254</v>
      </c>
      <c r="D681" s="2" t="s">
        <v>7202</v>
      </c>
      <c r="E681" s="2" t="s">
        <v>679</v>
      </c>
      <c r="F681" s="2" t="s">
        <v>7203</v>
      </c>
      <c r="G681" s="2" t="s">
        <v>7204</v>
      </c>
      <c r="H681" s="2" t="s">
        <v>7205</v>
      </c>
      <c r="I681" s="2" t="s">
        <v>683</v>
      </c>
      <c r="J681" s="2" t="s">
        <v>7206</v>
      </c>
      <c r="K681" s="2" t="s">
        <v>6048</v>
      </c>
      <c r="L681" s="2" t="s">
        <v>7207</v>
      </c>
    </row>
    <row r="682" spans="1:12" x14ac:dyDescent="0.2">
      <c r="A682" s="2">
        <v>681</v>
      </c>
      <c r="B682" s="97" t="s">
        <v>1953</v>
      </c>
      <c r="C682" s="2" t="s">
        <v>5254</v>
      </c>
      <c r="D682" s="2" t="s">
        <v>7208</v>
      </c>
      <c r="E682" s="2" t="s">
        <v>5739</v>
      </c>
      <c r="F682" s="2" t="s">
        <v>7209</v>
      </c>
      <c r="G682" s="2" t="s">
        <v>7210</v>
      </c>
      <c r="H682" s="2" t="s">
        <v>7205</v>
      </c>
      <c r="I682" s="2" t="s">
        <v>683</v>
      </c>
      <c r="J682" s="2" t="s">
        <v>7206</v>
      </c>
      <c r="K682" s="2" t="s">
        <v>6048</v>
      </c>
      <c r="L682" s="2" t="s">
        <v>7207</v>
      </c>
    </row>
    <row r="683" spans="1:12" x14ac:dyDescent="0.2">
      <c r="A683" s="2">
        <v>682</v>
      </c>
      <c r="B683" s="97" t="s">
        <v>1953</v>
      </c>
      <c r="C683" s="97" t="s">
        <v>5254</v>
      </c>
      <c r="D683" s="2" t="s">
        <v>7211</v>
      </c>
      <c r="E683" s="2" t="s">
        <v>5742</v>
      </c>
      <c r="F683" s="2" t="s">
        <v>7212</v>
      </c>
      <c r="G683" s="2" t="s">
        <v>7213</v>
      </c>
      <c r="H683" s="2" t="s">
        <v>7205</v>
      </c>
      <c r="I683" s="2" t="s">
        <v>683</v>
      </c>
      <c r="J683" s="2" t="s">
        <v>7206</v>
      </c>
      <c r="K683" s="2" t="s">
        <v>6048</v>
      </c>
      <c r="L683" s="2" t="s">
        <v>7207</v>
      </c>
    </row>
    <row r="684" spans="1:12" x14ac:dyDescent="0.2">
      <c r="A684" s="2">
        <v>683</v>
      </c>
      <c r="B684" s="97" t="s">
        <v>5257</v>
      </c>
      <c r="C684" s="97" t="s">
        <v>7214</v>
      </c>
      <c r="D684" s="2" t="s">
        <v>7215</v>
      </c>
      <c r="E684" s="2" t="s">
        <v>679</v>
      </c>
      <c r="F684" s="2" t="s">
        <v>7216</v>
      </c>
      <c r="H684" s="2" t="s">
        <v>683</v>
      </c>
      <c r="I684" s="2" t="s">
        <v>683</v>
      </c>
      <c r="J684" s="2" t="s">
        <v>683</v>
      </c>
      <c r="K684" s="2" t="s">
        <v>1340</v>
      </c>
      <c r="L684" s="2" t="s">
        <v>757</v>
      </c>
    </row>
    <row r="685" spans="1:12" x14ac:dyDescent="0.2">
      <c r="A685" s="2">
        <v>684</v>
      </c>
      <c r="B685" s="97" t="s">
        <v>2370</v>
      </c>
      <c r="C685" s="97" t="s">
        <v>2371</v>
      </c>
      <c r="D685" s="2" t="s">
        <v>7217</v>
      </c>
      <c r="E685" s="2" t="s">
        <v>679</v>
      </c>
      <c r="F685" s="2" t="s">
        <v>7218</v>
      </c>
      <c r="G685" s="2" t="s">
        <v>7219</v>
      </c>
      <c r="H685" s="2" t="s">
        <v>7220</v>
      </c>
      <c r="I685" s="2" t="s">
        <v>683</v>
      </c>
      <c r="J685" s="2" t="s">
        <v>7221</v>
      </c>
      <c r="K685" s="2" t="s">
        <v>915</v>
      </c>
      <c r="L685" s="2" t="s">
        <v>7222</v>
      </c>
    </row>
    <row r="686" spans="1:12" x14ac:dyDescent="0.2">
      <c r="A686" s="2">
        <v>685</v>
      </c>
      <c r="B686" s="97" t="s">
        <v>2370</v>
      </c>
      <c r="C686" s="2" t="s">
        <v>2371</v>
      </c>
      <c r="D686" s="2" t="s">
        <v>7223</v>
      </c>
      <c r="E686" s="2" t="s">
        <v>5739</v>
      </c>
      <c r="F686" s="2" t="s">
        <v>7224</v>
      </c>
      <c r="G686" s="2" t="s">
        <v>7225</v>
      </c>
      <c r="H686" s="2" t="s">
        <v>7220</v>
      </c>
      <c r="I686" s="2" t="s">
        <v>683</v>
      </c>
      <c r="J686" s="2" t="s">
        <v>7221</v>
      </c>
      <c r="K686" s="2" t="s">
        <v>915</v>
      </c>
      <c r="L686" s="2" t="s">
        <v>7222</v>
      </c>
    </row>
    <row r="687" spans="1:12" x14ac:dyDescent="0.2">
      <c r="A687" s="2">
        <v>686</v>
      </c>
      <c r="B687" s="97" t="s">
        <v>2370</v>
      </c>
      <c r="C687" s="97" t="s">
        <v>2371</v>
      </c>
      <c r="D687" s="2" t="s">
        <v>7217</v>
      </c>
      <c r="E687" s="2" t="s">
        <v>5742</v>
      </c>
      <c r="F687" s="2" t="s">
        <v>7218</v>
      </c>
      <c r="G687" s="2" t="s">
        <v>7219</v>
      </c>
      <c r="H687" s="2" t="s">
        <v>7220</v>
      </c>
      <c r="I687" s="2" t="s">
        <v>683</v>
      </c>
      <c r="J687" s="2" t="s">
        <v>7221</v>
      </c>
      <c r="K687" s="2" t="s">
        <v>915</v>
      </c>
      <c r="L687" s="2" t="s">
        <v>7222</v>
      </c>
    </row>
    <row r="688" spans="1:12" x14ac:dyDescent="0.2">
      <c r="A688" s="2">
        <v>687</v>
      </c>
      <c r="B688" s="97" t="s">
        <v>1946</v>
      </c>
      <c r="C688" s="97" t="s">
        <v>1947</v>
      </c>
      <c r="E688" s="2" t="s">
        <v>3494</v>
      </c>
      <c r="H688" s="2" t="s">
        <v>1951</v>
      </c>
      <c r="J688" s="2" t="s">
        <v>1952</v>
      </c>
      <c r="K688" s="2" t="s">
        <v>1953</v>
      </c>
      <c r="L688" s="2" t="s">
        <v>7226</v>
      </c>
    </row>
    <row r="689" spans="1:12" x14ac:dyDescent="0.2">
      <c r="A689" s="2">
        <v>688</v>
      </c>
      <c r="B689" s="97" t="s">
        <v>5267</v>
      </c>
      <c r="C689" s="97" t="s">
        <v>5268</v>
      </c>
      <c r="D689" s="2" t="s">
        <v>7227</v>
      </c>
      <c r="E689" s="2" t="s">
        <v>679</v>
      </c>
      <c r="F689" s="2" t="s">
        <v>7228</v>
      </c>
      <c r="G689" s="2" t="s">
        <v>683</v>
      </c>
      <c r="H689" s="2" t="s">
        <v>7229</v>
      </c>
      <c r="I689" s="2" t="s">
        <v>683</v>
      </c>
      <c r="J689" s="2" t="s">
        <v>7230</v>
      </c>
      <c r="K689" s="2" t="s">
        <v>728</v>
      </c>
      <c r="L689" s="2" t="s">
        <v>1215</v>
      </c>
    </row>
    <row r="690" spans="1:12" x14ac:dyDescent="0.2">
      <c r="A690" s="2">
        <v>689</v>
      </c>
      <c r="B690" s="2" t="s">
        <v>5267</v>
      </c>
      <c r="C690" s="2" t="s">
        <v>5268</v>
      </c>
      <c r="D690" s="2" t="s">
        <v>7231</v>
      </c>
      <c r="E690" s="2" t="s">
        <v>5739</v>
      </c>
      <c r="F690" s="2" t="s">
        <v>7232</v>
      </c>
      <c r="G690" s="2" t="s">
        <v>7233</v>
      </c>
      <c r="H690" s="2" t="s">
        <v>7229</v>
      </c>
      <c r="I690" s="2" t="s">
        <v>683</v>
      </c>
      <c r="J690" s="2" t="s">
        <v>7230</v>
      </c>
      <c r="K690" s="2" t="s">
        <v>728</v>
      </c>
      <c r="L690" s="2" t="s">
        <v>1215</v>
      </c>
    </row>
    <row r="691" spans="1:12" x14ac:dyDescent="0.2">
      <c r="A691" s="2">
        <v>690</v>
      </c>
      <c r="B691" s="2" t="s">
        <v>5267</v>
      </c>
      <c r="C691" s="2" t="s">
        <v>5268</v>
      </c>
      <c r="D691" s="2" t="s">
        <v>7227</v>
      </c>
      <c r="E691" s="2" t="s">
        <v>5742</v>
      </c>
      <c r="F691" s="2" t="s">
        <v>7228</v>
      </c>
      <c r="G691" s="2" t="s">
        <v>683</v>
      </c>
      <c r="H691" s="2" t="s">
        <v>7229</v>
      </c>
      <c r="I691" s="2" t="s">
        <v>683</v>
      </c>
      <c r="J691" s="2" t="s">
        <v>7230</v>
      </c>
      <c r="K691" s="2" t="s">
        <v>728</v>
      </c>
      <c r="L691" s="2" t="s">
        <v>1215</v>
      </c>
    </row>
    <row r="692" spans="1:12" x14ac:dyDescent="0.2">
      <c r="A692" s="2">
        <v>691</v>
      </c>
      <c r="B692" s="97" t="s">
        <v>5272</v>
      </c>
      <c r="C692" s="2" t="s">
        <v>5273</v>
      </c>
      <c r="D692" s="2" t="s">
        <v>5839</v>
      </c>
      <c r="E692" s="2" t="s">
        <v>5840</v>
      </c>
      <c r="F692" s="2" t="s">
        <v>5841</v>
      </c>
      <c r="G692" s="2" t="s">
        <v>5842</v>
      </c>
      <c r="H692" s="2" t="s">
        <v>5843</v>
      </c>
      <c r="J692" s="2" t="s">
        <v>1797</v>
      </c>
      <c r="K692" s="2" t="s">
        <v>5844</v>
      </c>
      <c r="L692" s="2" t="s">
        <v>5845</v>
      </c>
    </row>
    <row r="693" spans="1:12" x14ac:dyDescent="0.2">
      <c r="A693" s="2">
        <v>692</v>
      </c>
      <c r="B693" s="97" t="s">
        <v>5274</v>
      </c>
      <c r="C693" s="97" t="s">
        <v>5275</v>
      </c>
      <c r="D693" s="2" t="s">
        <v>7234</v>
      </c>
      <c r="E693" s="2" t="s">
        <v>679</v>
      </c>
      <c r="F693" s="2" t="s">
        <v>7235</v>
      </c>
      <c r="G693" s="2" t="s">
        <v>7236</v>
      </c>
      <c r="H693" s="2" t="s">
        <v>7237</v>
      </c>
      <c r="I693" s="2" t="s">
        <v>683</v>
      </c>
      <c r="J693" s="2" t="s">
        <v>7238</v>
      </c>
      <c r="K693" s="2" t="s">
        <v>1158</v>
      </c>
      <c r="L693" s="2" t="s">
        <v>7239</v>
      </c>
    </row>
    <row r="694" spans="1:12" x14ac:dyDescent="0.2">
      <c r="A694" s="2">
        <v>693</v>
      </c>
      <c r="B694" s="97" t="s">
        <v>5278</v>
      </c>
      <c r="C694" s="97" t="s">
        <v>5279</v>
      </c>
      <c r="D694" s="2" t="s">
        <v>5839</v>
      </c>
      <c r="E694" s="2" t="s">
        <v>5840</v>
      </c>
      <c r="F694" s="2" t="s">
        <v>5841</v>
      </c>
      <c r="G694" s="2" t="s">
        <v>5842</v>
      </c>
      <c r="H694" s="2" t="s">
        <v>5843</v>
      </c>
      <c r="I694" s="2" t="s">
        <v>683</v>
      </c>
      <c r="J694" s="2" t="s">
        <v>1797</v>
      </c>
      <c r="K694" s="2" t="s">
        <v>5844</v>
      </c>
      <c r="L694" s="2" t="s">
        <v>5845</v>
      </c>
    </row>
    <row r="695" spans="1:12" x14ac:dyDescent="0.2">
      <c r="A695" s="2">
        <v>694</v>
      </c>
      <c r="B695" s="97" t="s">
        <v>3358</v>
      </c>
      <c r="C695" s="97" t="s">
        <v>3360</v>
      </c>
      <c r="D695" s="2" t="s">
        <v>7240</v>
      </c>
      <c r="E695" s="2" t="s">
        <v>679</v>
      </c>
      <c r="F695" s="2" t="s">
        <v>7241</v>
      </c>
      <c r="G695" s="2" t="s">
        <v>7242</v>
      </c>
      <c r="H695" s="2" t="s">
        <v>7243</v>
      </c>
      <c r="I695" s="2" t="s">
        <v>683</v>
      </c>
      <c r="J695" s="2" t="s">
        <v>1056</v>
      </c>
      <c r="K695" s="2" t="s">
        <v>854</v>
      </c>
      <c r="L695" s="2" t="s">
        <v>1057</v>
      </c>
    </row>
    <row r="696" spans="1:12" x14ac:dyDescent="0.2">
      <c r="A696" s="2">
        <v>695</v>
      </c>
      <c r="B696" s="97" t="s">
        <v>3358</v>
      </c>
      <c r="C696" s="97" t="s">
        <v>3360</v>
      </c>
      <c r="D696" s="2" t="s">
        <v>7244</v>
      </c>
      <c r="E696" s="2" t="s">
        <v>5742</v>
      </c>
      <c r="F696" s="2" t="s">
        <v>7245</v>
      </c>
      <c r="G696" s="2" t="s">
        <v>7246</v>
      </c>
      <c r="H696" s="2" t="s">
        <v>7243</v>
      </c>
      <c r="I696" s="2" t="s">
        <v>683</v>
      </c>
      <c r="J696" s="2" t="s">
        <v>1056</v>
      </c>
      <c r="K696" s="2" t="s">
        <v>854</v>
      </c>
      <c r="L696" s="2" t="s">
        <v>1057</v>
      </c>
    </row>
    <row r="697" spans="1:12" x14ac:dyDescent="0.2">
      <c r="A697" s="2">
        <v>696</v>
      </c>
      <c r="B697" s="97" t="s">
        <v>3394</v>
      </c>
      <c r="C697" s="97" t="s">
        <v>3396</v>
      </c>
      <c r="D697" s="2" t="s">
        <v>6056</v>
      </c>
      <c r="E697" s="2" t="s">
        <v>87</v>
      </c>
    </row>
    <row r="698" spans="1:12" x14ac:dyDescent="0.2">
      <c r="A698" s="2">
        <v>697</v>
      </c>
      <c r="B698" s="97" t="s">
        <v>5286</v>
      </c>
      <c r="C698" s="97" t="s">
        <v>5287</v>
      </c>
      <c r="D698" s="2" t="s">
        <v>7247</v>
      </c>
      <c r="E698" s="2" t="s">
        <v>10</v>
      </c>
      <c r="H698" s="2" t="s">
        <v>7248</v>
      </c>
      <c r="J698" s="2" t="s">
        <v>7249</v>
      </c>
      <c r="K698" s="2" t="s">
        <v>2779</v>
      </c>
      <c r="L698" s="2" t="s">
        <v>7250</v>
      </c>
    </row>
    <row r="699" spans="1:12" x14ac:dyDescent="0.2">
      <c r="A699" s="2">
        <v>698</v>
      </c>
      <c r="B699" s="2" t="s">
        <v>5293</v>
      </c>
      <c r="C699" s="2" t="s">
        <v>7251</v>
      </c>
      <c r="D699" s="2" t="s">
        <v>3625</v>
      </c>
      <c r="E699" s="2" t="s">
        <v>679</v>
      </c>
      <c r="F699" s="2" t="s">
        <v>5773</v>
      </c>
      <c r="G699" s="2" t="s">
        <v>683</v>
      </c>
      <c r="H699" s="2" t="s">
        <v>7252</v>
      </c>
      <c r="I699" s="2" t="s">
        <v>683</v>
      </c>
      <c r="J699" s="2" t="s">
        <v>684</v>
      </c>
      <c r="K699" s="2" t="s">
        <v>685</v>
      </c>
      <c r="L699" s="2" t="s">
        <v>1731</v>
      </c>
    </row>
    <row r="700" spans="1:12" x14ac:dyDescent="0.2">
      <c r="A700" s="2">
        <v>699</v>
      </c>
      <c r="B700" s="97" t="s">
        <v>1957</v>
      </c>
      <c r="C700" s="2" t="s">
        <v>1958</v>
      </c>
      <c r="D700" s="2" t="s">
        <v>7253</v>
      </c>
      <c r="E700" s="2" t="s">
        <v>829</v>
      </c>
      <c r="F700" s="2" t="s">
        <v>7254</v>
      </c>
      <c r="H700" s="2" t="s">
        <v>1961</v>
      </c>
      <c r="J700" s="2" t="s">
        <v>712</v>
      </c>
      <c r="K700" s="2" t="s">
        <v>1962</v>
      </c>
      <c r="L700" s="2" t="s">
        <v>1963</v>
      </c>
    </row>
    <row r="701" spans="1:12" x14ac:dyDescent="0.2">
      <c r="A701" s="2">
        <v>700</v>
      </c>
      <c r="B701" s="97" t="s">
        <v>5297</v>
      </c>
      <c r="C701" s="97" t="s">
        <v>7255</v>
      </c>
      <c r="D701" s="2" t="s">
        <v>7256</v>
      </c>
      <c r="E701" s="2" t="s">
        <v>679</v>
      </c>
      <c r="F701" s="2" t="s">
        <v>7257</v>
      </c>
      <c r="G701" s="2" t="s">
        <v>7258</v>
      </c>
      <c r="H701" s="2" t="s">
        <v>683</v>
      </c>
      <c r="I701" s="2" t="s">
        <v>683</v>
      </c>
      <c r="J701" s="2" t="s">
        <v>683</v>
      </c>
      <c r="K701" s="2" t="s">
        <v>1340</v>
      </c>
      <c r="L701" s="2" t="s">
        <v>757</v>
      </c>
    </row>
    <row r="702" spans="1:12" x14ac:dyDescent="0.2">
      <c r="A702" s="2">
        <v>701</v>
      </c>
      <c r="B702" s="97" t="s">
        <v>2726</v>
      </c>
      <c r="C702" s="97" t="s">
        <v>2726</v>
      </c>
      <c r="D702" s="2" t="s">
        <v>2727</v>
      </c>
      <c r="E702" s="2" t="s">
        <v>679</v>
      </c>
      <c r="F702" s="2" t="s">
        <v>2728</v>
      </c>
      <c r="G702" s="2" t="s">
        <v>2729</v>
      </c>
      <c r="H702" s="2" t="s">
        <v>2730</v>
      </c>
      <c r="I702" s="2" t="s">
        <v>683</v>
      </c>
      <c r="J702" s="2" t="s">
        <v>2731</v>
      </c>
      <c r="K702" s="2" t="s">
        <v>743</v>
      </c>
      <c r="L702" s="2" t="s">
        <v>2732</v>
      </c>
    </row>
    <row r="703" spans="1:12" x14ac:dyDescent="0.2">
      <c r="A703" s="2">
        <v>702</v>
      </c>
      <c r="B703" s="97" t="s">
        <v>2726</v>
      </c>
      <c r="C703" s="97" t="s">
        <v>2726</v>
      </c>
      <c r="D703" s="2" t="s">
        <v>7259</v>
      </c>
      <c r="E703" s="2" t="s">
        <v>6984</v>
      </c>
      <c r="F703" s="2" t="s">
        <v>7260</v>
      </c>
      <c r="G703" s="2" t="s">
        <v>7261</v>
      </c>
      <c r="H703" s="2" t="s">
        <v>2730</v>
      </c>
      <c r="I703" s="2" t="s">
        <v>683</v>
      </c>
      <c r="J703" s="2" t="s">
        <v>2731</v>
      </c>
      <c r="K703" s="2" t="s">
        <v>743</v>
      </c>
      <c r="L703" s="2" t="s">
        <v>2732</v>
      </c>
    </row>
    <row r="704" spans="1:12" x14ac:dyDescent="0.2">
      <c r="A704" s="2">
        <v>703</v>
      </c>
      <c r="B704" s="97" t="s">
        <v>2377</v>
      </c>
      <c r="C704" s="97" t="s">
        <v>2378</v>
      </c>
      <c r="D704" s="2" t="s">
        <v>7262</v>
      </c>
      <c r="E704" s="2" t="s">
        <v>679</v>
      </c>
      <c r="F704" s="2" t="s">
        <v>7263</v>
      </c>
      <c r="G704" s="2" t="s">
        <v>7264</v>
      </c>
      <c r="H704" s="2" t="s">
        <v>2382</v>
      </c>
      <c r="I704" s="2" t="s">
        <v>683</v>
      </c>
      <c r="J704" s="2" t="s">
        <v>2383</v>
      </c>
      <c r="K704" s="2" t="s">
        <v>924</v>
      </c>
      <c r="L704" s="2" t="s">
        <v>2384</v>
      </c>
    </row>
    <row r="705" spans="1:12" x14ac:dyDescent="0.2">
      <c r="A705" s="2">
        <v>704</v>
      </c>
      <c r="B705" s="97" t="s">
        <v>2377</v>
      </c>
      <c r="C705" s="97" t="s">
        <v>2378</v>
      </c>
      <c r="D705" s="2" t="s">
        <v>7265</v>
      </c>
      <c r="E705" s="2" t="s">
        <v>5739</v>
      </c>
      <c r="F705" s="2" t="s">
        <v>7266</v>
      </c>
      <c r="G705" s="2" t="s">
        <v>7264</v>
      </c>
      <c r="H705" s="2" t="s">
        <v>2382</v>
      </c>
      <c r="I705" s="2" t="s">
        <v>683</v>
      </c>
      <c r="J705" s="2" t="s">
        <v>2383</v>
      </c>
      <c r="K705" s="2" t="s">
        <v>924</v>
      </c>
      <c r="L705" s="2" t="s">
        <v>2384</v>
      </c>
    </row>
    <row r="706" spans="1:12" x14ac:dyDescent="0.2">
      <c r="A706" s="2">
        <v>705</v>
      </c>
      <c r="B706" s="97" t="s">
        <v>2377</v>
      </c>
      <c r="C706" s="97" t="s">
        <v>2378</v>
      </c>
      <c r="D706" s="2" t="s">
        <v>7265</v>
      </c>
      <c r="E706" s="2" t="s">
        <v>5742</v>
      </c>
      <c r="F706" s="2" t="s">
        <v>7267</v>
      </c>
      <c r="G706" s="2" t="s">
        <v>7264</v>
      </c>
      <c r="H706" s="2" t="s">
        <v>2382</v>
      </c>
      <c r="I706" s="2" t="s">
        <v>683</v>
      </c>
      <c r="J706" s="2" t="s">
        <v>2383</v>
      </c>
      <c r="K706" s="2" t="s">
        <v>924</v>
      </c>
      <c r="L706" s="2" t="s">
        <v>2384</v>
      </c>
    </row>
    <row r="707" spans="1:12" x14ac:dyDescent="0.2">
      <c r="A707" s="2">
        <v>706</v>
      </c>
      <c r="B707" s="97" t="s">
        <v>1102</v>
      </c>
      <c r="C707" s="97" t="s">
        <v>1103</v>
      </c>
      <c r="D707" s="2" t="s">
        <v>1104</v>
      </c>
      <c r="E707" s="2" t="s">
        <v>679</v>
      </c>
      <c r="F707" s="2" t="s">
        <v>1105</v>
      </c>
      <c r="G707" s="2" t="s">
        <v>1106</v>
      </c>
      <c r="H707" s="2" t="s">
        <v>1107</v>
      </c>
      <c r="I707" s="2" t="s">
        <v>683</v>
      </c>
      <c r="J707" s="2" t="s">
        <v>1108</v>
      </c>
      <c r="K707" s="2" t="s">
        <v>1109</v>
      </c>
      <c r="L707" s="2" t="s">
        <v>1110</v>
      </c>
    </row>
    <row r="708" spans="1:12" x14ac:dyDescent="0.2">
      <c r="A708" s="2">
        <v>707</v>
      </c>
      <c r="B708" s="97" t="s">
        <v>1115</v>
      </c>
      <c r="C708" s="97" t="s">
        <v>1116</v>
      </c>
      <c r="D708" s="2" t="s">
        <v>7268</v>
      </c>
      <c r="E708" s="2" t="s">
        <v>679</v>
      </c>
      <c r="F708" s="2" t="s">
        <v>7269</v>
      </c>
      <c r="G708" s="2" t="s">
        <v>7270</v>
      </c>
      <c r="H708" s="2" t="s">
        <v>1119</v>
      </c>
      <c r="I708" s="2" t="s">
        <v>683</v>
      </c>
      <c r="J708" s="2" t="s">
        <v>1120</v>
      </c>
      <c r="K708" s="2" t="s">
        <v>1121</v>
      </c>
      <c r="L708" s="2" t="s">
        <v>1122</v>
      </c>
    </row>
    <row r="709" spans="1:12" x14ac:dyDescent="0.2">
      <c r="A709" s="2">
        <v>708</v>
      </c>
      <c r="B709" s="97" t="s">
        <v>1115</v>
      </c>
      <c r="C709" s="97" t="s">
        <v>1116</v>
      </c>
      <c r="D709" s="2" t="s">
        <v>7268</v>
      </c>
      <c r="E709" s="2" t="s">
        <v>5742</v>
      </c>
      <c r="F709" s="2" t="s">
        <v>7271</v>
      </c>
      <c r="G709" s="2" t="s">
        <v>7270</v>
      </c>
      <c r="H709" s="2" t="s">
        <v>1119</v>
      </c>
      <c r="I709" s="2" t="s">
        <v>683</v>
      </c>
      <c r="J709" s="2" t="s">
        <v>1120</v>
      </c>
      <c r="K709" s="2" t="s">
        <v>1121</v>
      </c>
      <c r="L709" s="2" t="s">
        <v>1122</v>
      </c>
    </row>
    <row r="710" spans="1:12" x14ac:dyDescent="0.2">
      <c r="A710" s="2">
        <v>709</v>
      </c>
      <c r="B710" s="97" t="s">
        <v>5309</v>
      </c>
      <c r="C710" s="97" t="s">
        <v>5310</v>
      </c>
      <c r="D710" s="2" t="s">
        <v>7272</v>
      </c>
      <c r="E710" s="2" t="s">
        <v>679</v>
      </c>
      <c r="F710" s="2" t="s">
        <v>7273</v>
      </c>
      <c r="G710" s="2" t="s">
        <v>7274</v>
      </c>
      <c r="H710" s="2" t="s">
        <v>7275</v>
      </c>
      <c r="I710" s="2" t="s">
        <v>683</v>
      </c>
      <c r="J710" s="2" t="s">
        <v>7276</v>
      </c>
      <c r="K710" s="2" t="s">
        <v>743</v>
      </c>
      <c r="L710" s="2" t="s">
        <v>7277</v>
      </c>
    </row>
    <row r="711" spans="1:12" x14ac:dyDescent="0.2">
      <c r="A711" s="2">
        <v>710</v>
      </c>
      <c r="B711" s="97" t="s">
        <v>1630</v>
      </c>
      <c r="C711" s="97" t="s">
        <v>1631</v>
      </c>
      <c r="D711" s="2" t="s">
        <v>7278</v>
      </c>
      <c r="E711" s="2" t="s">
        <v>679</v>
      </c>
      <c r="F711" s="2" t="s">
        <v>7279</v>
      </c>
      <c r="G711" s="2" t="s">
        <v>7280</v>
      </c>
      <c r="H711" s="2" t="s">
        <v>1634</v>
      </c>
      <c r="I711" s="2" t="s">
        <v>683</v>
      </c>
      <c r="J711" s="2" t="s">
        <v>1</v>
      </c>
      <c r="K711" s="2" t="s">
        <v>743</v>
      </c>
      <c r="L711" s="2" t="s">
        <v>1635</v>
      </c>
    </row>
    <row r="712" spans="1:12" x14ac:dyDescent="0.2">
      <c r="A712" s="2">
        <v>711</v>
      </c>
      <c r="B712" s="97" t="s">
        <v>1630</v>
      </c>
      <c r="C712" s="97" t="s">
        <v>1631</v>
      </c>
      <c r="D712" s="2" t="s">
        <v>7281</v>
      </c>
      <c r="E712" s="2" t="s">
        <v>5742</v>
      </c>
      <c r="F712" s="2" t="s">
        <v>683</v>
      </c>
      <c r="G712" s="2" t="s">
        <v>683</v>
      </c>
      <c r="H712" s="2" t="s">
        <v>1634</v>
      </c>
      <c r="I712" s="2" t="s">
        <v>683</v>
      </c>
      <c r="J712" s="2" t="s">
        <v>1</v>
      </c>
      <c r="K712" s="2" t="s">
        <v>743</v>
      </c>
      <c r="L712" s="2" t="s">
        <v>1635</v>
      </c>
    </row>
    <row r="713" spans="1:12" x14ac:dyDescent="0.2">
      <c r="A713" s="2">
        <v>712</v>
      </c>
      <c r="B713" s="97" t="s">
        <v>3402</v>
      </c>
      <c r="C713" s="97" t="s">
        <v>3404</v>
      </c>
      <c r="D713" s="2" t="s">
        <v>5772</v>
      </c>
      <c r="E713" s="2" t="s">
        <v>679</v>
      </c>
      <c r="F713" s="2" t="s">
        <v>5773</v>
      </c>
      <c r="G713" s="2" t="s">
        <v>683</v>
      </c>
      <c r="H713" s="2" t="s">
        <v>7282</v>
      </c>
      <c r="I713" s="2" t="s">
        <v>683</v>
      </c>
      <c r="J713" s="2" t="s">
        <v>7283</v>
      </c>
      <c r="K713" s="2" t="s">
        <v>1849</v>
      </c>
      <c r="L713" s="2" t="s">
        <v>7284</v>
      </c>
    </row>
    <row r="714" spans="1:12" x14ac:dyDescent="0.2">
      <c r="A714" s="2">
        <v>713</v>
      </c>
      <c r="B714" s="97" t="s">
        <v>5316</v>
      </c>
      <c r="C714" s="97" t="s">
        <v>5317</v>
      </c>
      <c r="E714" s="2" t="s">
        <v>679</v>
      </c>
      <c r="H714" s="2" t="s">
        <v>683</v>
      </c>
      <c r="I714" s="2" t="s">
        <v>683</v>
      </c>
      <c r="J714" s="2" t="s">
        <v>683</v>
      </c>
      <c r="K714" s="2" t="s">
        <v>1340</v>
      </c>
      <c r="L714" s="2" t="s">
        <v>757</v>
      </c>
    </row>
    <row r="715" spans="1:12" x14ac:dyDescent="0.2">
      <c r="A715" s="2">
        <v>714</v>
      </c>
      <c r="B715" s="97" t="s">
        <v>1968</v>
      </c>
      <c r="C715" s="97" t="s">
        <v>1969</v>
      </c>
      <c r="D715" s="2" t="s">
        <v>1970</v>
      </c>
      <c r="E715" s="2" t="s">
        <v>679</v>
      </c>
      <c r="F715" s="2" t="s">
        <v>1971</v>
      </c>
      <c r="G715" s="2" t="s">
        <v>1972</v>
      </c>
      <c r="H715" s="2" t="s">
        <v>1973</v>
      </c>
      <c r="I715" s="2" t="s">
        <v>683</v>
      </c>
      <c r="J715" s="2" t="s">
        <v>1014</v>
      </c>
      <c r="K715" s="2" t="s">
        <v>818</v>
      </c>
      <c r="L715" s="2" t="s">
        <v>1974</v>
      </c>
    </row>
    <row r="716" spans="1:12" x14ac:dyDescent="0.2">
      <c r="A716" s="2">
        <v>715</v>
      </c>
      <c r="B716" s="97" t="s">
        <v>1968</v>
      </c>
      <c r="C716" s="97" t="s">
        <v>1969</v>
      </c>
      <c r="D716" s="2" t="s">
        <v>1970</v>
      </c>
      <c r="E716" s="2" t="s">
        <v>5742</v>
      </c>
      <c r="F716" s="2" t="s">
        <v>1971</v>
      </c>
      <c r="G716" s="2" t="s">
        <v>1972</v>
      </c>
      <c r="H716" s="2" t="s">
        <v>1973</v>
      </c>
      <c r="I716" s="2" t="s">
        <v>683</v>
      </c>
      <c r="J716" s="2" t="s">
        <v>1014</v>
      </c>
      <c r="K716" s="2" t="s">
        <v>818</v>
      </c>
      <c r="L716" s="2" t="s">
        <v>1974</v>
      </c>
    </row>
    <row r="717" spans="1:12" x14ac:dyDescent="0.2">
      <c r="A717" s="2">
        <v>716</v>
      </c>
      <c r="B717" s="97" t="s">
        <v>5322</v>
      </c>
      <c r="C717" s="97" t="s">
        <v>7285</v>
      </c>
      <c r="D717" s="2" t="s">
        <v>7286</v>
      </c>
      <c r="E717" s="2" t="s">
        <v>679</v>
      </c>
      <c r="F717" s="2" t="s">
        <v>7287</v>
      </c>
      <c r="G717" s="2" t="s">
        <v>7288</v>
      </c>
      <c r="H717" s="2" t="s">
        <v>2848</v>
      </c>
      <c r="I717" s="2" t="s">
        <v>683</v>
      </c>
      <c r="J717" s="2" t="s">
        <v>684</v>
      </c>
      <c r="K717" s="2" t="s">
        <v>685</v>
      </c>
      <c r="L717" s="2" t="s">
        <v>1707</v>
      </c>
    </row>
    <row r="718" spans="1:12" x14ac:dyDescent="0.2">
      <c r="A718" s="2">
        <v>717</v>
      </c>
      <c r="B718" s="97" t="s">
        <v>5326</v>
      </c>
      <c r="C718" s="97" t="s">
        <v>7289</v>
      </c>
      <c r="D718" s="2" t="s">
        <v>7290</v>
      </c>
      <c r="E718" s="2" t="s">
        <v>679</v>
      </c>
      <c r="H718" s="2" t="s">
        <v>7291</v>
      </c>
      <c r="I718" s="2" t="s">
        <v>683</v>
      </c>
      <c r="J718" s="2" t="s">
        <v>7292</v>
      </c>
      <c r="K718" s="2" t="s">
        <v>743</v>
      </c>
      <c r="L718" s="2" t="s">
        <v>7293</v>
      </c>
    </row>
    <row r="719" spans="1:12" x14ac:dyDescent="0.2">
      <c r="A719" s="2">
        <v>718</v>
      </c>
      <c r="B719" s="97" t="s">
        <v>5332</v>
      </c>
      <c r="C719" s="97" t="s">
        <v>5333</v>
      </c>
      <c r="E719" s="2" t="s">
        <v>679</v>
      </c>
      <c r="H719" s="2" t="s">
        <v>683</v>
      </c>
      <c r="I719" s="2" t="s">
        <v>683</v>
      </c>
      <c r="J719" s="2" t="s">
        <v>683</v>
      </c>
      <c r="K719" s="2" t="s">
        <v>1340</v>
      </c>
      <c r="L719" s="2" t="s">
        <v>757</v>
      </c>
    </row>
    <row r="720" spans="1:12" x14ac:dyDescent="0.2">
      <c r="A720" s="2">
        <v>719</v>
      </c>
      <c r="B720" s="97" t="s">
        <v>1129</v>
      </c>
      <c r="C720" s="97" t="s">
        <v>1130</v>
      </c>
      <c r="D720" s="2" t="s">
        <v>1131</v>
      </c>
      <c r="E720" s="2" t="s">
        <v>679</v>
      </c>
      <c r="F720" s="2" t="s">
        <v>1132</v>
      </c>
      <c r="G720" s="2" t="s">
        <v>1133</v>
      </c>
      <c r="H720" s="2" t="s">
        <v>1134</v>
      </c>
      <c r="I720" s="2" t="s">
        <v>683</v>
      </c>
      <c r="J720" s="2" t="s">
        <v>853</v>
      </c>
      <c r="K720" s="2" t="s">
        <v>854</v>
      </c>
      <c r="L720" s="2" t="s">
        <v>1135</v>
      </c>
    </row>
    <row r="721" spans="1:12" x14ac:dyDescent="0.2">
      <c r="A721" s="2">
        <v>720</v>
      </c>
      <c r="B721" s="97" t="s">
        <v>1129</v>
      </c>
      <c r="C721" s="97" t="s">
        <v>1130</v>
      </c>
      <c r="D721" s="2" t="s">
        <v>7294</v>
      </c>
      <c r="E721" s="2" t="s">
        <v>5742</v>
      </c>
      <c r="F721" s="2" t="s">
        <v>7295</v>
      </c>
      <c r="G721" s="2" t="s">
        <v>7296</v>
      </c>
      <c r="H721" s="2" t="s">
        <v>1134</v>
      </c>
      <c r="I721" s="2" t="s">
        <v>683</v>
      </c>
      <c r="J721" s="2" t="s">
        <v>853</v>
      </c>
      <c r="K721" s="2" t="s">
        <v>854</v>
      </c>
      <c r="L721" s="2" t="s">
        <v>1135</v>
      </c>
    </row>
    <row r="722" spans="1:12" x14ac:dyDescent="0.2">
      <c r="A722" s="2">
        <v>721</v>
      </c>
      <c r="B722" s="97" t="s">
        <v>5339</v>
      </c>
      <c r="C722" s="97" t="s">
        <v>5339</v>
      </c>
      <c r="D722" s="2" t="s">
        <v>7297</v>
      </c>
      <c r="E722" s="2" t="s">
        <v>679</v>
      </c>
      <c r="F722" s="2" t="s">
        <v>7298</v>
      </c>
      <c r="G722" s="2" t="s">
        <v>7299</v>
      </c>
      <c r="H722" s="2" t="s">
        <v>7300</v>
      </c>
      <c r="I722" s="2" t="s">
        <v>683</v>
      </c>
      <c r="J722" s="2" t="s">
        <v>7301</v>
      </c>
      <c r="K722" s="2" t="s">
        <v>7302</v>
      </c>
      <c r="L722" s="2" t="s">
        <v>7303</v>
      </c>
    </row>
    <row r="723" spans="1:12" x14ac:dyDescent="0.2">
      <c r="A723" s="2">
        <v>722</v>
      </c>
      <c r="B723" s="2" t="s">
        <v>5339</v>
      </c>
      <c r="C723" s="2" t="s">
        <v>5339</v>
      </c>
      <c r="D723" s="2" t="s">
        <v>7304</v>
      </c>
      <c r="E723" s="2" t="s">
        <v>5742</v>
      </c>
      <c r="F723" s="2" t="s">
        <v>7305</v>
      </c>
      <c r="G723" s="2" t="s">
        <v>7306</v>
      </c>
      <c r="H723" s="2" t="s">
        <v>7300</v>
      </c>
      <c r="I723" s="2" t="s">
        <v>683</v>
      </c>
      <c r="J723" s="2" t="s">
        <v>7301</v>
      </c>
      <c r="K723" s="2" t="s">
        <v>7302</v>
      </c>
      <c r="L723" s="2" t="s">
        <v>7303</v>
      </c>
    </row>
    <row r="724" spans="1:12" x14ac:dyDescent="0.2">
      <c r="A724" s="2">
        <v>723</v>
      </c>
      <c r="B724" s="97" t="s">
        <v>1140</v>
      </c>
      <c r="C724" s="2" t="s">
        <v>1141</v>
      </c>
      <c r="D724" s="2" t="s">
        <v>7307</v>
      </c>
      <c r="E724" s="2" t="s">
        <v>679</v>
      </c>
      <c r="F724" s="2" t="s">
        <v>7308</v>
      </c>
      <c r="G724" s="2" t="s">
        <v>1144</v>
      </c>
      <c r="H724" s="2" t="s">
        <v>1145</v>
      </c>
      <c r="I724" s="2" t="s">
        <v>1146</v>
      </c>
      <c r="J724" s="2" t="s">
        <v>1147</v>
      </c>
      <c r="K724" s="2" t="s">
        <v>7309</v>
      </c>
      <c r="L724" s="2" t="s">
        <v>7310</v>
      </c>
    </row>
    <row r="725" spans="1:12" x14ac:dyDescent="0.2">
      <c r="A725" s="2">
        <v>724</v>
      </c>
      <c r="B725" s="97" t="s">
        <v>1140</v>
      </c>
      <c r="C725" s="97" t="s">
        <v>1141</v>
      </c>
      <c r="D725" s="2" t="s">
        <v>1142</v>
      </c>
      <c r="E725" s="2" t="s">
        <v>5742</v>
      </c>
      <c r="F725" s="2" t="s">
        <v>1143</v>
      </c>
      <c r="G725" s="2" t="s">
        <v>1144</v>
      </c>
      <c r="H725" s="2" t="s">
        <v>1145</v>
      </c>
      <c r="I725" s="2" t="s">
        <v>1146</v>
      </c>
      <c r="J725" s="2" t="s">
        <v>1147</v>
      </c>
      <c r="K725" s="2" t="s">
        <v>968</v>
      </c>
      <c r="L725" s="2" t="s">
        <v>1148</v>
      </c>
    </row>
    <row r="726" spans="1:12" x14ac:dyDescent="0.2">
      <c r="A726" s="2">
        <v>725</v>
      </c>
      <c r="B726" s="97" t="s">
        <v>5345</v>
      </c>
      <c r="C726" s="97" t="s">
        <v>7311</v>
      </c>
      <c r="D726" s="2" t="s">
        <v>7312</v>
      </c>
      <c r="E726" s="2" t="s">
        <v>679</v>
      </c>
      <c r="F726" s="2" t="s">
        <v>7313</v>
      </c>
      <c r="G726" s="2" t="s">
        <v>7314</v>
      </c>
      <c r="H726" s="2" t="s">
        <v>7315</v>
      </c>
      <c r="I726" s="2" t="s">
        <v>683</v>
      </c>
      <c r="J726" s="2" t="s">
        <v>7316</v>
      </c>
      <c r="K726" s="2" t="s">
        <v>854</v>
      </c>
      <c r="L726" s="2" t="s">
        <v>1867</v>
      </c>
    </row>
    <row r="727" spans="1:12" x14ac:dyDescent="0.2">
      <c r="A727" s="2">
        <v>726</v>
      </c>
      <c r="B727" s="97" t="s">
        <v>5345</v>
      </c>
      <c r="C727" s="97" t="s">
        <v>7311</v>
      </c>
      <c r="D727" s="2" t="s">
        <v>7312</v>
      </c>
      <c r="E727" s="2" t="s">
        <v>5742</v>
      </c>
      <c r="F727" s="2" t="s">
        <v>7313</v>
      </c>
      <c r="G727" s="2" t="s">
        <v>7314</v>
      </c>
      <c r="H727" s="2" t="s">
        <v>7315</v>
      </c>
      <c r="I727" s="2" t="s">
        <v>683</v>
      </c>
      <c r="J727" s="2" t="s">
        <v>7316</v>
      </c>
      <c r="K727" s="2" t="s">
        <v>854</v>
      </c>
      <c r="L727" s="2" t="s">
        <v>1867</v>
      </c>
    </row>
    <row r="728" spans="1:12" x14ac:dyDescent="0.2">
      <c r="A728" s="2">
        <v>727</v>
      </c>
      <c r="B728" s="97" t="s">
        <v>5349</v>
      </c>
      <c r="C728" s="97" t="s">
        <v>5350</v>
      </c>
      <c r="D728" s="2" t="s">
        <v>7317</v>
      </c>
      <c r="E728" s="2" t="s">
        <v>679</v>
      </c>
      <c r="F728" s="2" t="s">
        <v>7318</v>
      </c>
      <c r="G728" s="2" t="s">
        <v>7319</v>
      </c>
      <c r="H728" s="2" t="s">
        <v>7320</v>
      </c>
      <c r="I728" s="2" t="s">
        <v>683</v>
      </c>
      <c r="J728" s="2" t="s">
        <v>684</v>
      </c>
      <c r="K728" s="2" t="s">
        <v>685</v>
      </c>
      <c r="L728" s="2" t="s">
        <v>7006</v>
      </c>
    </row>
    <row r="729" spans="1:12" x14ac:dyDescent="0.2">
      <c r="A729" s="2">
        <v>728</v>
      </c>
      <c r="B729" s="97" t="s">
        <v>5349</v>
      </c>
      <c r="C729" s="97" t="s">
        <v>5350</v>
      </c>
      <c r="D729" s="2" t="s">
        <v>7317</v>
      </c>
      <c r="E729" s="2" t="s">
        <v>5742</v>
      </c>
      <c r="F729" s="2" t="s">
        <v>7318</v>
      </c>
      <c r="G729" s="2" t="s">
        <v>7319</v>
      </c>
      <c r="H729" s="2" t="s">
        <v>7320</v>
      </c>
      <c r="I729" s="2" t="s">
        <v>683</v>
      </c>
      <c r="J729" s="2" t="s">
        <v>684</v>
      </c>
      <c r="K729" s="2" t="s">
        <v>685</v>
      </c>
      <c r="L729" s="2" t="s">
        <v>7006</v>
      </c>
    </row>
    <row r="730" spans="1:12" x14ac:dyDescent="0.2">
      <c r="A730" s="2">
        <v>729</v>
      </c>
      <c r="B730" s="97" t="s">
        <v>1491</v>
      </c>
      <c r="C730" s="97" t="s">
        <v>1492</v>
      </c>
      <c r="D730" s="2" t="s">
        <v>1493</v>
      </c>
      <c r="E730" s="2" t="s">
        <v>829</v>
      </c>
      <c r="F730" s="2" t="s">
        <v>1494</v>
      </c>
      <c r="G730" s="2" t="s">
        <v>1495</v>
      </c>
      <c r="H730" s="2" t="s">
        <v>1496</v>
      </c>
      <c r="J730" s="2" t="s">
        <v>1497</v>
      </c>
      <c r="K730" s="2" t="s">
        <v>2</v>
      </c>
      <c r="L730" s="2" t="s">
        <v>1498</v>
      </c>
    </row>
    <row r="731" spans="1:12" x14ac:dyDescent="0.2">
      <c r="A731" s="2">
        <v>730</v>
      </c>
      <c r="B731" s="97" t="s">
        <v>1491</v>
      </c>
      <c r="C731" s="97" t="s">
        <v>1492</v>
      </c>
      <c r="D731" s="2" t="s">
        <v>7321</v>
      </c>
      <c r="E731" s="2" t="s">
        <v>5840</v>
      </c>
      <c r="F731" s="2" t="s">
        <v>7322</v>
      </c>
      <c r="G731" s="2" t="s">
        <v>7323</v>
      </c>
      <c r="H731" s="2" t="s">
        <v>1496</v>
      </c>
      <c r="J731" s="2" t="s">
        <v>1497</v>
      </c>
      <c r="K731" s="2" t="s">
        <v>2</v>
      </c>
      <c r="L731" s="2" t="s">
        <v>1498</v>
      </c>
    </row>
    <row r="732" spans="1:12" x14ac:dyDescent="0.2">
      <c r="A732" s="2">
        <v>731</v>
      </c>
      <c r="B732" s="97" t="s">
        <v>1491</v>
      </c>
      <c r="C732" s="97" t="s">
        <v>1492</v>
      </c>
      <c r="D732" s="2" t="s">
        <v>7324</v>
      </c>
      <c r="E732" s="2" t="s">
        <v>10</v>
      </c>
      <c r="F732" s="2" t="s">
        <v>7325</v>
      </c>
      <c r="G732" s="2" t="s">
        <v>7326</v>
      </c>
      <c r="H732" s="2" t="s">
        <v>1496</v>
      </c>
      <c r="I732" s="2" t="s">
        <v>683</v>
      </c>
      <c r="J732" s="2" t="s">
        <v>1497</v>
      </c>
      <c r="K732" s="2" t="s">
        <v>743</v>
      </c>
      <c r="L732" s="2" t="s">
        <v>7327</v>
      </c>
    </row>
    <row r="733" spans="1:12" x14ac:dyDescent="0.2">
      <c r="A733" s="2">
        <v>732</v>
      </c>
      <c r="B733" s="97" t="s">
        <v>2387</v>
      </c>
      <c r="C733" s="97" t="s">
        <v>2388</v>
      </c>
      <c r="D733" s="2" t="s">
        <v>5760</v>
      </c>
      <c r="E733" s="2" t="s">
        <v>5761</v>
      </c>
      <c r="F733" s="2" t="s">
        <v>5762</v>
      </c>
      <c r="G733" s="2" t="s">
        <v>683</v>
      </c>
      <c r="H733" s="2" t="s">
        <v>2391</v>
      </c>
      <c r="I733" s="2" t="s">
        <v>683</v>
      </c>
      <c r="J733" s="2" t="s">
        <v>1014</v>
      </c>
      <c r="K733" s="2" t="s">
        <v>818</v>
      </c>
      <c r="L733" s="2" t="s">
        <v>2392</v>
      </c>
    </row>
    <row r="734" spans="1:12" x14ac:dyDescent="0.2">
      <c r="A734" s="2">
        <v>733</v>
      </c>
      <c r="B734" s="97" t="s">
        <v>2821</v>
      </c>
      <c r="C734" s="97" t="s">
        <v>2822</v>
      </c>
      <c r="D734" s="2" t="s">
        <v>2823</v>
      </c>
      <c r="E734" s="2" t="s">
        <v>679</v>
      </c>
      <c r="F734" s="2" t="s">
        <v>2824</v>
      </c>
      <c r="G734" s="2" t="s">
        <v>2825</v>
      </c>
      <c r="H734" s="2" t="s">
        <v>2826</v>
      </c>
      <c r="I734" s="2" t="s">
        <v>683</v>
      </c>
      <c r="J734" s="2" t="s">
        <v>2827</v>
      </c>
      <c r="K734" s="2" t="s">
        <v>902</v>
      </c>
      <c r="L734" s="2" t="s">
        <v>2828</v>
      </c>
    </row>
    <row r="735" spans="1:12" x14ac:dyDescent="0.2">
      <c r="A735" s="2">
        <v>734</v>
      </c>
      <c r="B735" s="97" t="s">
        <v>2821</v>
      </c>
      <c r="C735" s="97" t="s">
        <v>2822</v>
      </c>
      <c r="D735" s="2" t="s">
        <v>2823</v>
      </c>
      <c r="E735" s="2" t="s">
        <v>5742</v>
      </c>
      <c r="F735" s="2" t="s">
        <v>2824</v>
      </c>
      <c r="G735" s="2" t="s">
        <v>7328</v>
      </c>
      <c r="H735" s="2" t="s">
        <v>2826</v>
      </c>
      <c r="I735" s="2" t="s">
        <v>683</v>
      </c>
      <c r="J735" s="2" t="s">
        <v>2827</v>
      </c>
      <c r="K735" s="2" t="s">
        <v>902</v>
      </c>
      <c r="L735" s="2" t="s">
        <v>2828</v>
      </c>
    </row>
    <row r="736" spans="1:12" x14ac:dyDescent="0.2">
      <c r="A736" s="2">
        <v>735</v>
      </c>
      <c r="B736" s="97" t="s">
        <v>3405</v>
      </c>
      <c r="C736" s="97" t="s">
        <v>3407</v>
      </c>
      <c r="D736" s="2" t="s">
        <v>6056</v>
      </c>
      <c r="E736" s="2" t="s">
        <v>87</v>
      </c>
    </row>
    <row r="737" spans="1:12" x14ac:dyDescent="0.2">
      <c r="A737" s="2">
        <v>736</v>
      </c>
      <c r="B737" s="97" t="s">
        <v>1980</v>
      </c>
      <c r="C737" s="97" t="s">
        <v>1981</v>
      </c>
      <c r="D737" s="2" t="s">
        <v>7329</v>
      </c>
      <c r="E737" s="2" t="s">
        <v>679</v>
      </c>
      <c r="F737" s="2" t="s">
        <v>7330</v>
      </c>
      <c r="G737" s="2" t="s">
        <v>7331</v>
      </c>
      <c r="H737" s="2" t="s">
        <v>1984</v>
      </c>
      <c r="I737" s="2" t="s">
        <v>683</v>
      </c>
      <c r="J737" s="2" t="s">
        <v>1985</v>
      </c>
      <c r="K737" s="2" t="s">
        <v>1986</v>
      </c>
      <c r="L737" s="2" t="s">
        <v>1987</v>
      </c>
    </row>
    <row r="738" spans="1:12" x14ac:dyDescent="0.2">
      <c r="A738" s="2">
        <v>737</v>
      </c>
      <c r="B738" s="97" t="s">
        <v>1409</v>
      </c>
      <c r="C738" s="2" t="s">
        <v>1410</v>
      </c>
      <c r="D738" s="2" t="s">
        <v>7332</v>
      </c>
      <c r="E738" s="2" t="s">
        <v>829</v>
      </c>
      <c r="F738" s="2" t="s">
        <v>7333</v>
      </c>
      <c r="G738" s="2" t="s">
        <v>7334</v>
      </c>
      <c r="H738" s="2" t="s">
        <v>1413</v>
      </c>
      <c r="J738" s="2" t="s">
        <v>784</v>
      </c>
      <c r="K738" s="2" t="s">
        <v>2</v>
      </c>
      <c r="L738" s="2" t="s">
        <v>1414</v>
      </c>
    </row>
    <row r="739" spans="1:12" x14ac:dyDescent="0.2">
      <c r="A739" s="2">
        <v>738</v>
      </c>
      <c r="B739" s="97" t="s">
        <v>5374</v>
      </c>
      <c r="C739" s="97" t="s">
        <v>5375</v>
      </c>
      <c r="D739" s="2" t="s">
        <v>7335</v>
      </c>
      <c r="E739" s="2" t="s">
        <v>679</v>
      </c>
      <c r="F739" s="2" t="s">
        <v>7336</v>
      </c>
      <c r="G739" s="2" t="s">
        <v>7337</v>
      </c>
      <c r="H739" s="2" t="s">
        <v>683</v>
      </c>
      <c r="I739" s="2" t="s">
        <v>683</v>
      </c>
      <c r="J739" s="2" t="s">
        <v>683</v>
      </c>
      <c r="K739" s="2" t="s">
        <v>1340</v>
      </c>
      <c r="L739" s="2" t="s">
        <v>757</v>
      </c>
    </row>
    <row r="740" spans="1:12" x14ac:dyDescent="0.2">
      <c r="A740" s="2">
        <v>739</v>
      </c>
      <c r="B740" s="97" t="s">
        <v>5377</v>
      </c>
      <c r="C740" s="97" t="s">
        <v>7338</v>
      </c>
      <c r="D740" s="2" t="s">
        <v>7339</v>
      </c>
      <c r="E740" s="2" t="s">
        <v>679</v>
      </c>
      <c r="F740" s="2" t="s">
        <v>7340</v>
      </c>
      <c r="G740" s="2" t="s">
        <v>7341</v>
      </c>
      <c r="H740" s="2" t="s">
        <v>683</v>
      </c>
      <c r="I740" s="2" t="s">
        <v>683</v>
      </c>
      <c r="J740" s="2" t="s">
        <v>683</v>
      </c>
      <c r="K740" s="2" t="s">
        <v>1340</v>
      </c>
      <c r="L740" s="2" t="s">
        <v>757</v>
      </c>
    </row>
    <row r="741" spans="1:12" x14ac:dyDescent="0.2">
      <c r="A741" s="2">
        <v>740</v>
      </c>
      <c r="B741" s="97" t="s">
        <v>5380</v>
      </c>
      <c r="C741" s="97" t="s">
        <v>5381</v>
      </c>
      <c r="D741" s="2" t="s">
        <v>7342</v>
      </c>
      <c r="E741" s="2" t="s">
        <v>679</v>
      </c>
      <c r="F741" s="2" t="s">
        <v>7343</v>
      </c>
      <c r="G741" s="2" t="s">
        <v>7344</v>
      </c>
      <c r="H741" s="2" t="s">
        <v>7345</v>
      </c>
      <c r="I741" s="2" t="s">
        <v>683</v>
      </c>
      <c r="J741" s="2" t="s">
        <v>7346</v>
      </c>
      <c r="K741" s="2" t="s">
        <v>743</v>
      </c>
      <c r="L741" s="2" t="s">
        <v>7347</v>
      </c>
    </row>
    <row r="742" spans="1:12" x14ac:dyDescent="0.2">
      <c r="A742" s="2">
        <v>741</v>
      </c>
      <c r="B742" s="97" t="s">
        <v>5386</v>
      </c>
      <c r="C742" s="97" t="s">
        <v>5387</v>
      </c>
      <c r="D742" s="2" t="s">
        <v>7348</v>
      </c>
      <c r="E742" s="2" t="s">
        <v>679</v>
      </c>
      <c r="F742" s="2" t="s">
        <v>7349</v>
      </c>
      <c r="G742" s="2" t="s">
        <v>7350</v>
      </c>
      <c r="H742" s="2" t="s">
        <v>7351</v>
      </c>
      <c r="I742" s="2" t="s">
        <v>683</v>
      </c>
      <c r="J742" s="2" t="s">
        <v>7352</v>
      </c>
      <c r="K742" s="2" t="s">
        <v>7353</v>
      </c>
      <c r="L742" s="2" t="s">
        <v>7354</v>
      </c>
    </row>
    <row r="743" spans="1:12" x14ac:dyDescent="0.2">
      <c r="A743" s="2">
        <v>742</v>
      </c>
      <c r="B743" s="2" t="s">
        <v>5386</v>
      </c>
      <c r="C743" s="2" t="s">
        <v>5387</v>
      </c>
      <c r="D743" s="2" t="s">
        <v>7355</v>
      </c>
      <c r="E743" s="2" t="s">
        <v>5742</v>
      </c>
      <c r="F743" s="2" t="s">
        <v>7356</v>
      </c>
      <c r="G743" s="2" t="s">
        <v>7357</v>
      </c>
      <c r="H743" s="2" t="s">
        <v>7351</v>
      </c>
      <c r="I743" s="2" t="s">
        <v>683</v>
      </c>
      <c r="J743" s="2" t="s">
        <v>7352</v>
      </c>
      <c r="K743" s="2" t="s">
        <v>7353</v>
      </c>
      <c r="L743" s="2" t="s">
        <v>7354</v>
      </c>
    </row>
    <row r="744" spans="1:12" x14ac:dyDescent="0.2">
      <c r="A744" s="2">
        <v>743</v>
      </c>
      <c r="B744" s="97" t="s">
        <v>3127</v>
      </c>
      <c r="C744" s="2" t="s">
        <v>3128</v>
      </c>
      <c r="D744" s="2" t="s">
        <v>1477</v>
      </c>
      <c r="E744" s="2" t="s">
        <v>679</v>
      </c>
      <c r="F744" s="2" t="s">
        <v>1471</v>
      </c>
      <c r="G744" s="2" t="s">
        <v>1478</v>
      </c>
      <c r="H744" s="2" t="s">
        <v>1479</v>
      </c>
      <c r="I744" s="2" t="s">
        <v>683</v>
      </c>
      <c r="J744" s="2" t="s">
        <v>1473</v>
      </c>
      <c r="K744" s="2" t="s">
        <v>1480</v>
      </c>
      <c r="L744" s="2" t="s">
        <v>1481</v>
      </c>
    </row>
    <row r="745" spans="1:12" x14ac:dyDescent="0.2">
      <c r="A745" s="2">
        <v>744</v>
      </c>
      <c r="B745" s="97" t="s">
        <v>3127</v>
      </c>
      <c r="C745" s="2" t="s">
        <v>3128</v>
      </c>
      <c r="D745" s="2" t="s">
        <v>7069</v>
      </c>
      <c r="E745" s="2" t="s">
        <v>5840</v>
      </c>
      <c r="F745" s="2" t="s">
        <v>7070</v>
      </c>
      <c r="G745" s="2" t="s">
        <v>7071</v>
      </c>
      <c r="H745" s="2" t="s">
        <v>1472</v>
      </c>
      <c r="J745" s="2" t="s">
        <v>1473</v>
      </c>
      <c r="K745" s="2" t="s">
        <v>1474</v>
      </c>
      <c r="L745" s="2" t="s">
        <v>1475</v>
      </c>
    </row>
    <row r="746" spans="1:12" x14ac:dyDescent="0.2">
      <c r="A746" s="2">
        <v>745</v>
      </c>
      <c r="B746" s="97" t="s">
        <v>1419</v>
      </c>
      <c r="C746" s="2" t="s">
        <v>1420</v>
      </c>
      <c r="D746" s="2" t="s">
        <v>1421</v>
      </c>
      <c r="E746" s="2" t="s">
        <v>829</v>
      </c>
      <c r="F746" s="2" t="s">
        <v>1422</v>
      </c>
      <c r="G746" s="2" t="s">
        <v>1423</v>
      </c>
      <c r="H746" s="2" t="s">
        <v>1424</v>
      </c>
      <c r="I746" s="2" t="s">
        <v>683</v>
      </c>
      <c r="J746" s="2" t="s">
        <v>1425</v>
      </c>
      <c r="K746" s="2" t="s">
        <v>743</v>
      </c>
      <c r="L746" s="2" t="s">
        <v>1426</v>
      </c>
    </row>
    <row r="747" spans="1:12" x14ac:dyDescent="0.2">
      <c r="A747" s="2">
        <v>746</v>
      </c>
      <c r="B747" s="97" t="s">
        <v>1419</v>
      </c>
      <c r="C747" s="2" t="s">
        <v>1420</v>
      </c>
      <c r="D747" s="2" t="s">
        <v>7358</v>
      </c>
      <c r="E747" s="2" t="s">
        <v>5840</v>
      </c>
      <c r="F747" s="2" t="s">
        <v>7359</v>
      </c>
      <c r="G747" s="2" t="s">
        <v>7360</v>
      </c>
      <c r="H747" s="2" t="s">
        <v>1424</v>
      </c>
      <c r="I747" s="2" t="s">
        <v>683</v>
      </c>
      <c r="J747" s="2" t="s">
        <v>1425</v>
      </c>
      <c r="K747" s="2" t="s">
        <v>743</v>
      </c>
      <c r="L747" s="2" t="s">
        <v>1426</v>
      </c>
    </row>
    <row r="748" spans="1:12" x14ac:dyDescent="0.2">
      <c r="A748" s="2">
        <v>747</v>
      </c>
      <c r="B748" s="97" t="s">
        <v>3408</v>
      </c>
      <c r="C748" s="97" t="s">
        <v>3410</v>
      </c>
      <c r="D748" s="2" t="s">
        <v>5772</v>
      </c>
      <c r="E748" s="2" t="s">
        <v>679</v>
      </c>
      <c r="F748" s="2" t="s">
        <v>5773</v>
      </c>
      <c r="G748" s="2" t="s">
        <v>683</v>
      </c>
      <c r="H748" s="2" t="s">
        <v>6152</v>
      </c>
      <c r="I748" s="2" t="s">
        <v>683</v>
      </c>
      <c r="J748" s="2" t="s">
        <v>684</v>
      </c>
      <c r="K748" s="2" t="s">
        <v>685</v>
      </c>
      <c r="L748" s="2" t="s">
        <v>1731</v>
      </c>
    </row>
    <row r="749" spans="1:12" x14ac:dyDescent="0.2">
      <c r="A749" s="2">
        <v>748</v>
      </c>
      <c r="B749" s="97" t="s">
        <v>2397</v>
      </c>
      <c r="C749" s="97" t="s">
        <v>2398</v>
      </c>
      <c r="D749" s="2" t="s">
        <v>7361</v>
      </c>
      <c r="E749" s="2" t="s">
        <v>679</v>
      </c>
      <c r="F749" s="2" t="s">
        <v>7362</v>
      </c>
      <c r="G749" s="2" t="s">
        <v>7363</v>
      </c>
      <c r="H749" s="2" t="s">
        <v>2402</v>
      </c>
      <c r="I749" s="2" t="s">
        <v>683</v>
      </c>
      <c r="J749" s="2" t="s">
        <v>2066</v>
      </c>
      <c r="K749" s="2" t="s">
        <v>2067</v>
      </c>
      <c r="L749" s="2" t="s">
        <v>2403</v>
      </c>
    </row>
    <row r="750" spans="1:12" x14ac:dyDescent="0.2">
      <c r="A750" s="2">
        <v>749</v>
      </c>
      <c r="B750" s="97" t="s">
        <v>2397</v>
      </c>
      <c r="C750" s="97" t="s">
        <v>2398</v>
      </c>
      <c r="D750" s="2" t="s">
        <v>7361</v>
      </c>
      <c r="E750" s="2" t="s">
        <v>5742</v>
      </c>
      <c r="F750" s="2" t="s">
        <v>7362</v>
      </c>
      <c r="G750" s="2" t="s">
        <v>7363</v>
      </c>
      <c r="H750" s="2" t="s">
        <v>2402</v>
      </c>
      <c r="I750" s="2" t="s">
        <v>683</v>
      </c>
      <c r="J750" s="2" t="s">
        <v>2066</v>
      </c>
      <c r="K750" s="2" t="s">
        <v>2067</v>
      </c>
      <c r="L750" s="2" t="s">
        <v>2403</v>
      </c>
    </row>
    <row r="751" spans="1:12" x14ac:dyDescent="0.2">
      <c r="A751" s="2">
        <v>750</v>
      </c>
      <c r="B751" s="97" t="s">
        <v>2404</v>
      </c>
      <c r="C751" s="97" t="s">
        <v>2405</v>
      </c>
      <c r="D751" s="2" t="s">
        <v>7364</v>
      </c>
      <c r="E751" s="2" t="s">
        <v>679</v>
      </c>
      <c r="F751" s="2" t="s">
        <v>7365</v>
      </c>
      <c r="G751" s="2" t="s">
        <v>7366</v>
      </c>
      <c r="H751" s="2" t="s">
        <v>7367</v>
      </c>
      <c r="I751" s="2" t="s">
        <v>683</v>
      </c>
      <c r="J751" s="2" t="s">
        <v>7368</v>
      </c>
      <c r="K751" s="2" t="s">
        <v>7302</v>
      </c>
      <c r="L751" s="2" t="s">
        <v>7369</v>
      </c>
    </row>
    <row r="752" spans="1:12" x14ac:dyDescent="0.2">
      <c r="A752" s="2">
        <v>751</v>
      </c>
      <c r="B752" s="97" t="s">
        <v>2404</v>
      </c>
      <c r="C752" s="97" t="s">
        <v>2405</v>
      </c>
      <c r="D752" s="2" t="s">
        <v>7370</v>
      </c>
      <c r="E752" s="2" t="s">
        <v>5742</v>
      </c>
      <c r="F752" s="2" t="s">
        <v>7365</v>
      </c>
      <c r="G752" s="2" t="s">
        <v>7366</v>
      </c>
      <c r="H752" s="2" t="s">
        <v>7367</v>
      </c>
      <c r="I752" s="2" t="s">
        <v>683</v>
      </c>
      <c r="J752" s="2" t="s">
        <v>7368</v>
      </c>
      <c r="K752" s="2" t="s">
        <v>7302</v>
      </c>
      <c r="L752" s="2" t="s">
        <v>7369</v>
      </c>
    </row>
    <row r="753" spans="1:12" x14ac:dyDescent="0.2">
      <c r="A753" s="2">
        <v>752</v>
      </c>
      <c r="B753" s="97" t="s">
        <v>2736</v>
      </c>
      <c r="C753" s="97" t="s">
        <v>2737</v>
      </c>
      <c r="D753" s="2" t="s">
        <v>683</v>
      </c>
      <c r="E753" s="2" t="s">
        <v>679</v>
      </c>
      <c r="F753" s="2" t="s">
        <v>683</v>
      </c>
      <c r="G753" s="2" t="s">
        <v>683</v>
      </c>
      <c r="H753" s="2" t="s">
        <v>2741</v>
      </c>
      <c r="I753" s="2" t="s">
        <v>683</v>
      </c>
      <c r="J753" s="2" t="s">
        <v>853</v>
      </c>
      <c r="K753" s="2" t="s">
        <v>854</v>
      </c>
      <c r="L753" s="2" t="s">
        <v>1867</v>
      </c>
    </row>
    <row r="754" spans="1:12" x14ac:dyDescent="0.2">
      <c r="A754" s="2">
        <v>753</v>
      </c>
      <c r="B754" s="97" t="s">
        <v>5410</v>
      </c>
      <c r="C754" s="2" t="s">
        <v>5411</v>
      </c>
      <c r="D754" s="2" t="s">
        <v>6235</v>
      </c>
      <c r="E754" s="2" t="s">
        <v>679</v>
      </c>
      <c r="F754" s="2" t="s">
        <v>6236</v>
      </c>
      <c r="G754" s="2" t="s">
        <v>6237</v>
      </c>
      <c r="H754" s="2" t="s">
        <v>6238</v>
      </c>
      <c r="I754" s="2" t="s">
        <v>683</v>
      </c>
      <c r="J754" s="2" t="s">
        <v>6239</v>
      </c>
      <c r="K754" s="2" t="s">
        <v>743</v>
      </c>
      <c r="L754" s="2" t="s">
        <v>6240</v>
      </c>
    </row>
    <row r="755" spans="1:12" x14ac:dyDescent="0.2">
      <c r="A755" s="2">
        <v>754</v>
      </c>
      <c r="B755" s="97" t="s">
        <v>2916</v>
      </c>
      <c r="C755" s="2" t="s">
        <v>2917</v>
      </c>
      <c r="D755" s="2" t="s">
        <v>2918</v>
      </c>
      <c r="E755" s="2" t="s">
        <v>829</v>
      </c>
      <c r="F755" s="2" t="s">
        <v>2919</v>
      </c>
      <c r="G755" s="2" t="s">
        <v>2920</v>
      </c>
      <c r="H755" s="2" t="s">
        <v>2921</v>
      </c>
      <c r="J755" s="2" t="s">
        <v>2922</v>
      </c>
      <c r="L755" s="2" t="s">
        <v>2923</v>
      </c>
    </row>
    <row r="756" spans="1:12" x14ac:dyDescent="0.2">
      <c r="A756" s="2">
        <v>755</v>
      </c>
      <c r="B756" s="97" t="s">
        <v>2916</v>
      </c>
      <c r="C756" s="97" t="s">
        <v>2917</v>
      </c>
      <c r="D756" s="2" t="s">
        <v>7371</v>
      </c>
      <c r="E756" s="2" t="s">
        <v>5840</v>
      </c>
      <c r="F756" s="2" t="s">
        <v>7372</v>
      </c>
      <c r="G756" s="2" t="s">
        <v>7373</v>
      </c>
      <c r="H756" s="2" t="s">
        <v>2921</v>
      </c>
      <c r="J756" s="2" t="s">
        <v>2922</v>
      </c>
      <c r="L756" s="2" t="s">
        <v>2923</v>
      </c>
    </row>
    <row r="757" spans="1:12" x14ac:dyDescent="0.2">
      <c r="A757" s="2">
        <v>756</v>
      </c>
      <c r="B757" s="97" t="s">
        <v>1988</v>
      </c>
      <c r="C757" s="97" t="s">
        <v>1989</v>
      </c>
      <c r="D757" s="2" t="s">
        <v>683</v>
      </c>
      <c r="E757" s="2" t="s">
        <v>679</v>
      </c>
      <c r="F757" s="2" t="s">
        <v>683</v>
      </c>
      <c r="G757" s="2" t="s">
        <v>683</v>
      </c>
      <c r="H757" s="2" t="s">
        <v>7374</v>
      </c>
      <c r="I757" s="2" t="s">
        <v>683</v>
      </c>
      <c r="J757" s="2" t="s">
        <v>7375</v>
      </c>
      <c r="K757" s="2" t="s">
        <v>7376</v>
      </c>
      <c r="L757" s="2" t="s">
        <v>7377</v>
      </c>
    </row>
    <row r="758" spans="1:12" x14ac:dyDescent="0.2">
      <c r="A758" s="2">
        <v>757</v>
      </c>
      <c r="B758" s="97" t="s">
        <v>1151</v>
      </c>
      <c r="C758" s="97" t="s">
        <v>1152</v>
      </c>
      <c r="D758" s="2" t="s">
        <v>1153</v>
      </c>
      <c r="E758" s="2" t="s">
        <v>679</v>
      </c>
      <c r="F758" s="2" t="s">
        <v>1154</v>
      </c>
      <c r="G758" s="2" t="s">
        <v>1155</v>
      </c>
      <c r="H758" s="2" t="s">
        <v>1156</v>
      </c>
      <c r="I758" s="2" t="s">
        <v>683</v>
      </c>
      <c r="J758" s="2" t="s">
        <v>1157</v>
      </c>
      <c r="K758" s="2" t="s">
        <v>1158</v>
      </c>
      <c r="L758" s="2" t="s">
        <v>1159</v>
      </c>
    </row>
    <row r="759" spans="1:12" x14ac:dyDescent="0.2">
      <c r="A759" s="2">
        <v>758</v>
      </c>
      <c r="B759" s="97" t="s">
        <v>1151</v>
      </c>
      <c r="C759" s="97" t="s">
        <v>1152</v>
      </c>
      <c r="D759" s="2" t="s">
        <v>7378</v>
      </c>
      <c r="E759" s="2" t="s">
        <v>5742</v>
      </c>
      <c r="F759" s="2" t="s">
        <v>683</v>
      </c>
      <c r="G759" s="2" t="s">
        <v>683</v>
      </c>
      <c r="H759" s="2" t="s">
        <v>1156</v>
      </c>
      <c r="I759" s="2" t="s">
        <v>683</v>
      </c>
      <c r="J759" s="2" t="s">
        <v>1157</v>
      </c>
      <c r="K759" s="2" t="s">
        <v>1158</v>
      </c>
      <c r="L759" s="2" t="s">
        <v>1159</v>
      </c>
    </row>
    <row r="760" spans="1:12" x14ac:dyDescent="0.2">
      <c r="A760" s="2">
        <v>759</v>
      </c>
      <c r="B760" s="97" t="s">
        <v>3413</v>
      </c>
      <c r="C760" s="97" t="s">
        <v>3415</v>
      </c>
      <c r="D760" s="2" t="s">
        <v>7379</v>
      </c>
      <c r="E760" s="2" t="s">
        <v>679</v>
      </c>
      <c r="F760" s="2" t="s">
        <v>7380</v>
      </c>
      <c r="G760" s="2" t="s">
        <v>7381</v>
      </c>
      <c r="H760" s="2" t="s">
        <v>7382</v>
      </c>
      <c r="I760" s="2" t="s">
        <v>683</v>
      </c>
      <c r="J760" s="2" t="s">
        <v>7383</v>
      </c>
      <c r="K760" s="2" t="s">
        <v>1203</v>
      </c>
      <c r="L760" s="2" t="s">
        <v>7384</v>
      </c>
    </row>
    <row r="761" spans="1:12" x14ac:dyDescent="0.2">
      <c r="A761" s="2">
        <v>760</v>
      </c>
      <c r="B761" s="97" t="s">
        <v>5426</v>
      </c>
      <c r="C761" s="97" t="s">
        <v>5427</v>
      </c>
      <c r="D761" s="2" t="s">
        <v>7385</v>
      </c>
      <c r="E761" s="2" t="s">
        <v>679</v>
      </c>
      <c r="F761" s="2" t="s">
        <v>7386</v>
      </c>
      <c r="G761" s="2" t="s">
        <v>7387</v>
      </c>
      <c r="H761" s="2" t="s">
        <v>7388</v>
      </c>
      <c r="I761" s="2" t="s">
        <v>683</v>
      </c>
      <c r="J761" s="2" t="s">
        <v>7389</v>
      </c>
      <c r="K761" s="2" t="s">
        <v>698</v>
      </c>
      <c r="L761" s="2" t="s">
        <v>7390</v>
      </c>
    </row>
    <row r="762" spans="1:12" x14ac:dyDescent="0.2">
      <c r="A762" s="2">
        <v>761</v>
      </c>
      <c r="B762" s="97" t="s">
        <v>5426</v>
      </c>
      <c r="C762" s="97" t="s">
        <v>5427</v>
      </c>
      <c r="D762" s="2" t="s">
        <v>7391</v>
      </c>
      <c r="E762" s="2" t="s">
        <v>5739</v>
      </c>
      <c r="F762" s="2" t="s">
        <v>7392</v>
      </c>
      <c r="G762" s="2" t="s">
        <v>7393</v>
      </c>
      <c r="H762" s="2" t="s">
        <v>7388</v>
      </c>
      <c r="I762" s="2" t="s">
        <v>683</v>
      </c>
      <c r="J762" s="2" t="s">
        <v>7389</v>
      </c>
      <c r="K762" s="2" t="s">
        <v>698</v>
      </c>
      <c r="L762" s="2" t="s">
        <v>7390</v>
      </c>
    </row>
    <row r="763" spans="1:12" x14ac:dyDescent="0.2">
      <c r="A763" s="2">
        <v>762</v>
      </c>
      <c r="B763" s="97" t="s">
        <v>5426</v>
      </c>
      <c r="C763" s="97" t="s">
        <v>5427</v>
      </c>
      <c r="D763" s="2" t="s">
        <v>7385</v>
      </c>
      <c r="E763" s="2" t="s">
        <v>5742</v>
      </c>
      <c r="F763" s="2" t="s">
        <v>7386</v>
      </c>
      <c r="G763" s="2" t="s">
        <v>7387</v>
      </c>
      <c r="H763" s="2" t="s">
        <v>7388</v>
      </c>
      <c r="I763" s="2" t="s">
        <v>683</v>
      </c>
      <c r="J763" s="2" t="s">
        <v>7389</v>
      </c>
      <c r="K763" s="2" t="s">
        <v>698</v>
      </c>
      <c r="L763" s="2" t="s">
        <v>7390</v>
      </c>
    </row>
    <row r="764" spans="1:12" x14ac:dyDescent="0.2">
      <c r="A764" s="2">
        <v>763</v>
      </c>
      <c r="B764" s="97" t="s">
        <v>1996</v>
      </c>
      <c r="C764" s="97" t="s">
        <v>1997</v>
      </c>
      <c r="D764" s="2" t="s">
        <v>1998</v>
      </c>
      <c r="E764" s="2" t="s">
        <v>679</v>
      </c>
      <c r="F764" s="2" t="s">
        <v>1999</v>
      </c>
      <c r="G764" s="2" t="s">
        <v>2000</v>
      </c>
      <c r="H764" s="2" t="s">
        <v>7394</v>
      </c>
      <c r="I764" s="2" t="s">
        <v>683</v>
      </c>
      <c r="J764" s="2" t="s">
        <v>2002</v>
      </c>
      <c r="K764" s="2" t="s">
        <v>843</v>
      </c>
      <c r="L764" s="2" t="s">
        <v>2213</v>
      </c>
    </row>
    <row r="765" spans="1:12" x14ac:dyDescent="0.2">
      <c r="A765" s="2">
        <v>764</v>
      </c>
      <c r="B765" s="97" t="s">
        <v>1996</v>
      </c>
      <c r="C765" s="97" t="s">
        <v>1997</v>
      </c>
      <c r="D765" s="2" t="s">
        <v>1998</v>
      </c>
      <c r="E765" s="2" t="s">
        <v>5742</v>
      </c>
      <c r="F765" s="2" t="s">
        <v>1999</v>
      </c>
      <c r="G765" s="2" t="s">
        <v>2000</v>
      </c>
      <c r="H765" s="2" t="s">
        <v>7394</v>
      </c>
      <c r="I765" s="2" t="s">
        <v>683</v>
      </c>
      <c r="J765" s="2" t="s">
        <v>2002</v>
      </c>
      <c r="K765" s="2" t="s">
        <v>843</v>
      </c>
      <c r="L765" s="2" t="s">
        <v>2213</v>
      </c>
    </row>
    <row r="766" spans="1:12" x14ac:dyDescent="0.2">
      <c r="A766" s="2">
        <v>765</v>
      </c>
      <c r="B766" s="97" t="s">
        <v>5440</v>
      </c>
      <c r="C766" s="97" t="s">
        <v>7395</v>
      </c>
      <c r="D766" s="2" t="s">
        <v>7396</v>
      </c>
      <c r="E766" s="2" t="s">
        <v>679</v>
      </c>
      <c r="F766" s="2" t="s">
        <v>7397</v>
      </c>
      <c r="G766" s="2" t="s">
        <v>7398</v>
      </c>
      <c r="H766" s="2" t="s">
        <v>7399</v>
      </c>
      <c r="I766" s="2" t="s">
        <v>683</v>
      </c>
      <c r="J766" s="2" t="s">
        <v>1363</v>
      </c>
      <c r="K766" s="2" t="s">
        <v>743</v>
      </c>
      <c r="L766" s="2" t="s">
        <v>1364</v>
      </c>
    </row>
    <row r="767" spans="1:12" x14ac:dyDescent="0.2">
      <c r="A767" s="2">
        <v>766</v>
      </c>
      <c r="B767" s="97" t="s">
        <v>5445</v>
      </c>
      <c r="C767" s="97" t="s">
        <v>5446</v>
      </c>
      <c r="D767" s="2" t="s">
        <v>7400</v>
      </c>
      <c r="E767" s="2" t="s">
        <v>679</v>
      </c>
      <c r="F767" s="2" t="s">
        <v>7401</v>
      </c>
      <c r="G767" s="2" t="s">
        <v>7402</v>
      </c>
      <c r="H767" s="2" t="s">
        <v>7403</v>
      </c>
      <c r="I767" s="2" t="s">
        <v>683</v>
      </c>
      <c r="J767" s="2" t="s">
        <v>7404</v>
      </c>
      <c r="K767" s="2" t="s">
        <v>2583</v>
      </c>
      <c r="L767" s="2" t="s">
        <v>7405</v>
      </c>
    </row>
    <row r="768" spans="1:12" x14ac:dyDescent="0.2">
      <c r="A768" s="2">
        <v>767</v>
      </c>
      <c r="B768" s="97" t="s">
        <v>5445</v>
      </c>
      <c r="C768" s="97" t="s">
        <v>5446</v>
      </c>
      <c r="D768" s="2" t="s">
        <v>7400</v>
      </c>
      <c r="E768" s="2" t="s">
        <v>5742</v>
      </c>
      <c r="F768" s="2" t="s">
        <v>7401</v>
      </c>
      <c r="G768" s="2" t="s">
        <v>7402</v>
      </c>
      <c r="H768" s="2" t="s">
        <v>7403</v>
      </c>
      <c r="I768" s="2" t="s">
        <v>683</v>
      </c>
      <c r="J768" s="2" t="s">
        <v>7404</v>
      </c>
      <c r="K768" s="2" t="s">
        <v>2583</v>
      </c>
      <c r="L768" s="2" t="s">
        <v>7405</v>
      </c>
    </row>
    <row r="769" spans="1:12" x14ac:dyDescent="0.2">
      <c r="A769" s="2">
        <v>768</v>
      </c>
      <c r="B769" s="97" t="s">
        <v>1160</v>
      </c>
      <c r="C769" s="97" t="s">
        <v>1161</v>
      </c>
      <c r="D769" s="2" t="s">
        <v>1162</v>
      </c>
      <c r="E769" s="2" t="s">
        <v>679</v>
      </c>
      <c r="F769" s="2" t="s">
        <v>1163</v>
      </c>
      <c r="G769" s="2" t="s">
        <v>1164</v>
      </c>
      <c r="H769" s="2" t="s">
        <v>1165</v>
      </c>
      <c r="I769" s="2" t="s">
        <v>683</v>
      </c>
      <c r="J769" s="2" t="s">
        <v>1166</v>
      </c>
      <c r="K769" s="2" t="s">
        <v>1167</v>
      </c>
      <c r="L769" s="2" t="s">
        <v>1168</v>
      </c>
    </row>
    <row r="770" spans="1:12" x14ac:dyDescent="0.2">
      <c r="A770" s="2">
        <v>769</v>
      </c>
      <c r="B770" s="97" t="s">
        <v>1636</v>
      </c>
      <c r="C770" s="97" t="s">
        <v>1637</v>
      </c>
      <c r="D770" s="2" t="s">
        <v>1638</v>
      </c>
      <c r="E770" s="2" t="s">
        <v>829</v>
      </c>
      <c r="F770" s="2" t="s">
        <v>1639</v>
      </c>
      <c r="G770" s="2" t="s">
        <v>1640</v>
      </c>
      <c r="H770" s="2" t="s">
        <v>1641</v>
      </c>
      <c r="I770" s="2" t="s">
        <v>1642</v>
      </c>
      <c r="J770" s="2" t="s">
        <v>1643</v>
      </c>
      <c r="K770" s="2" t="s">
        <v>1644</v>
      </c>
      <c r="L770" s="2" t="s">
        <v>1645</v>
      </c>
    </row>
    <row r="771" spans="1:12" x14ac:dyDescent="0.2">
      <c r="A771" s="2">
        <v>770</v>
      </c>
      <c r="B771" s="97" t="s">
        <v>1636</v>
      </c>
      <c r="C771" s="97" t="s">
        <v>1637</v>
      </c>
      <c r="D771" s="2" t="s">
        <v>7406</v>
      </c>
      <c r="E771" s="2" t="s">
        <v>10</v>
      </c>
      <c r="F771" s="2" t="s">
        <v>7407</v>
      </c>
      <c r="H771" s="2" t="s">
        <v>1641</v>
      </c>
      <c r="I771" s="2" t="s">
        <v>1642</v>
      </c>
      <c r="J771" s="2" t="s">
        <v>1643</v>
      </c>
      <c r="K771" s="2" t="s">
        <v>1644</v>
      </c>
      <c r="L771" s="2" t="s">
        <v>1645</v>
      </c>
    </row>
    <row r="772" spans="1:12" x14ac:dyDescent="0.2">
      <c r="A772" s="2">
        <v>771</v>
      </c>
      <c r="B772" s="97" t="s">
        <v>1650</v>
      </c>
      <c r="C772" s="97" t="s">
        <v>1650</v>
      </c>
      <c r="D772" s="2" t="s">
        <v>7408</v>
      </c>
      <c r="E772" s="2" t="s">
        <v>679</v>
      </c>
      <c r="F772" s="2" t="s">
        <v>7409</v>
      </c>
      <c r="G772" s="2" t="s">
        <v>7410</v>
      </c>
      <c r="H772" s="2" t="s">
        <v>1653</v>
      </c>
      <c r="I772" s="2" t="s">
        <v>683</v>
      </c>
      <c r="J772" s="2" t="s">
        <v>1528</v>
      </c>
      <c r="K772" s="2" t="s">
        <v>743</v>
      </c>
      <c r="L772" s="2" t="s">
        <v>1654</v>
      </c>
    </row>
    <row r="773" spans="1:12" x14ac:dyDescent="0.2">
      <c r="A773" s="2">
        <v>772</v>
      </c>
      <c r="B773" s="97" t="s">
        <v>1170</v>
      </c>
      <c r="C773" s="97" t="s">
        <v>1171</v>
      </c>
      <c r="D773" s="2" t="s">
        <v>1172</v>
      </c>
      <c r="E773" s="2" t="s">
        <v>679</v>
      </c>
      <c r="F773" s="2" t="s">
        <v>7411</v>
      </c>
      <c r="G773" s="2" t="s">
        <v>1174</v>
      </c>
      <c r="H773" s="2" t="s">
        <v>1175</v>
      </c>
      <c r="I773" s="2" t="s">
        <v>683</v>
      </c>
      <c r="J773" s="2" t="s">
        <v>1176</v>
      </c>
      <c r="K773" s="2" t="s">
        <v>818</v>
      </c>
      <c r="L773" s="2" t="s">
        <v>1177</v>
      </c>
    </row>
    <row r="774" spans="1:12" x14ac:dyDescent="0.2">
      <c r="A774" s="2">
        <v>773</v>
      </c>
      <c r="B774" s="97" t="s">
        <v>2926</v>
      </c>
      <c r="C774" s="97" t="s">
        <v>2927</v>
      </c>
      <c r="D774" s="2" t="s">
        <v>2928</v>
      </c>
      <c r="E774" s="2" t="s">
        <v>679</v>
      </c>
      <c r="F774" s="2" t="s">
        <v>2929</v>
      </c>
      <c r="G774" s="2" t="s">
        <v>2930</v>
      </c>
      <c r="H774" s="2" t="s">
        <v>2931</v>
      </c>
      <c r="I774" s="2" t="s">
        <v>2932</v>
      </c>
      <c r="J774" s="2" t="s">
        <v>1176</v>
      </c>
      <c r="K774" s="2" t="s">
        <v>818</v>
      </c>
      <c r="L774" s="2" t="s">
        <v>1177</v>
      </c>
    </row>
    <row r="775" spans="1:12" x14ac:dyDescent="0.2">
      <c r="A775" s="2">
        <v>774</v>
      </c>
      <c r="B775" s="97" t="s">
        <v>2926</v>
      </c>
      <c r="C775" s="97" t="s">
        <v>2927</v>
      </c>
      <c r="D775" s="2" t="s">
        <v>7412</v>
      </c>
      <c r="E775" s="2" t="s">
        <v>5739</v>
      </c>
      <c r="F775" s="2" t="s">
        <v>6438</v>
      </c>
      <c r="G775" s="2" t="s">
        <v>683</v>
      </c>
      <c r="H775" s="2" t="s">
        <v>2931</v>
      </c>
      <c r="I775" s="2" t="s">
        <v>2932</v>
      </c>
      <c r="J775" s="2" t="s">
        <v>1176</v>
      </c>
      <c r="K775" s="2" t="s">
        <v>6030</v>
      </c>
      <c r="L775" s="2" t="s">
        <v>7413</v>
      </c>
    </row>
    <row r="776" spans="1:12" x14ac:dyDescent="0.2">
      <c r="A776" s="2">
        <v>775</v>
      </c>
      <c r="B776" s="97" t="s">
        <v>2926</v>
      </c>
      <c r="C776" s="97" t="s">
        <v>2927</v>
      </c>
      <c r="D776" s="2" t="s">
        <v>7414</v>
      </c>
      <c r="E776" s="2" t="s">
        <v>5742</v>
      </c>
      <c r="F776" s="2" t="s">
        <v>7415</v>
      </c>
      <c r="G776" s="2" t="s">
        <v>7416</v>
      </c>
      <c r="H776" s="2" t="s">
        <v>2931</v>
      </c>
      <c r="I776" s="2" t="s">
        <v>2932</v>
      </c>
      <c r="J776" s="2" t="s">
        <v>1176</v>
      </c>
      <c r="K776" s="2" t="s">
        <v>818</v>
      </c>
      <c r="L776" s="2" t="s">
        <v>1177</v>
      </c>
    </row>
    <row r="777" spans="1:12" x14ac:dyDescent="0.2">
      <c r="A777" s="2">
        <v>776</v>
      </c>
      <c r="B777" s="97" t="s">
        <v>5474</v>
      </c>
      <c r="C777" s="97" t="s">
        <v>5475</v>
      </c>
      <c r="D777" s="2" t="s">
        <v>7417</v>
      </c>
      <c r="E777" s="2" t="s">
        <v>679</v>
      </c>
      <c r="H777" s="2" t="s">
        <v>683</v>
      </c>
      <c r="I777" s="2" t="s">
        <v>683</v>
      </c>
      <c r="J777" s="2" t="s">
        <v>683</v>
      </c>
      <c r="K777" s="2" t="s">
        <v>1340</v>
      </c>
      <c r="L777" s="2" t="s">
        <v>757</v>
      </c>
    </row>
    <row r="778" spans="1:12" x14ac:dyDescent="0.2">
      <c r="A778" s="2">
        <v>777</v>
      </c>
      <c r="B778" s="97" t="s">
        <v>1180</v>
      </c>
      <c r="C778" s="97" t="s">
        <v>1181</v>
      </c>
      <c r="D778" s="2" t="s">
        <v>7418</v>
      </c>
      <c r="E778" s="2" t="s">
        <v>679</v>
      </c>
      <c r="F778" s="2" t="s">
        <v>7419</v>
      </c>
      <c r="G778" s="2" t="s">
        <v>1184</v>
      </c>
      <c r="H778" s="2" t="s">
        <v>1185</v>
      </c>
      <c r="I778" s="2" t="s">
        <v>683</v>
      </c>
      <c r="J778" s="2" t="s">
        <v>1176</v>
      </c>
      <c r="K778" s="2" t="s">
        <v>818</v>
      </c>
      <c r="L778" s="2" t="s">
        <v>1177</v>
      </c>
    </row>
    <row r="779" spans="1:12" x14ac:dyDescent="0.2">
      <c r="A779" s="2">
        <v>778</v>
      </c>
      <c r="B779" s="97" t="s">
        <v>1180</v>
      </c>
      <c r="C779" s="97" t="s">
        <v>1181</v>
      </c>
      <c r="D779" s="2" t="s">
        <v>7420</v>
      </c>
      <c r="E779" s="2" t="s">
        <v>5742</v>
      </c>
      <c r="F779" s="2" t="s">
        <v>7421</v>
      </c>
      <c r="G779" s="2" t="s">
        <v>7422</v>
      </c>
      <c r="H779" s="2" t="s">
        <v>1185</v>
      </c>
      <c r="I779" s="2" t="s">
        <v>683</v>
      </c>
      <c r="J779" s="2" t="s">
        <v>1176</v>
      </c>
      <c r="K779" s="2" t="s">
        <v>818</v>
      </c>
      <c r="L779" s="2" t="s">
        <v>1177</v>
      </c>
    </row>
    <row r="780" spans="1:12" x14ac:dyDescent="0.2">
      <c r="A780" s="2">
        <v>779</v>
      </c>
      <c r="B780" s="97" t="s">
        <v>1250</v>
      </c>
      <c r="C780" s="97" t="s">
        <v>1251</v>
      </c>
      <c r="D780" s="2" t="s">
        <v>4367</v>
      </c>
      <c r="E780" s="2" t="s">
        <v>679</v>
      </c>
      <c r="F780" s="2" t="s">
        <v>870</v>
      </c>
      <c r="G780" s="2" t="s">
        <v>7423</v>
      </c>
      <c r="H780" s="2" t="s">
        <v>1254</v>
      </c>
      <c r="I780" s="2" t="s">
        <v>683</v>
      </c>
      <c r="J780" s="2" t="s">
        <v>853</v>
      </c>
      <c r="K780" s="2" t="s">
        <v>854</v>
      </c>
      <c r="L780" s="2" t="s">
        <v>1255</v>
      </c>
    </row>
    <row r="781" spans="1:12" x14ac:dyDescent="0.2">
      <c r="A781" s="2">
        <v>780</v>
      </c>
      <c r="B781" s="97" t="s">
        <v>1250</v>
      </c>
      <c r="C781" s="97" t="s">
        <v>1251</v>
      </c>
      <c r="D781" s="2" t="s">
        <v>1252</v>
      </c>
      <c r="E781" s="2" t="s">
        <v>5742</v>
      </c>
      <c r="F781" s="2" t="s">
        <v>1253</v>
      </c>
      <c r="G781" s="2" t="s">
        <v>683</v>
      </c>
      <c r="H781" s="2" t="s">
        <v>1254</v>
      </c>
      <c r="I781" s="2" t="s">
        <v>683</v>
      </c>
      <c r="J781" s="2" t="s">
        <v>853</v>
      </c>
      <c r="K781" s="2" t="s">
        <v>854</v>
      </c>
      <c r="L781" s="2" t="s">
        <v>1255</v>
      </c>
    </row>
    <row r="782" spans="1:12" x14ac:dyDescent="0.2">
      <c r="A782" s="2">
        <v>781</v>
      </c>
      <c r="B782" s="97" t="s">
        <v>3129</v>
      </c>
      <c r="C782" s="97" t="s">
        <v>3131</v>
      </c>
      <c r="D782" s="2" t="s">
        <v>7424</v>
      </c>
      <c r="E782" s="2" t="s">
        <v>679</v>
      </c>
      <c r="F782" s="2" t="s">
        <v>7425</v>
      </c>
      <c r="G782" s="2" t="s">
        <v>7426</v>
      </c>
      <c r="H782" s="2" t="s">
        <v>7427</v>
      </c>
      <c r="I782" s="2" t="s">
        <v>683</v>
      </c>
      <c r="J782" s="2" t="s">
        <v>684</v>
      </c>
      <c r="K782" s="2" t="s">
        <v>685</v>
      </c>
      <c r="L782" s="2" t="s">
        <v>1266</v>
      </c>
    </row>
    <row r="783" spans="1:12" x14ac:dyDescent="0.2">
      <c r="A783" s="2">
        <v>782</v>
      </c>
      <c r="B783" s="97" t="s">
        <v>5489</v>
      </c>
      <c r="C783" s="2" t="s">
        <v>5490</v>
      </c>
      <c r="D783" s="2" t="s">
        <v>7428</v>
      </c>
      <c r="E783" s="2" t="s">
        <v>679</v>
      </c>
      <c r="F783" s="2" t="s">
        <v>7429</v>
      </c>
      <c r="G783" s="2" t="s">
        <v>7430</v>
      </c>
      <c r="H783" s="2" t="s">
        <v>7431</v>
      </c>
      <c r="I783" s="2" t="s">
        <v>683</v>
      </c>
      <c r="J783" s="2" t="s">
        <v>7432</v>
      </c>
      <c r="K783" s="2" t="s">
        <v>818</v>
      </c>
      <c r="L783" s="2" t="s">
        <v>7433</v>
      </c>
    </row>
    <row r="784" spans="1:12" x14ac:dyDescent="0.2">
      <c r="A784" s="2">
        <v>783</v>
      </c>
      <c r="B784" s="2" t="s">
        <v>5489</v>
      </c>
      <c r="C784" s="2" t="s">
        <v>5490</v>
      </c>
      <c r="D784" s="2" t="s">
        <v>7428</v>
      </c>
      <c r="E784" s="2" t="s">
        <v>5742</v>
      </c>
      <c r="F784" s="2" t="s">
        <v>7429</v>
      </c>
      <c r="G784" s="2" t="s">
        <v>7430</v>
      </c>
      <c r="H784" s="2" t="s">
        <v>7431</v>
      </c>
      <c r="I784" s="2" t="s">
        <v>683</v>
      </c>
      <c r="J784" s="2" t="s">
        <v>7432</v>
      </c>
      <c r="K784" s="2" t="s">
        <v>818</v>
      </c>
      <c r="L784" s="2" t="s">
        <v>7433</v>
      </c>
    </row>
    <row r="785" spans="1:12" x14ac:dyDescent="0.2">
      <c r="A785" s="2">
        <v>784</v>
      </c>
      <c r="B785" s="97" t="s">
        <v>1190</v>
      </c>
      <c r="C785" s="97" t="s">
        <v>1191</v>
      </c>
      <c r="D785" s="2" t="s">
        <v>7434</v>
      </c>
      <c r="E785" s="2" t="s">
        <v>679</v>
      </c>
      <c r="F785" s="2" t="s">
        <v>7435</v>
      </c>
      <c r="G785" s="2" t="s">
        <v>7436</v>
      </c>
      <c r="H785" s="2" t="s">
        <v>1194</v>
      </c>
      <c r="I785" s="2" t="s">
        <v>683</v>
      </c>
      <c r="J785" s="2" t="s">
        <v>1195</v>
      </c>
      <c r="K785" s="2" t="s">
        <v>854</v>
      </c>
      <c r="L785" s="2" t="s">
        <v>1196</v>
      </c>
    </row>
    <row r="786" spans="1:12" x14ac:dyDescent="0.2">
      <c r="A786" s="2">
        <v>785</v>
      </c>
      <c r="B786" s="97" t="s">
        <v>1190</v>
      </c>
      <c r="C786" s="97" t="s">
        <v>1191</v>
      </c>
      <c r="D786" s="2" t="s">
        <v>7437</v>
      </c>
      <c r="E786" s="2" t="s">
        <v>5739</v>
      </c>
      <c r="F786" s="2" t="s">
        <v>7438</v>
      </c>
      <c r="G786" s="2" t="s">
        <v>7436</v>
      </c>
      <c r="H786" s="2" t="s">
        <v>1194</v>
      </c>
      <c r="I786" s="2" t="s">
        <v>683</v>
      </c>
      <c r="J786" s="2" t="s">
        <v>1195</v>
      </c>
      <c r="K786" s="2" t="s">
        <v>854</v>
      </c>
      <c r="L786" s="2" t="s">
        <v>1196</v>
      </c>
    </row>
    <row r="787" spans="1:12" x14ac:dyDescent="0.2">
      <c r="A787" s="2">
        <v>786</v>
      </c>
      <c r="B787" s="97" t="s">
        <v>1190</v>
      </c>
      <c r="C787" s="97" t="s">
        <v>1191</v>
      </c>
      <c r="D787" s="2" t="s">
        <v>7439</v>
      </c>
      <c r="E787" s="2" t="s">
        <v>5742</v>
      </c>
      <c r="F787" s="2" t="s">
        <v>7440</v>
      </c>
      <c r="G787" s="2" t="s">
        <v>7436</v>
      </c>
      <c r="H787" s="2" t="s">
        <v>1194</v>
      </c>
      <c r="I787" s="2" t="s">
        <v>683</v>
      </c>
      <c r="J787" s="2" t="s">
        <v>1195</v>
      </c>
      <c r="K787" s="2" t="s">
        <v>854</v>
      </c>
      <c r="L787" s="2" t="s">
        <v>1196</v>
      </c>
    </row>
    <row r="788" spans="1:12" x14ac:dyDescent="0.2">
      <c r="A788" s="2">
        <v>787</v>
      </c>
      <c r="B788" s="97" t="s">
        <v>5496</v>
      </c>
      <c r="C788" s="97" t="s">
        <v>7441</v>
      </c>
      <c r="D788" s="2" t="s">
        <v>7442</v>
      </c>
      <c r="E788" s="2" t="s">
        <v>679</v>
      </c>
      <c r="F788" s="2" t="s">
        <v>7443</v>
      </c>
      <c r="G788" s="2" t="s">
        <v>7444</v>
      </c>
      <c r="H788" s="2" t="s">
        <v>7445</v>
      </c>
      <c r="I788" s="2" t="s">
        <v>683</v>
      </c>
      <c r="J788" s="2" t="s">
        <v>1176</v>
      </c>
      <c r="K788" s="2" t="s">
        <v>818</v>
      </c>
      <c r="L788" s="2" t="s">
        <v>7446</v>
      </c>
    </row>
    <row r="789" spans="1:12" x14ac:dyDescent="0.2">
      <c r="A789" s="2">
        <v>788</v>
      </c>
      <c r="B789" s="97" t="s">
        <v>5496</v>
      </c>
      <c r="C789" s="97" t="s">
        <v>7441</v>
      </c>
      <c r="D789" s="2" t="s">
        <v>7447</v>
      </c>
      <c r="E789" s="2" t="s">
        <v>5739</v>
      </c>
      <c r="F789" s="2" t="s">
        <v>7448</v>
      </c>
      <c r="G789" s="2" t="s">
        <v>7449</v>
      </c>
      <c r="H789" s="2" t="s">
        <v>7445</v>
      </c>
      <c r="I789" s="2" t="s">
        <v>683</v>
      </c>
      <c r="J789" s="2" t="s">
        <v>1176</v>
      </c>
      <c r="K789" s="2" t="s">
        <v>818</v>
      </c>
      <c r="L789" s="2" t="s">
        <v>7446</v>
      </c>
    </row>
    <row r="790" spans="1:12" x14ac:dyDescent="0.2">
      <c r="A790" s="2">
        <v>789</v>
      </c>
      <c r="B790" s="97" t="s">
        <v>5496</v>
      </c>
      <c r="C790" s="97" t="s">
        <v>7441</v>
      </c>
      <c r="D790" s="2" t="s">
        <v>7447</v>
      </c>
      <c r="E790" s="2" t="s">
        <v>5742</v>
      </c>
      <c r="F790" s="2" t="s">
        <v>7448</v>
      </c>
      <c r="G790" s="2" t="s">
        <v>7449</v>
      </c>
      <c r="H790" s="2" t="s">
        <v>7445</v>
      </c>
      <c r="I790" s="2" t="s">
        <v>683</v>
      </c>
      <c r="J790" s="2" t="s">
        <v>1176</v>
      </c>
      <c r="K790" s="2" t="s">
        <v>818</v>
      </c>
      <c r="L790" s="2" t="s">
        <v>7446</v>
      </c>
    </row>
    <row r="791" spans="1:12" x14ac:dyDescent="0.2">
      <c r="A791" s="2">
        <v>790</v>
      </c>
      <c r="B791" s="97" t="s">
        <v>5499</v>
      </c>
      <c r="C791" s="97" t="s">
        <v>7450</v>
      </c>
      <c r="D791" s="2" t="s">
        <v>7451</v>
      </c>
      <c r="E791" s="2" t="s">
        <v>679</v>
      </c>
      <c r="F791" s="2" t="s">
        <v>7452</v>
      </c>
      <c r="G791" s="2" t="s">
        <v>7453</v>
      </c>
      <c r="H791" s="2" t="s">
        <v>683</v>
      </c>
      <c r="I791" s="2" t="s">
        <v>683</v>
      </c>
      <c r="J791" s="2" t="s">
        <v>683</v>
      </c>
      <c r="K791" s="2" t="s">
        <v>1340</v>
      </c>
      <c r="L791" s="2" t="s">
        <v>757</v>
      </c>
    </row>
    <row r="792" spans="1:12" x14ac:dyDescent="0.2">
      <c r="A792" s="2">
        <v>791</v>
      </c>
      <c r="B792" s="97" t="s">
        <v>5503</v>
      </c>
      <c r="C792" s="97" t="s">
        <v>7454</v>
      </c>
      <c r="D792" s="2" t="s">
        <v>7455</v>
      </c>
      <c r="E792" s="2" t="s">
        <v>679</v>
      </c>
      <c r="F792" s="2" t="s">
        <v>7452</v>
      </c>
      <c r="G792" s="2" t="s">
        <v>7456</v>
      </c>
      <c r="H792" s="2" t="s">
        <v>7457</v>
      </c>
      <c r="I792" s="2" t="s">
        <v>683</v>
      </c>
      <c r="J792" s="2" t="s">
        <v>2760</v>
      </c>
      <c r="K792" s="2" t="s">
        <v>698</v>
      </c>
      <c r="L792" s="2" t="s">
        <v>7458</v>
      </c>
    </row>
    <row r="793" spans="1:12" x14ac:dyDescent="0.2">
      <c r="A793" s="2">
        <v>792</v>
      </c>
      <c r="B793" s="97" t="s">
        <v>5503</v>
      </c>
      <c r="C793" s="97" t="s">
        <v>7454</v>
      </c>
      <c r="D793" s="2" t="s">
        <v>7455</v>
      </c>
      <c r="E793" s="2" t="s">
        <v>5742</v>
      </c>
      <c r="F793" s="2" t="s">
        <v>7452</v>
      </c>
      <c r="G793" s="2" t="s">
        <v>7456</v>
      </c>
      <c r="H793" s="2" t="s">
        <v>7457</v>
      </c>
      <c r="I793" s="2" t="s">
        <v>683</v>
      </c>
      <c r="J793" s="2" t="s">
        <v>2760</v>
      </c>
      <c r="K793" s="2" t="s">
        <v>698</v>
      </c>
      <c r="L793" s="2" t="s">
        <v>7458</v>
      </c>
    </row>
    <row r="794" spans="1:12" x14ac:dyDescent="0.2">
      <c r="A794" s="2">
        <v>793</v>
      </c>
      <c r="B794" s="97" t="s">
        <v>2746</v>
      </c>
      <c r="C794" s="97" t="s">
        <v>2747</v>
      </c>
      <c r="D794" s="2" t="s">
        <v>7459</v>
      </c>
      <c r="E794" s="2" t="s">
        <v>829</v>
      </c>
      <c r="F794" s="2" t="s">
        <v>7460</v>
      </c>
    </row>
    <row r="795" spans="1:12" x14ac:dyDescent="0.2">
      <c r="A795" s="2">
        <v>794</v>
      </c>
      <c r="B795" s="97" t="s">
        <v>1271</v>
      </c>
      <c r="C795" s="97" t="s">
        <v>1272</v>
      </c>
      <c r="D795" s="2" t="s">
        <v>7461</v>
      </c>
      <c r="E795" s="2" t="s">
        <v>679</v>
      </c>
      <c r="F795" s="2" t="s">
        <v>7462</v>
      </c>
      <c r="G795" s="2" t="s">
        <v>7463</v>
      </c>
      <c r="H795" s="2" t="s">
        <v>1276</v>
      </c>
      <c r="I795" s="2" t="s">
        <v>683</v>
      </c>
      <c r="J795" s="2" t="s">
        <v>1176</v>
      </c>
      <c r="K795" s="2" t="s">
        <v>818</v>
      </c>
      <c r="L795" s="2" t="s">
        <v>1177</v>
      </c>
    </row>
    <row r="796" spans="1:12" x14ac:dyDescent="0.2">
      <c r="A796" s="2">
        <v>795</v>
      </c>
      <c r="B796" s="97" t="s">
        <v>1271</v>
      </c>
      <c r="C796" s="97" t="s">
        <v>1272</v>
      </c>
      <c r="D796" s="2" t="s">
        <v>7464</v>
      </c>
      <c r="E796" s="2" t="s">
        <v>5742</v>
      </c>
      <c r="F796" s="2" t="s">
        <v>7465</v>
      </c>
      <c r="G796" s="2" t="s">
        <v>7466</v>
      </c>
      <c r="H796" s="2" t="s">
        <v>1276</v>
      </c>
      <c r="I796" s="2" t="s">
        <v>683</v>
      </c>
      <c r="J796" s="2" t="s">
        <v>1176</v>
      </c>
      <c r="K796" s="2" t="s">
        <v>818</v>
      </c>
      <c r="L796" s="2" t="s">
        <v>1177</v>
      </c>
    </row>
    <row r="797" spans="1:12" x14ac:dyDescent="0.2">
      <c r="A797" s="2">
        <v>796</v>
      </c>
      <c r="B797" s="97" t="s">
        <v>2006</v>
      </c>
      <c r="C797" s="2" t="s">
        <v>2007</v>
      </c>
      <c r="D797" s="2" t="s">
        <v>2008</v>
      </c>
      <c r="E797" s="2" t="s">
        <v>679</v>
      </c>
      <c r="F797" s="2" t="s">
        <v>7467</v>
      </c>
      <c r="G797" s="2" t="s">
        <v>2010</v>
      </c>
      <c r="H797" s="2" t="s">
        <v>2011</v>
      </c>
      <c r="I797" s="2" t="s">
        <v>683</v>
      </c>
      <c r="J797" s="2" t="s">
        <v>2012</v>
      </c>
      <c r="K797" s="2" t="s">
        <v>1849</v>
      </c>
      <c r="L797" s="2" t="s">
        <v>2013</v>
      </c>
    </row>
    <row r="798" spans="1:12" x14ac:dyDescent="0.2">
      <c r="A798" s="2">
        <v>797</v>
      </c>
      <c r="B798" s="97" t="s">
        <v>2006</v>
      </c>
      <c r="C798" s="97" t="s">
        <v>2007</v>
      </c>
      <c r="D798" s="2" t="s">
        <v>2008</v>
      </c>
      <c r="E798" s="2" t="s">
        <v>5742</v>
      </c>
      <c r="F798" s="2" t="s">
        <v>2009</v>
      </c>
      <c r="G798" s="2" t="s">
        <v>2010</v>
      </c>
      <c r="H798" s="2" t="s">
        <v>2011</v>
      </c>
      <c r="I798" s="2" t="s">
        <v>683</v>
      </c>
      <c r="J798" s="2" t="s">
        <v>2012</v>
      </c>
      <c r="K798" s="2" t="s">
        <v>1849</v>
      </c>
      <c r="L798" s="2" t="s">
        <v>2013</v>
      </c>
    </row>
    <row r="799" spans="1:12" x14ac:dyDescent="0.2">
      <c r="A799" s="2">
        <v>798</v>
      </c>
      <c r="B799" s="97" t="s">
        <v>5519</v>
      </c>
      <c r="C799" s="97" t="s">
        <v>5520</v>
      </c>
      <c r="D799" s="2" t="s">
        <v>7468</v>
      </c>
      <c r="E799" s="2" t="s">
        <v>679</v>
      </c>
      <c r="F799" s="2" t="s">
        <v>7469</v>
      </c>
      <c r="G799" s="2" t="s">
        <v>7470</v>
      </c>
      <c r="H799" s="2" t="s">
        <v>7471</v>
      </c>
      <c r="I799" s="2" t="s">
        <v>683</v>
      </c>
      <c r="J799" s="2" t="s">
        <v>1120</v>
      </c>
      <c r="K799" s="2" t="s">
        <v>1121</v>
      </c>
      <c r="L799" s="2" t="s">
        <v>1122</v>
      </c>
    </row>
    <row r="800" spans="1:12" x14ac:dyDescent="0.2">
      <c r="A800" s="2">
        <v>799</v>
      </c>
      <c r="B800" s="97" t="s">
        <v>5519</v>
      </c>
      <c r="C800" s="97" t="s">
        <v>5520</v>
      </c>
      <c r="D800" s="2" t="s">
        <v>7472</v>
      </c>
      <c r="E800" s="2" t="s">
        <v>5739</v>
      </c>
      <c r="F800" s="2" t="s">
        <v>7473</v>
      </c>
      <c r="G800" s="2" t="s">
        <v>7474</v>
      </c>
      <c r="H800" s="2" t="s">
        <v>7471</v>
      </c>
      <c r="I800" s="2" t="s">
        <v>683</v>
      </c>
      <c r="J800" s="2" t="s">
        <v>1120</v>
      </c>
      <c r="K800" s="2" t="s">
        <v>1121</v>
      </c>
      <c r="L800" s="2" t="s">
        <v>1122</v>
      </c>
    </row>
    <row r="801" spans="1:12" x14ac:dyDescent="0.2">
      <c r="A801" s="2">
        <v>800</v>
      </c>
      <c r="B801" s="97" t="s">
        <v>5519</v>
      </c>
      <c r="C801" s="2" t="s">
        <v>5520</v>
      </c>
      <c r="D801" s="2" t="s">
        <v>7475</v>
      </c>
      <c r="E801" s="2" t="s">
        <v>5742</v>
      </c>
      <c r="F801" s="2" t="s">
        <v>7476</v>
      </c>
      <c r="G801" s="2" t="s">
        <v>7477</v>
      </c>
      <c r="H801" s="2" t="s">
        <v>7471</v>
      </c>
      <c r="I801" s="2" t="s">
        <v>683</v>
      </c>
      <c r="J801" s="2" t="s">
        <v>1120</v>
      </c>
      <c r="K801" s="2" t="s">
        <v>1121</v>
      </c>
      <c r="L801" s="2" t="s">
        <v>1122</v>
      </c>
    </row>
    <row r="802" spans="1:12" x14ac:dyDescent="0.2">
      <c r="A802" s="2">
        <v>801</v>
      </c>
      <c r="B802" s="97" t="s">
        <v>1554</v>
      </c>
      <c r="C802" s="2" t="s">
        <v>1555</v>
      </c>
      <c r="D802" s="2" t="s">
        <v>1556</v>
      </c>
      <c r="E802" s="2" t="s">
        <v>679</v>
      </c>
      <c r="F802" s="2" t="s">
        <v>1557</v>
      </c>
      <c r="G802" s="2" t="s">
        <v>1558</v>
      </c>
      <c r="H802" s="2" t="s">
        <v>1559</v>
      </c>
      <c r="I802" s="2" t="s">
        <v>683</v>
      </c>
      <c r="J802" s="2" t="s">
        <v>1560</v>
      </c>
      <c r="K802" s="2" t="s">
        <v>1561</v>
      </c>
      <c r="L802" s="2" t="s">
        <v>1562</v>
      </c>
    </row>
    <row r="803" spans="1:12" x14ac:dyDescent="0.2">
      <c r="A803" s="2">
        <v>802</v>
      </c>
      <c r="B803" s="97" t="s">
        <v>1554</v>
      </c>
      <c r="C803" s="2" t="s">
        <v>1555</v>
      </c>
      <c r="D803" s="2" t="s">
        <v>7478</v>
      </c>
      <c r="E803" s="2" t="s">
        <v>5739</v>
      </c>
      <c r="F803" s="2" t="s">
        <v>7479</v>
      </c>
      <c r="G803" s="2" t="s">
        <v>7480</v>
      </c>
      <c r="H803" s="2" t="s">
        <v>7481</v>
      </c>
      <c r="I803" s="2" t="s">
        <v>683</v>
      </c>
      <c r="J803" s="2" t="s">
        <v>1560</v>
      </c>
      <c r="K803" s="2" t="s">
        <v>1561</v>
      </c>
      <c r="L803" s="2" t="s">
        <v>1562</v>
      </c>
    </row>
    <row r="804" spans="1:12" x14ac:dyDescent="0.2">
      <c r="A804" s="2">
        <v>803</v>
      </c>
      <c r="B804" s="97" t="s">
        <v>1554</v>
      </c>
      <c r="C804" s="2" t="s">
        <v>1555</v>
      </c>
      <c r="D804" s="2" t="s">
        <v>7482</v>
      </c>
      <c r="E804" s="2" t="s">
        <v>5742</v>
      </c>
      <c r="F804" s="2" t="s">
        <v>7483</v>
      </c>
      <c r="G804" s="2" t="s">
        <v>7484</v>
      </c>
      <c r="H804" s="2" t="s">
        <v>1559</v>
      </c>
      <c r="I804" s="2" t="s">
        <v>683</v>
      </c>
      <c r="J804" s="2" t="s">
        <v>1560</v>
      </c>
      <c r="K804" s="2" t="s">
        <v>1561</v>
      </c>
      <c r="L804" s="2" t="s">
        <v>1562</v>
      </c>
    </row>
    <row r="805" spans="1:12" x14ac:dyDescent="0.2">
      <c r="A805" s="2">
        <v>804</v>
      </c>
      <c r="B805" s="97" t="s">
        <v>3455</v>
      </c>
      <c r="C805" s="97" t="s">
        <v>3457</v>
      </c>
      <c r="D805" s="2" t="s">
        <v>7485</v>
      </c>
      <c r="E805" s="2" t="s">
        <v>679</v>
      </c>
      <c r="F805" s="2" t="s">
        <v>7486</v>
      </c>
      <c r="G805" s="2" t="s">
        <v>7487</v>
      </c>
      <c r="H805" s="2" t="s">
        <v>7488</v>
      </c>
      <c r="I805" s="2" t="s">
        <v>683</v>
      </c>
      <c r="J805" s="2" t="s">
        <v>1876</v>
      </c>
      <c r="K805" s="2" t="s">
        <v>1849</v>
      </c>
      <c r="L805" s="2" t="s">
        <v>1877</v>
      </c>
    </row>
    <row r="806" spans="1:12" x14ac:dyDescent="0.2">
      <c r="A806" s="2">
        <v>805</v>
      </c>
      <c r="B806" s="97" t="s">
        <v>3455</v>
      </c>
      <c r="C806" s="97" t="s">
        <v>3457</v>
      </c>
      <c r="D806" s="2" t="s">
        <v>7485</v>
      </c>
      <c r="E806" s="2" t="s">
        <v>5742</v>
      </c>
      <c r="F806" s="2" t="s">
        <v>7486</v>
      </c>
      <c r="G806" s="2" t="s">
        <v>7487</v>
      </c>
      <c r="H806" s="2" t="s">
        <v>7488</v>
      </c>
      <c r="I806" s="2" t="s">
        <v>683</v>
      </c>
      <c r="J806" s="2" t="s">
        <v>1876</v>
      </c>
      <c r="K806" s="2" t="s">
        <v>1849</v>
      </c>
      <c r="L806" s="2" t="s">
        <v>1877</v>
      </c>
    </row>
    <row r="807" spans="1:12" x14ac:dyDescent="0.2">
      <c r="A807" s="2">
        <v>806</v>
      </c>
      <c r="B807" s="97" t="s">
        <v>5533</v>
      </c>
      <c r="C807" s="97" t="s">
        <v>5534</v>
      </c>
      <c r="D807" s="2" t="s">
        <v>7489</v>
      </c>
      <c r="E807" s="2" t="s">
        <v>5761</v>
      </c>
      <c r="F807" s="2" t="s">
        <v>7490</v>
      </c>
      <c r="G807" s="2" t="s">
        <v>7491</v>
      </c>
      <c r="H807" s="2" t="s">
        <v>7492</v>
      </c>
      <c r="I807" s="2" t="s">
        <v>683</v>
      </c>
      <c r="J807" s="2" t="s">
        <v>979</v>
      </c>
      <c r="K807" s="2" t="s">
        <v>743</v>
      </c>
      <c r="L807" s="2" t="s">
        <v>1663</v>
      </c>
    </row>
    <row r="808" spans="1:12" x14ac:dyDescent="0.2">
      <c r="A808" s="2">
        <v>807</v>
      </c>
      <c r="B808" s="97" t="s">
        <v>5533</v>
      </c>
      <c r="C808" s="97" t="s">
        <v>5534</v>
      </c>
      <c r="D808" s="2" t="s">
        <v>7493</v>
      </c>
      <c r="E808" s="2" t="s">
        <v>5742</v>
      </c>
      <c r="F808" s="2" t="s">
        <v>683</v>
      </c>
      <c r="G808" s="2" t="s">
        <v>683</v>
      </c>
      <c r="H808" s="2" t="s">
        <v>7492</v>
      </c>
      <c r="I808" s="2" t="s">
        <v>683</v>
      </c>
      <c r="J808" s="2" t="s">
        <v>979</v>
      </c>
      <c r="K808" s="2" t="s">
        <v>743</v>
      </c>
      <c r="L808" s="2" t="s">
        <v>1663</v>
      </c>
    </row>
    <row r="809" spans="1:12" x14ac:dyDescent="0.2">
      <c r="A809" s="2">
        <v>808</v>
      </c>
      <c r="B809" s="97" t="s">
        <v>5537</v>
      </c>
      <c r="C809" s="97" t="s">
        <v>5538</v>
      </c>
      <c r="D809" s="2" t="s">
        <v>7494</v>
      </c>
      <c r="E809" s="2" t="s">
        <v>5761</v>
      </c>
      <c r="F809" s="2" t="s">
        <v>7495</v>
      </c>
      <c r="G809" s="2" t="s">
        <v>7496</v>
      </c>
      <c r="H809" s="2" t="s">
        <v>7497</v>
      </c>
      <c r="I809" s="2" t="s">
        <v>683</v>
      </c>
      <c r="J809" s="2" t="s">
        <v>7498</v>
      </c>
      <c r="K809" s="2" t="s">
        <v>743</v>
      </c>
      <c r="L809" s="2" t="s">
        <v>7499</v>
      </c>
    </row>
    <row r="810" spans="1:12" x14ac:dyDescent="0.2">
      <c r="A810" s="2">
        <v>809</v>
      </c>
      <c r="B810" s="97" t="s">
        <v>5537</v>
      </c>
      <c r="C810" s="97" t="s">
        <v>5538</v>
      </c>
      <c r="D810" s="2" t="s">
        <v>7500</v>
      </c>
      <c r="E810" s="2" t="s">
        <v>5742</v>
      </c>
      <c r="F810" s="2" t="s">
        <v>683</v>
      </c>
      <c r="G810" s="2" t="s">
        <v>683</v>
      </c>
      <c r="H810" s="2" t="s">
        <v>7497</v>
      </c>
      <c r="I810" s="2" t="s">
        <v>683</v>
      </c>
      <c r="J810" s="2" t="s">
        <v>7498</v>
      </c>
      <c r="K810" s="2" t="s">
        <v>743</v>
      </c>
      <c r="L810" s="2" t="s">
        <v>7499</v>
      </c>
    </row>
    <row r="811" spans="1:12" x14ac:dyDescent="0.2">
      <c r="A811" s="2">
        <v>810</v>
      </c>
      <c r="B811" s="97" t="s">
        <v>5540</v>
      </c>
      <c r="C811" s="97" t="s">
        <v>5541</v>
      </c>
      <c r="D811" s="2" t="s">
        <v>7501</v>
      </c>
      <c r="E811" s="2" t="s">
        <v>679</v>
      </c>
      <c r="F811" s="2" t="s">
        <v>7502</v>
      </c>
      <c r="G811" s="2" t="s">
        <v>7503</v>
      </c>
      <c r="H811" s="2" t="s">
        <v>7504</v>
      </c>
      <c r="I811" s="2" t="s">
        <v>683</v>
      </c>
      <c r="J811" s="2" t="s">
        <v>1285</v>
      </c>
      <c r="K811" s="2" t="s">
        <v>743</v>
      </c>
      <c r="L811" s="2" t="s">
        <v>1627</v>
      </c>
    </row>
    <row r="812" spans="1:12" x14ac:dyDescent="0.2">
      <c r="A812" s="2">
        <v>811</v>
      </c>
      <c r="B812" s="97" t="s">
        <v>5542</v>
      </c>
      <c r="C812" s="97" t="s">
        <v>5543</v>
      </c>
      <c r="D812" s="2" t="s">
        <v>7505</v>
      </c>
      <c r="E812" s="2" t="s">
        <v>5761</v>
      </c>
      <c r="F812" s="2" t="s">
        <v>7506</v>
      </c>
      <c r="G812" s="2" t="s">
        <v>7507</v>
      </c>
      <c r="H812" s="2" t="s">
        <v>7508</v>
      </c>
      <c r="I812" s="2" t="s">
        <v>683</v>
      </c>
      <c r="J812" s="2" t="s">
        <v>2860</v>
      </c>
      <c r="K812" s="2" t="s">
        <v>743</v>
      </c>
      <c r="L812" s="2" t="s">
        <v>7509</v>
      </c>
    </row>
    <row r="813" spans="1:12" x14ac:dyDescent="0.2">
      <c r="A813" s="2">
        <v>812</v>
      </c>
      <c r="B813" s="97" t="s">
        <v>5542</v>
      </c>
      <c r="C813" s="97" t="s">
        <v>5543</v>
      </c>
      <c r="D813" s="2" t="s">
        <v>7510</v>
      </c>
      <c r="E813" s="2" t="s">
        <v>5742</v>
      </c>
      <c r="F813" s="2" t="s">
        <v>683</v>
      </c>
      <c r="G813" s="2" t="s">
        <v>683</v>
      </c>
      <c r="H813" s="2" t="s">
        <v>7508</v>
      </c>
      <c r="I813" s="2" t="s">
        <v>683</v>
      </c>
      <c r="J813" s="2" t="s">
        <v>2860</v>
      </c>
      <c r="K813" s="2" t="s">
        <v>743</v>
      </c>
      <c r="L813" s="2" t="s">
        <v>7509</v>
      </c>
    </row>
    <row r="814" spans="1:12" x14ac:dyDescent="0.2">
      <c r="A814" s="2">
        <v>813</v>
      </c>
      <c r="B814" s="97" t="s">
        <v>5546</v>
      </c>
      <c r="C814" s="97" t="s">
        <v>5547</v>
      </c>
      <c r="D814" s="2" t="s">
        <v>7511</v>
      </c>
      <c r="E814" s="2" t="s">
        <v>5761</v>
      </c>
      <c r="F814" s="2" t="s">
        <v>7512</v>
      </c>
      <c r="G814" s="2" t="s">
        <v>7513</v>
      </c>
      <c r="H814" s="2" t="s">
        <v>7514</v>
      </c>
      <c r="I814" s="2" t="s">
        <v>683</v>
      </c>
      <c r="J814" s="2" t="s">
        <v>1528</v>
      </c>
      <c r="K814" s="2" t="s">
        <v>743</v>
      </c>
      <c r="L814" s="2" t="s">
        <v>7515</v>
      </c>
    </row>
    <row r="815" spans="1:12" x14ac:dyDescent="0.2">
      <c r="A815" s="2">
        <v>814</v>
      </c>
      <c r="B815" s="97" t="s">
        <v>5546</v>
      </c>
      <c r="C815" s="2" t="s">
        <v>5547</v>
      </c>
      <c r="D815" s="2" t="s">
        <v>7516</v>
      </c>
      <c r="E815" s="2" t="s">
        <v>5742</v>
      </c>
      <c r="F815" s="2" t="s">
        <v>683</v>
      </c>
      <c r="G815" s="2" t="s">
        <v>683</v>
      </c>
      <c r="H815" s="2" t="s">
        <v>7514</v>
      </c>
      <c r="I815" s="2" t="s">
        <v>683</v>
      </c>
      <c r="J815" s="2" t="s">
        <v>1528</v>
      </c>
      <c r="K815" s="2" t="s">
        <v>743</v>
      </c>
      <c r="L815" s="2" t="s">
        <v>7515</v>
      </c>
    </row>
    <row r="816" spans="1:12" x14ac:dyDescent="0.2">
      <c r="A816" s="2">
        <v>815</v>
      </c>
      <c r="B816" s="97" t="s">
        <v>5548</v>
      </c>
      <c r="C816" s="2" t="s">
        <v>5549</v>
      </c>
      <c r="D816" s="2" t="s">
        <v>7517</v>
      </c>
      <c r="E816" s="2" t="s">
        <v>5761</v>
      </c>
      <c r="F816" s="2" t="s">
        <v>7518</v>
      </c>
      <c r="G816" s="2" t="s">
        <v>7519</v>
      </c>
      <c r="H816" s="2" t="s">
        <v>7520</v>
      </c>
      <c r="I816" s="2" t="s">
        <v>683</v>
      </c>
      <c r="J816" s="2" t="s">
        <v>7521</v>
      </c>
      <c r="K816" s="2" t="s">
        <v>743</v>
      </c>
      <c r="L816" s="2" t="s">
        <v>7522</v>
      </c>
    </row>
    <row r="817" spans="1:12" x14ac:dyDescent="0.2">
      <c r="A817" s="2">
        <v>816</v>
      </c>
      <c r="B817" s="97" t="s">
        <v>5548</v>
      </c>
      <c r="C817" s="2" t="s">
        <v>5549</v>
      </c>
      <c r="D817" s="2" t="s">
        <v>7517</v>
      </c>
      <c r="E817" s="2" t="s">
        <v>5742</v>
      </c>
      <c r="F817" s="2" t="s">
        <v>7518</v>
      </c>
      <c r="G817" s="2" t="s">
        <v>7519</v>
      </c>
      <c r="H817" s="2" t="s">
        <v>7520</v>
      </c>
      <c r="I817" s="2" t="s">
        <v>683</v>
      </c>
      <c r="J817" s="2" t="s">
        <v>7521</v>
      </c>
      <c r="K817" s="2" t="s">
        <v>743</v>
      </c>
      <c r="L817" s="2" t="s">
        <v>7522</v>
      </c>
    </row>
    <row r="818" spans="1:12" x14ac:dyDescent="0.2">
      <c r="A818" s="2">
        <v>817</v>
      </c>
      <c r="B818" s="97" t="s">
        <v>5550</v>
      </c>
      <c r="C818" s="2" t="s">
        <v>5551</v>
      </c>
      <c r="D818" s="2" t="s">
        <v>7523</v>
      </c>
      <c r="E818" s="2" t="s">
        <v>5761</v>
      </c>
      <c r="F818" s="2" t="s">
        <v>7524</v>
      </c>
      <c r="G818" s="2" t="s">
        <v>7525</v>
      </c>
      <c r="H818" s="2" t="s">
        <v>7526</v>
      </c>
      <c r="I818" s="2" t="s">
        <v>683</v>
      </c>
      <c r="J818" s="2" t="s">
        <v>7527</v>
      </c>
      <c r="K818" s="2" t="s">
        <v>743</v>
      </c>
      <c r="L818" s="2" t="s">
        <v>7528</v>
      </c>
    </row>
    <row r="819" spans="1:12" x14ac:dyDescent="0.2">
      <c r="A819" s="2">
        <v>818</v>
      </c>
      <c r="B819" s="97" t="s">
        <v>5550</v>
      </c>
      <c r="C819" s="2" t="s">
        <v>5551</v>
      </c>
      <c r="D819" s="2" t="s">
        <v>7523</v>
      </c>
      <c r="E819" s="2" t="s">
        <v>5742</v>
      </c>
      <c r="F819" s="2" t="s">
        <v>7524</v>
      </c>
      <c r="G819" s="2" t="s">
        <v>7525</v>
      </c>
      <c r="H819" s="2" t="s">
        <v>7526</v>
      </c>
      <c r="I819" s="2" t="s">
        <v>683</v>
      </c>
      <c r="J819" s="2" t="s">
        <v>7527</v>
      </c>
      <c r="K819" s="2" t="s">
        <v>743</v>
      </c>
      <c r="L819" s="2" t="s">
        <v>7528</v>
      </c>
    </row>
    <row r="820" spans="1:12" x14ac:dyDescent="0.2">
      <c r="A820" s="2">
        <v>819</v>
      </c>
      <c r="B820" s="97" t="s">
        <v>5553</v>
      </c>
      <c r="C820" s="2" t="s">
        <v>5554</v>
      </c>
      <c r="D820" s="2" t="s">
        <v>7529</v>
      </c>
      <c r="E820" s="2" t="s">
        <v>5761</v>
      </c>
      <c r="F820" s="2" t="s">
        <v>7530</v>
      </c>
      <c r="G820" s="2" t="s">
        <v>7531</v>
      </c>
      <c r="H820" s="2" t="s">
        <v>7532</v>
      </c>
      <c r="I820" s="2" t="s">
        <v>683</v>
      </c>
      <c r="J820" s="2" t="s">
        <v>7533</v>
      </c>
      <c r="K820" s="2" t="s">
        <v>743</v>
      </c>
      <c r="L820" s="2" t="s">
        <v>7534</v>
      </c>
    </row>
    <row r="821" spans="1:12" x14ac:dyDescent="0.2">
      <c r="A821" s="2">
        <v>820</v>
      </c>
      <c r="B821" s="97" t="s">
        <v>5553</v>
      </c>
      <c r="C821" s="2" t="s">
        <v>5554</v>
      </c>
      <c r="D821" s="2" t="s">
        <v>7529</v>
      </c>
      <c r="E821" s="2" t="s">
        <v>5742</v>
      </c>
      <c r="F821" s="2" t="s">
        <v>7530</v>
      </c>
      <c r="G821" s="2" t="s">
        <v>7531</v>
      </c>
      <c r="H821" s="2" t="s">
        <v>7532</v>
      </c>
      <c r="I821" s="2" t="s">
        <v>683</v>
      </c>
      <c r="J821" s="2" t="s">
        <v>7533</v>
      </c>
      <c r="K821" s="2" t="s">
        <v>743</v>
      </c>
      <c r="L821" s="2" t="s">
        <v>7534</v>
      </c>
    </row>
    <row r="822" spans="1:12" x14ac:dyDescent="0.2">
      <c r="A822" s="2">
        <v>821</v>
      </c>
      <c r="B822" s="97" t="s">
        <v>5556</v>
      </c>
      <c r="C822" s="97" t="s">
        <v>5557</v>
      </c>
      <c r="D822" s="2" t="s">
        <v>7535</v>
      </c>
      <c r="E822" s="2" t="s">
        <v>5761</v>
      </c>
      <c r="F822" s="2" t="s">
        <v>7536</v>
      </c>
      <c r="G822" s="2" t="s">
        <v>7537</v>
      </c>
      <c r="H822" s="2" t="s">
        <v>7538</v>
      </c>
      <c r="I822" s="2" t="s">
        <v>683</v>
      </c>
      <c r="J822" s="2" t="s">
        <v>7539</v>
      </c>
      <c r="K822" s="2" t="s">
        <v>743</v>
      </c>
      <c r="L822" s="2" t="s">
        <v>7540</v>
      </c>
    </row>
    <row r="823" spans="1:12" x14ac:dyDescent="0.2">
      <c r="A823" s="2">
        <v>822</v>
      </c>
      <c r="B823" s="97" t="s">
        <v>5556</v>
      </c>
      <c r="C823" s="97" t="s">
        <v>5557</v>
      </c>
      <c r="D823" s="2" t="s">
        <v>7535</v>
      </c>
      <c r="E823" s="2" t="s">
        <v>5742</v>
      </c>
      <c r="F823" s="2" t="s">
        <v>7536</v>
      </c>
      <c r="G823" s="2" t="s">
        <v>7537</v>
      </c>
      <c r="H823" s="2" t="s">
        <v>7538</v>
      </c>
      <c r="I823" s="2" t="s">
        <v>683</v>
      </c>
      <c r="J823" s="2" t="s">
        <v>7539</v>
      </c>
      <c r="K823" s="2" t="s">
        <v>743</v>
      </c>
      <c r="L823" s="2" t="s">
        <v>7540</v>
      </c>
    </row>
    <row r="824" spans="1:12" x14ac:dyDescent="0.2">
      <c r="A824" s="2">
        <v>823</v>
      </c>
      <c r="B824" s="97" t="s">
        <v>5559</v>
      </c>
      <c r="C824" s="97" t="s">
        <v>5560</v>
      </c>
      <c r="D824" s="2" t="s">
        <v>7541</v>
      </c>
      <c r="E824" s="2" t="s">
        <v>5761</v>
      </c>
      <c r="F824" s="2" t="s">
        <v>7542</v>
      </c>
      <c r="G824" s="2" t="s">
        <v>7543</v>
      </c>
      <c r="H824" s="2" t="s">
        <v>7544</v>
      </c>
      <c r="I824" s="2" t="s">
        <v>683</v>
      </c>
      <c r="J824" s="2" t="s">
        <v>7292</v>
      </c>
      <c r="K824" s="2" t="s">
        <v>743</v>
      </c>
      <c r="L824" s="2" t="s">
        <v>7545</v>
      </c>
    </row>
    <row r="825" spans="1:12" x14ac:dyDescent="0.2">
      <c r="A825" s="2">
        <v>824</v>
      </c>
      <c r="B825" s="97" t="s">
        <v>5559</v>
      </c>
      <c r="C825" s="97" t="s">
        <v>5560</v>
      </c>
      <c r="D825" s="2" t="s">
        <v>7546</v>
      </c>
      <c r="E825" s="2" t="s">
        <v>5742</v>
      </c>
      <c r="F825" s="2" t="s">
        <v>683</v>
      </c>
      <c r="G825" s="2" t="s">
        <v>683</v>
      </c>
      <c r="H825" s="2" t="s">
        <v>7544</v>
      </c>
      <c r="I825" s="2" t="s">
        <v>683</v>
      </c>
      <c r="J825" s="2" t="s">
        <v>7292</v>
      </c>
      <c r="K825" s="2" t="s">
        <v>743</v>
      </c>
      <c r="L825" s="2" t="s">
        <v>7545</v>
      </c>
    </row>
    <row r="826" spans="1:12" x14ac:dyDescent="0.2">
      <c r="A826" s="2">
        <v>825</v>
      </c>
      <c r="B826" s="97" t="s">
        <v>3441</v>
      </c>
      <c r="C826" s="97" t="s">
        <v>1658</v>
      </c>
      <c r="D826" s="2" t="s">
        <v>1659</v>
      </c>
      <c r="E826" s="2" t="s">
        <v>679</v>
      </c>
      <c r="F826" s="2" t="s">
        <v>1660</v>
      </c>
      <c r="G826" s="2" t="s">
        <v>1661</v>
      </c>
      <c r="H826" s="2" t="s">
        <v>1662</v>
      </c>
      <c r="I826" s="2" t="s">
        <v>683</v>
      </c>
      <c r="J826" s="2" t="s">
        <v>979</v>
      </c>
      <c r="K826" s="2" t="s">
        <v>743</v>
      </c>
      <c r="L826" s="2" t="s">
        <v>1663</v>
      </c>
    </row>
    <row r="827" spans="1:12" x14ac:dyDescent="0.2">
      <c r="A827" s="2">
        <v>826</v>
      </c>
      <c r="B827" s="97" t="s">
        <v>3441</v>
      </c>
      <c r="C827" s="97" t="s">
        <v>1658</v>
      </c>
      <c r="D827" s="2" t="s">
        <v>7547</v>
      </c>
      <c r="E827" s="2" t="s">
        <v>5742</v>
      </c>
      <c r="F827" s="2" t="s">
        <v>7548</v>
      </c>
      <c r="G827" s="2" t="s">
        <v>7549</v>
      </c>
      <c r="H827" s="2" t="s">
        <v>1662</v>
      </c>
      <c r="I827" s="2" t="s">
        <v>683</v>
      </c>
      <c r="J827" s="2" t="s">
        <v>979</v>
      </c>
      <c r="K827" s="2" t="s">
        <v>743</v>
      </c>
      <c r="L827" s="2" t="s">
        <v>1663</v>
      </c>
    </row>
    <row r="828" spans="1:12" x14ac:dyDescent="0.2">
      <c r="A828" s="2">
        <v>827</v>
      </c>
      <c r="B828" s="97" t="s">
        <v>2411</v>
      </c>
      <c r="C828" s="97" t="s">
        <v>2412</v>
      </c>
      <c r="D828" s="2" t="s">
        <v>7550</v>
      </c>
      <c r="E828" s="2" t="s">
        <v>679</v>
      </c>
      <c r="F828" s="2" t="s">
        <v>7551</v>
      </c>
      <c r="G828" s="2" t="s">
        <v>7552</v>
      </c>
      <c r="H828" s="2" t="s">
        <v>7553</v>
      </c>
      <c r="I828" s="2" t="s">
        <v>683</v>
      </c>
      <c r="J828" s="2" t="s">
        <v>7554</v>
      </c>
      <c r="K828" s="2" t="s">
        <v>743</v>
      </c>
      <c r="L828" s="2" t="s">
        <v>7555</v>
      </c>
    </row>
    <row r="829" spans="1:12" x14ac:dyDescent="0.2">
      <c r="A829" s="2">
        <v>828</v>
      </c>
      <c r="B829" s="97" t="s">
        <v>2411</v>
      </c>
      <c r="C829" s="97" t="s">
        <v>2412</v>
      </c>
      <c r="D829" s="2" t="s">
        <v>7556</v>
      </c>
      <c r="E829" s="2" t="s">
        <v>5739</v>
      </c>
      <c r="F829" s="2" t="s">
        <v>7557</v>
      </c>
      <c r="G829" s="2" t="s">
        <v>7558</v>
      </c>
      <c r="H829" s="2" t="s">
        <v>7553</v>
      </c>
      <c r="I829" s="2" t="s">
        <v>683</v>
      </c>
      <c r="J829" s="2" t="s">
        <v>7554</v>
      </c>
      <c r="K829" s="2" t="s">
        <v>743</v>
      </c>
      <c r="L829" s="2" t="s">
        <v>7555</v>
      </c>
    </row>
    <row r="830" spans="1:12" x14ac:dyDescent="0.2">
      <c r="A830" s="2">
        <v>829</v>
      </c>
      <c r="B830" s="97" t="s">
        <v>5569</v>
      </c>
      <c r="C830" s="97" t="s">
        <v>5570</v>
      </c>
      <c r="D830" s="2" t="s">
        <v>6160</v>
      </c>
      <c r="E830" s="2" t="s">
        <v>829</v>
      </c>
      <c r="F830" s="2" t="s">
        <v>6161</v>
      </c>
      <c r="G830" s="2" t="s">
        <v>6161</v>
      </c>
      <c r="H830" s="2" t="s">
        <v>6162</v>
      </c>
      <c r="J830" s="2" t="s">
        <v>1014</v>
      </c>
      <c r="K830" s="2" t="s">
        <v>6030</v>
      </c>
      <c r="L830" s="2" t="s">
        <v>6163</v>
      </c>
    </row>
    <row r="831" spans="1:12" x14ac:dyDescent="0.2">
      <c r="A831" s="2">
        <v>830</v>
      </c>
      <c r="B831" s="97" t="s">
        <v>5571</v>
      </c>
      <c r="C831" s="97" t="s">
        <v>7559</v>
      </c>
      <c r="D831" s="2" t="s">
        <v>7560</v>
      </c>
      <c r="E831" s="2" t="s">
        <v>679</v>
      </c>
      <c r="F831" s="2" t="s">
        <v>7561</v>
      </c>
      <c r="G831" s="2" t="s">
        <v>7562</v>
      </c>
      <c r="H831" s="2" t="s">
        <v>7563</v>
      </c>
      <c r="I831" s="2" t="s">
        <v>683</v>
      </c>
      <c r="J831" s="2" t="s">
        <v>7564</v>
      </c>
      <c r="K831" s="2" t="s">
        <v>2225</v>
      </c>
      <c r="L831" s="2" t="s">
        <v>7565</v>
      </c>
    </row>
    <row r="832" spans="1:12" x14ac:dyDescent="0.2">
      <c r="A832" s="2">
        <v>831</v>
      </c>
      <c r="B832" s="97" t="s">
        <v>5571</v>
      </c>
      <c r="C832" s="97" t="s">
        <v>7559</v>
      </c>
      <c r="D832" s="2" t="s">
        <v>7566</v>
      </c>
      <c r="E832" s="2" t="s">
        <v>5742</v>
      </c>
      <c r="F832" s="2" t="s">
        <v>7567</v>
      </c>
      <c r="G832" s="2" t="s">
        <v>7568</v>
      </c>
      <c r="H832" s="2" t="s">
        <v>7563</v>
      </c>
      <c r="I832" s="2" t="s">
        <v>683</v>
      </c>
      <c r="J832" s="2" t="s">
        <v>7564</v>
      </c>
      <c r="K832" s="2" t="s">
        <v>2225</v>
      </c>
      <c r="L832" s="2" t="s">
        <v>7565</v>
      </c>
    </row>
    <row r="833" spans="1:12" x14ac:dyDescent="0.2">
      <c r="A833" s="2">
        <v>832</v>
      </c>
      <c r="B833" s="97" t="s">
        <v>5574</v>
      </c>
      <c r="C833" s="97" t="s">
        <v>5575</v>
      </c>
      <c r="E833" s="2" t="s">
        <v>679</v>
      </c>
      <c r="H833" s="2" t="s">
        <v>683</v>
      </c>
      <c r="I833" s="2" t="s">
        <v>683</v>
      </c>
      <c r="J833" s="2" t="s">
        <v>683</v>
      </c>
      <c r="K833" s="2" t="s">
        <v>1340</v>
      </c>
      <c r="L833" s="2" t="s">
        <v>757</v>
      </c>
    </row>
    <row r="834" spans="1:12" x14ac:dyDescent="0.2">
      <c r="A834" s="2">
        <v>833</v>
      </c>
      <c r="B834" s="97" t="s">
        <v>1197</v>
      </c>
      <c r="C834" s="97" t="s">
        <v>1198</v>
      </c>
      <c r="D834" s="2" t="s">
        <v>7569</v>
      </c>
      <c r="E834" s="2" t="s">
        <v>679</v>
      </c>
      <c r="F834" s="2" t="s">
        <v>7570</v>
      </c>
      <c r="G834" s="2" t="s">
        <v>7571</v>
      </c>
      <c r="H834" s="2" t="s">
        <v>1201</v>
      </c>
      <c r="I834" s="2" t="s">
        <v>683</v>
      </c>
      <c r="J834" s="2" t="s">
        <v>1202</v>
      </c>
      <c r="K834" s="2" t="s">
        <v>1203</v>
      </c>
      <c r="L834" s="2" t="s">
        <v>1204</v>
      </c>
    </row>
    <row r="835" spans="1:12" x14ac:dyDescent="0.2">
      <c r="A835" s="2">
        <v>834</v>
      </c>
      <c r="B835" s="97" t="s">
        <v>1197</v>
      </c>
      <c r="C835" s="97" t="s">
        <v>1198</v>
      </c>
      <c r="D835" s="2" t="s">
        <v>7572</v>
      </c>
      <c r="E835" s="2" t="s">
        <v>5742</v>
      </c>
      <c r="F835" s="2" t="s">
        <v>7573</v>
      </c>
      <c r="G835" s="2" t="s">
        <v>7574</v>
      </c>
      <c r="H835" s="2" t="s">
        <v>1201</v>
      </c>
      <c r="I835" s="2" t="s">
        <v>683</v>
      </c>
      <c r="J835" s="2" t="s">
        <v>1202</v>
      </c>
      <c r="K835" s="2" t="s">
        <v>1203</v>
      </c>
      <c r="L835" s="2" t="s">
        <v>1204</v>
      </c>
    </row>
    <row r="836" spans="1:12" x14ac:dyDescent="0.2">
      <c r="A836" s="2">
        <v>835</v>
      </c>
      <c r="B836" s="97" t="s">
        <v>2418</v>
      </c>
      <c r="C836" s="2" t="s">
        <v>2419</v>
      </c>
      <c r="D836" s="2" t="s">
        <v>7575</v>
      </c>
      <c r="E836" s="2" t="s">
        <v>679</v>
      </c>
      <c r="F836" s="2" t="s">
        <v>7576</v>
      </c>
      <c r="G836" s="2" t="s">
        <v>7577</v>
      </c>
      <c r="H836" s="2" t="s">
        <v>7578</v>
      </c>
      <c r="I836" s="2" t="s">
        <v>683</v>
      </c>
      <c r="J836" s="2" t="s">
        <v>1848</v>
      </c>
      <c r="K836" s="2" t="s">
        <v>1849</v>
      </c>
      <c r="L836" s="2" t="s">
        <v>1850</v>
      </c>
    </row>
    <row r="837" spans="1:12" x14ac:dyDescent="0.2">
      <c r="A837" s="2">
        <v>836</v>
      </c>
      <c r="B837" s="97" t="s">
        <v>2418</v>
      </c>
      <c r="C837" s="2" t="s">
        <v>2419</v>
      </c>
      <c r="D837" s="2" t="s">
        <v>7579</v>
      </c>
      <c r="E837" s="2" t="s">
        <v>5742</v>
      </c>
      <c r="F837" s="2" t="s">
        <v>7580</v>
      </c>
      <c r="G837" s="2" t="s">
        <v>7581</v>
      </c>
      <c r="H837" s="2" t="s">
        <v>7578</v>
      </c>
      <c r="I837" s="2" t="s">
        <v>683</v>
      </c>
      <c r="J837" s="2" t="s">
        <v>1848</v>
      </c>
      <c r="K837" s="2" t="s">
        <v>1849</v>
      </c>
      <c r="L837" s="2" t="s">
        <v>1850</v>
      </c>
    </row>
    <row r="838" spans="1:12" x14ac:dyDescent="0.2">
      <c r="A838" s="2">
        <v>837</v>
      </c>
      <c r="B838" s="97" t="s">
        <v>2754</v>
      </c>
      <c r="C838" s="2" t="s">
        <v>2755</v>
      </c>
      <c r="D838" s="2" t="s">
        <v>2756</v>
      </c>
      <c r="E838" s="2" t="s">
        <v>679</v>
      </c>
      <c r="F838" s="2" t="s">
        <v>7582</v>
      </c>
      <c r="G838" s="2" t="s">
        <v>2758</v>
      </c>
      <c r="H838" s="2" t="s">
        <v>2759</v>
      </c>
      <c r="I838" s="2" t="s">
        <v>683</v>
      </c>
      <c r="J838" s="2" t="s">
        <v>2760</v>
      </c>
      <c r="K838" s="2" t="s">
        <v>698</v>
      </c>
      <c r="L838" s="2" t="s">
        <v>2761</v>
      </c>
    </row>
    <row r="839" spans="1:12" x14ac:dyDescent="0.2">
      <c r="A839" s="2">
        <v>838</v>
      </c>
      <c r="B839" s="97" t="s">
        <v>2754</v>
      </c>
      <c r="C839" s="2" t="s">
        <v>2755</v>
      </c>
      <c r="D839" s="2" t="s">
        <v>7583</v>
      </c>
      <c r="E839" s="2" t="s">
        <v>5840</v>
      </c>
      <c r="F839" s="2" t="s">
        <v>7584</v>
      </c>
      <c r="G839" s="2" t="s">
        <v>7585</v>
      </c>
      <c r="H839" s="2" t="s">
        <v>2759</v>
      </c>
      <c r="I839" s="2" t="s">
        <v>683</v>
      </c>
      <c r="J839" s="2" t="s">
        <v>2760</v>
      </c>
      <c r="K839" s="2" t="s">
        <v>7376</v>
      </c>
      <c r="L839" s="2" t="s">
        <v>2761</v>
      </c>
    </row>
    <row r="840" spans="1:12" x14ac:dyDescent="0.2">
      <c r="A840" s="2">
        <v>839</v>
      </c>
      <c r="B840" s="97" t="s">
        <v>2754</v>
      </c>
      <c r="C840" s="2" t="s">
        <v>2755</v>
      </c>
      <c r="D840" s="2" t="s">
        <v>2756</v>
      </c>
      <c r="E840" s="2" t="s">
        <v>5742</v>
      </c>
      <c r="F840" s="2" t="s">
        <v>2757</v>
      </c>
      <c r="G840" s="2" t="s">
        <v>683</v>
      </c>
      <c r="H840" s="2" t="s">
        <v>2759</v>
      </c>
      <c r="I840" s="2" t="s">
        <v>683</v>
      </c>
      <c r="J840" s="2" t="s">
        <v>2760</v>
      </c>
      <c r="K840" s="2" t="s">
        <v>698</v>
      </c>
      <c r="L840" s="2" t="s">
        <v>2761</v>
      </c>
    </row>
    <row r="841" spans="1:12" x14ac:dyDescent="0.2">
      <c r="A841" s="2">
        <v>840</v>
      </c>
      <c r="B841" s="2" t="s">
        <v>5585</v>
      </c>
      <c r="C841" s="2" t="s">
        <v>7586</v>
      </c>
      <c r="E841" s="2" t="s">
        <v>679</v>
      </c>
      <c r="H841" s="2" t="s">
        <v>683</v>
      </c>
      <c r="I841" s="2" t="s">
        <v>683</v>
      </c>
      <c r="J841" s="2" t="s">
        <v>683</v>
      </c>
      <c r="K841" s="2" t="s">
        <v>1340</v>
      </c>
      <c r="L841" s="2" t="s">
        <v>757</v>
      </c>
    </row>
    <row r="842" spans="1:12" x14ac:dyDescent="0.2">
      <c r="A842" s="2">
        <v>841</v>
      </c>
      <c r="B842" s="97" t="s">
        <v>2762</v>
      </c>
      <c r="C842" s="97" t="s">
        <v>2763</v>
      </c>
      <c r="D842" s="2" t="s">
        <v>2764</v>
      </c>
      <c r="E842" s="2" t="s">
        <v>679</v>
      </c>
      <c r="F842" s="2" t="s">
        <v>2765</v>
      </c>
      <c r="G842" s="2" t="s">
        <v>2766</v>
      </c>
      <c r="H842" s="2" t="s">
        <v>2767</v>
      </c>
      <c r="I842" s="2" t="s">
        <v>683</v>
      </c>
      <c r="J842" s="2" t="s">
        <v>2768</v>
      </c>
      <c r="K842" s="2" t="s">
        <v>818</v>
      </c>
      <c r="L842" s="2" t="s">
        <v>2769</v>
      </c>
    </row>
    <row r="843" spans="1:12" x14ac:dyDescent="0.2">
      <c r="A843" s="2">
        <v>842</v>
      </c>
      <c r="B843" s="97" t="s">
        <v>2762</v>
      </c>
      <c r="C843" s="97" t="s">
        <v>2763</v>
      </c>
      <c r="D843" s="2" t="s">
        <v>7587</v>
      </c>
      <c r="E843" s="2" t="s">
        <v>5739</v>
      </c>
      <c r="F843" s="2" t="s">
        <v>7588</v>
      </c>
      <c r="G843" s="2" t="s">
        <v>7589</v>
      </c>
      <c r="H843" s="2" t="s">
        <v>2767</v>
      </c>
      <c r="I843" s="2" t="s">
        <v>683</v>
      </c>
      <c r="J843" s="2" t="s">
        <v>2768</v>
      </c>
      <c r="K843" s="2" t="s">
        <v>818</v>
      </c>
      <c r="L843" s="2" t="s">
        <v>2769</v>
      </c>
    </row>
    <row r="844" spans="1:12" x14ac:dyDescent="0.2">
      <c r="A844" s="2">
        <v>843</v>
      </c>
      <c r="B844" s="97" t="s">
        <v>2762</v>
      </c>
      <c r="C844" s="97" t="s">
        <v>2763</v>
      </c>
      <c r="D844" s="2" t="s">
        <v>2764</v>
      </c>
      <c r="E844" s="2" t="s">
        <v>5742</v>
      </c>
      <c r="F844" s="2" t="s">
        <v>2765</v>
      </c>
      <c r="G844" s="2" t="s">
        <v>2766</v>
      </c>
      <c r="H844" s="2" t="s">
        <v>2767</v>
      </c>
      <c r="I844" s="2" t="s">
        <v>683</v>
      </c>
      <c r="J844" s="2" t="s">
        <v>2768</v>
      </c>
      <c r="K844" s="2" t="s">
        <v>818</v>
      </c>
      <c r="L844" s="2" t="s">
        <v>2769</v>
      </c>
    </row>
    <row r="845" spans="1:12" x14ac:dyDescent="0.2">
      <c r="A845" s="2">
        <v>844</v>
      </c>
      <c r="B845" s="97" t="s">
        <v>5593</v>
      </c>
      <c r="C845" s="97" t="s">
        <v>5594</v>
      </c>
      <c r="D845" s="2" t="s">
        <v>7590</v>
      </c>
      <c r="E845" s="2" t="s">
        <v>679</v>
      </c>
      <c r="F845" s="2" t="s">
        <v>7591</v>
      </c>
      <c r="G845" s="2" t="s">
        <v>7592</v>
      </c>
      <c r="H845" s="2" t="s">
        <v>7593</v>
      </c>
      <c r="I845" s="2" t="s">
        <v>683</v>
      </c>
      <c r="J845" s="2" t="s">
        <v>7594</v>
      </c>
      <c r="K845" s="2" t="s">
        <v>818</v>
      </c>
      <c r="L845" s="2" t="s">
        <v>7595</v>
      </c>
    </row>
    <row r="846" spans="1:12" x14ac:dyDescent="0.2">
      <c r="A846" s="2">
        <v>845</v>
      </c>
      <c r="B846" s="97" t="s">
        <v>5593</v>
      </c>
      <c r="C846" s="97" t="s">
        <v>5594</v>
      </c>
      <c r="D846" s="2" t="s">
        <v>7590</v>
      </c>
      <c r="E846" s="2" t="s">
        <v>5742</v>
      </c>
      <c r="F846" s="2" t="s">
        <v>7591</v>
      </c>
      <c r="G846" s="2" t="s">
        <v>7592</v>
      </c>
      <c r="H846" s="2" t="s">
        <v>7593</v>
      </c>
      <c r="I846" s="2" t="s">
        <v>683</v>
      </c>
      <c r="J846" s="2" t="s">
        <v>7594</v>
      </c>
      <c r="K846" s="2" t="s">
        <v>818</v>
      </c>
      <c r="L846" s="2" t="s">
        <v>7595</v>
      </c>
    </row>
    <row r="847" spans="1:12" x14ac:dyDescent="0.2">
      <c r="A847" s="2">
        <v>846</v>
      </c>
      <c r="B847" s="97" t="s">
        <v>2773</v>
      </c>
      <c r="C847" s="97" t="s">
        <v>2774</v>
      </c>
      <c r="D847" s="2" t="s">
        <v>7596</v>
      </c>
      <c r="E847" s="2" t="s">
        <v>829</v>
      </c>
      <c r="F847" s="2" t="s">
        <v>7597</v>
      </c>
      <c r="H847" s="2" t="s">
        <v>2777</v>
      </c>
      <c r="J847" s="2" t="s">
        <v>2778</v>
      </c>
      <c r="K847" s="2" t="s">
        <v>2779</v>
      </c>
      <c r="L847" s="2" t="s">
        <v>2780</v>
      </c>
    </row>
    <row r="848" spans="1:12" x14ac:dyDescent="0.2">
      <c r="A848" s="2">
        <v>847</v>
      </c>
      <c r="B848" s="97" t="s">
        <v>5601</v>
      </c>
      <c r="C848" s="2" t="s">
        <v>5602</v>
      </c>
      <c r="D848" s="2" t="s">
        <v>7598</v>
      </c>
      <c r="E848" s="2" t="s">
        <v>679</v>
      </c>
      <c r="F848" s="2" t="s">
        <v>7599</v>
      </c>
      <c r="G848" s="2" t="s">
        <v>7600</v>
      </c>
      <c r="H848" s="2" t="s">
        <v>7601</v>
      </c>
      <c r="I848" s="2" t="s">
        <v>683</v>
      </c>
      <c r="J848" s="2" t="s">
        <v>712</v>
      </c>
      <c r="K848" s="2" t="s">
        <v>713</v>
      </c>
      <c r="L848" s="2" t="s">
        <v>6555</v>
      </c>
    </row>
    <row r="849" spans="1:12" x14ac:dyDescent="0.2">
      <c r="A849" s="2">
        <v>848</v>
      </c>
      <c r="B849" s="97" t="s">
        <v>5601</v>
      </c>
      <c r="C849" s="2" t="s">
        <v>5602</v>
      </c>
      <c r="D849" s="2" t="s">
        <v>7602</v>
      </c>
      <c r="E849" s="2" t="s">
        <v>5739</v>
      </c>
      <c r="F849" s="2" t="s">
        <v>7603</v>
      </c>
      <c r="G849" s="2" t="s">
        <v>7604</v>
      </c>
      <c r="H849" s="2" t="s">
        <v>7601</v>
      </c>
      <c r="I849" s="2" t="s">
        <v>683</v>
      </c>
      <c r="J849" s="2" t="s">
        <v>712</v>
      </c>
      <c r="K849" s="2" t="s">
        <v>713</v>
      </c>
      <c r="L849" s="2" t="s">
        <v>6555</v>
      </c>
    </row>
    <row r="850" spans="1:12" x14ac:dyDescent="0.2">
      <c r="A850" s="2">
        <v>849</v>
      </c>
      <c r="B850" s="97" t="s">
        <v>5601</v>
      </c>
      <c r="C850" s="2" t="s">
        <v>5602</v>
      </c>
      <c r="D850" s="2" t="s">
        <v>7605</v>
      </c>
      <c r="E850" s="2" t="s">
        <v>5742</v>
      </c>
      <c r="F850" s="2" t="s">
        <v>7606</v>
      </c>
      <c r="G850" s="2" t="s">
        <v>7600</v>
      </c>
      <c r="H850" s="2" t="s">
        <v>7601</v>
      </c>
      <c r="I850" s="2" t="s">
        <v>683</v>
      </c>
      <c r="J850" s="2" t="s">
        <v>712</v>
      </c>
      <c r="K850" s="2" t="s">
        <v>713</v>
      </c>
      <c r="L850" s="2" t="s">
        <v>6555</v>
      </c>
    </row>
    <row r="851" spans="1:12" x14ac:dyDescent="0.2">
      <c r="A851" s="2">
        <v>850</v>
      </c>
      <c r="B851" s="97" t="s">
        <v>5605</v>
      </c>
      <c r="C851" s="2" t="s">
        <v>5606</v>
      </c>
      <c r="D851" s="2" t="s">
        <v>7607</v>
      </c>
      <c r="E851" s="2" t="s">
        <v>679</v>
      </c>
      <c r="F851" s="2" t="s">
        <v>7608</v>
      </c>
      <c r="G851" s="2" t="s">
        <v>7609</v>
      </c>
      <c r="H851" s="2" t="s">
        <v>7610</v>
      </c>
      <c r="I851" s="2" t="s">
        <v>683</v>
      </c>
      <c r="J851" s="2" t="s">
        <v>7221</v>
      </c>
      <c r="K851" s="2" t="s">
        <v>915</v>
      </c>
      <c r="L851" s="2" t="s">
        <v>7611</v>
      </c>
    </row>
    <row r="852" spans="1:12" x14ac:dyDescent="0.2">
      <c r="A852" s="2">
        <v>851</v>
      </c>
      <c r="B852" s="2" t="s">
        <v>5605</v>
      </c>
      <c r="C852" s="2" t="s">
        <v>5606</v>
      </c>
      <c r="D852" s="2" t="s">
        <v>7607</v>
      </c>
      <c r="E852" s="2" t="s">
        <v>5742</v>
      </c>
      <c r="F852" s="2" t="s">
        <v>7608</v>
      </c>
      <c r="G852" s="2" t="s">
        <v>7609</v>
      </c>
      <c r="H852" s="2" t="s">
        <v>7610</v>
      </c>
      <c r="I852" s="2" t="s">
        <v>683</v>
      </c>
      <c r="J852" s="2" t="s">
        <v>7221</v>
      </c>
      <c r="K852" s="2" t="s">
        <v>915</v>
      </c>
      <c r="L852" s="2" t="s">
        <v>7611</v>
      </c>
    </row>
    <row r="853" spans="1:12" x14ac:dyDescent="0.2">
      <c r="A853" s="2">
        <v>852</v>
      </c>
      <c r="B853" s="97" t="s">
        <v>1429</v>
      </c>
      <c r="C853" s="2" t="s">
        <v>1430</v>
      </c>
      <c r="D853" s="2" t="s">
        <v>1431</v>
      </c>
      <c r="E853" s="2" t="s">
        <v>679</v>
      </c>
      <c r="F853" s="2" t="s">
        <v>1432</v>
      </c>
      <c r="G853" s="2" t="s">
        <v>1433</v>
      </c>
      <c r="H853" s="2" t="s">
        <v>1434</v>
      </c>
      <c r="I853" s="2" t="s">
        <v>683</v>
      </c>
      <c r="J853" s="2" t="s">
        <v>1120</v>
      </c>
      <c r="K853" s="2" t="s">
        <v>1121</v>
      </c>
      <c r="L853" s="2" t="s">
        <v>1435</v>
      </c>
    </row>
    <row r="854" spans="1:12" x14ac:dyDescent="0.2">
      <c r="A854" s="2">
        <v>853</v>
      </c>
      <c r="B854" s="97" t="s">
        <v>1429</v>
      </c>
      <c r="C854" s="97" t="s">
        <v>1430</v>
      </c>
      <c r="D854" s="2" t="s">
        <v>7612</v>
      </c>
      <c r="E854" s="2" t="s">
        <v>5742</v>
      </c>
      <c r="F854" s="2" t="s">
        <v>683</v>
      </c>
      <c r="G854" s="2" t="s">
        <v>683</v>
      </c>
      <c r="H854" s="2" t="s">
        <v>1434</v>
      </c>
      <c r="I854" s="2" t="s">
        <v>683</v>
      </c>
      <c r="J854" s="2" t="s">
        <v>7613</v>
      </c>
      <c r="K854" s="2" t="s">
        <v>1121</v>
      </c>
      <c r="L854" s="2" t="s">
        <v>1435</v>
      </c>
    </row>
    <row r="855" spans="1:12" x14ac:dyDescent="0.2">
      <c r="A855" s="2">
        <v>854</v>
      </c>
      <c r="B855" s="97" t="s">
        <v>5611</v>
      </c>
      <c r="C855" s="97" t="s">
        <v>5612</v>
      </c>
      <c r="D855" s="2" t="s">
        <v>7614</v>
      </c>
      <c r="E855" s="2" t="s">
        <v>679</v>
      </c>
      <c r="F855" s="2" t="s">
        <v>7615</v>
      </c>
      <c r="G855" s="2" t="s">
        <v>7616</v>
      </c>
      <c r="H855" s="2" t="s">
        <v>683</v>
      </c>
      <c r="I855" s="2" t="s">
        <v>683</v>
      </c>
      <c r="J855" s="2" t="s">
        <v>683</v>
      </c>
      <c r="K855" s="2" t="s">
        <v>1340</v>
      </c>
      <c r="L855" s="2" t="s">
        <v>757</v>
      </c>
    </row>
    <row r="856" spans="1:12" x14ac:dyDescent="0.2">
      <c r="A856" s="2">
        <v>855</v>
      </c>
      <c r="B856" s="97" t="s">
        <v>5615</v>
      </c>
      <c r="C856" s="97" t="s">
        <v>5616</v>
      </c>
      <c r="D856" s="2" t="s">
        <v>7617</v>
      </c>
      <c r="E856" s="2" t="s">
        <v>679</v>
      </c>
      <c r="F856" s="2" t="s">
        <v>7618</v>
      </c>
      <c r="G856" s="2" t="s">
        <v>7619</v>
      </c>
      <c r="H856" s="2" t="s">
        <v>7620</v>
      </c>
      <c r="I856" s="2" t="s">
        <v>683</v>
      </c>
      <c r="J856" s="2" t="s">
        <v>1643</v>
      </c>
      <c r="K856" s="2" t="s">
        <v>889</v>
      </c>
      <c r="L856" s="2" t="s">
        <v>7621</v>
      </c>
    </row>
    <row r="857" spans="1:12" x14ac:dyDescent="0.2">
      <c r="A857" s="2">
        <v>856</v>
      </c>
      <c r="B857" s="97" t="s">
        <v>5615</v>
      </c>
      <c r="C857" s="2" t="s">
        <v>5616</v>
      </c>
      <c r="D857" s="2" t="s">
        <v>7622</v>
      </c>
      <c r="E857" s="2" t="s">
        <v>5739</v>
      </c>
      <c r="F857" s="2" t="s">
        <v>7623</v>
      </c>
      <c r="G857" s="2" t="s">
        <v>7624</v>
      </c>
      <c r="H857" s="2" t="s">
        <v>7620</v>
      </c>
      <c r="I857" s="2" t="s">
        <v>683</v>
      </c>
      <c r="J857" s="2" t="s">
        <v>1643</v>
      </c>
      <c r="K857" s="2" t="s">
        <v>889</v>
      </c>
      <c r="L857" s="2" t="s">
        <v>7621</v>
      </c>
    </row>
    <row r="858" spans="1:12" x14ac:dyDescent="0.2">
      <c r="A858" s="2">
        <v>857</v>
      </c>
      <c r="B858" s="97" t="s">
        <v>5615</v>
      </c>
      <c r="C858" s="2" t="s">
        <v>5616</v>
      </c>
      <c r="D858" s="2" t="s">
        <v>683</v>
      </c>
      <c r="E858" s="2" t="s">
        <v>5742</v>
      </c>
      <c r="F858" s="2" t="s">
        <v>683</v>
      </c>
      <c r="G858" s="2" t="s">
        <v>683</v>
      </c>
      <c r="H858" s="2" t="s">
        <v>7620</v>
      </c>
      <c r="I858" s="2" t="s">
        <v>683</v>
      </c>
      <c r="J858" s="2" t="s">
        <v>1643</v>
      </c>
      <c r="K858" s="2" t="s">
        <v>889</v>
      </c>
      <c r="L858" s="2" t="s">
        <v>7621</v>
      </c>
    </row>
    <row r="859" spans="1:12" x14ac:dyDescent="0.2">
      <c r="A859" s="2">
        <v>858</v>
      </c>
      <c r="B859" s="97" t="s">
        <v>5618</v>
      </c>
      <c r="C859" s="2" t="s">
        <v>5619</v>
      </c>
      <c r="D859" s="2" t="s">
        <v>7625</v>
      </c>
      <c r="E859" s="2" t="s">
        <v>679</v>
      </c>
      <c r="F859" s="2" t="s">
        <v>7626</v>
      </c>
      <c r="G859" s="2" t="s">
        <v>7627</v>
      </c>
      <c r="H859" s="2" t="s">
        <v>7628</v>
      </c>
      <c r="I859" s="2" t="s">
        <v>683</v>
      </c>
      <c r="J859" s="2" t="s">
        <v>684</v>
      </c>
      <c r="K859" s="2" t="s">
        <v>685</v>
      </c>
      <c r="L859" s="2" t="s">
        <v>7629</v>
      </c>
    </row>
    <row r="860" spans="1:12" x14ac:dyDescent="0.2">
      <c r="A860" s="2">
        <v>859</v>
      </c>
      <c r="B860" s="97" t="s">
        <v>5618</v>
      </c>
      <c r="C860" s="97" t="s">
        <v>5619</v>
      </c>
      <c r="D860" s="2" t="s">
        <v>7630</v>
      </c>
      <c r="E860" s="2" t="s">
        <v>5739</v>
      </c>
      <c r="F860" s="2" t="s">
        <v>7631</v>
      </c>
      <c r="G860" s="2" t="s">
        <v>7632</v>
      </c>
      <c r="H860" s="2" t="s">
        <v>7628</v>
      </c>
      <c r="I860" s="2" t="s">
        <v>683</v>
      </c>
      <c r="J860" s="2" t="s">
        <v>684</v>
      </c>
      <c r="K860" s="2" t="s">
        <v>685</v>
      </c>
      <c r="L860" s="2" t="s">
        <v>7629</v>
      </c>
    </row>
    <row r="861" spans="1:12" x14ac:dyDescent="0.2">
      <c r="A861" s="2">
        <v>860</v>
      </c>
      <c r="B861" s="97" t="s">
        <v>5618</v>
      </c>
      <c r="C861" s="97" t="s">
        <v>5619</v>
      </c>
      <c r="D861" s="2" t="s">
        <v>7633</v>
      </c>
      <c r="E861" s="2" t="s">
        <v>5742</v>
      </c>
      <c r="F861" s="2" t="s">
        <v>7634</v>
      </c>
      <c r="G861" s="2" t="s">
        <v>7635</v>
      </c>
      <c r="H861" s="2" t="s">
        <v>7628</v>
      </c>
      <c r="I861" s="2" t="s">
        <v>683</v>
      </c>
      <c r="J861" s="2" t="s">
        <v>684</v>
      </c>
      <c r="K861" s="2" t="s">
        <v>685</v>
      </c>
      <c r="L861" s="2" t="s">
        <v>7629</v>
      </c>
    </row>
    <row r="862" spans="1:12" x14ac:dyDescent="0.2">
      <c r="A862" s="2">
        <v>861</v>
      </c>
      <c r="B862" s="97" t="s">
        <v>5622</v>
      </c>
      <c r="C862" s="97" t="s">
        <v>5623</v>
      </c>
      <c r="E862" s="2" t="s">
        <v>679</v>
      </c>
      <c r="H862" s="2" t="s">
        <v>683</v>
      </c>
      <c r="I862" s="2" t="s">
        <v>683</v>
      </c>
      <c r="J862" s="2" t="s">
        <v>683</v>
      </c>
      <c r="K862" s="2" t="s">
        <v>1340</v>
      </c>
      <c r="L862" s="2" t="s">
        <v>757</v>
      </c>
    </row>
    <row r="863" spans="1:12" x14ac:dyDescent="0.2">
      <c r="A863" s="2">
        <v>862</v>
      </c>
      <c r="B863" s="97" t="s">
        <v>5625</v>
      </c>
      <c r="C863" s="97" t="s">
        <v>7636</v>
      </c>
      <c r="D863" s="2" t="s">
        <v>2077</v>
      </c>
      <c r="E863" s="2" t="s">
        <v>679</v>
      </c>
      <c r="F863" s="2" t="s">
        <v>2078</v>
      </c>
      <c r="G863" s="2" t="s">
        <v>2079</v>
      </c>
      <c r="H863" s="2" t="s">
        <v>2080</v>
      </c>
      <c r="I863" s="2" t="s">
        <v>683</v>
      </c>
      <c r="J863" s="2" t="s">
        <v>853</v>
      </c>
      <c r="K863" s="2" t="s">
        <v>854</v>
      </c>
      <c r="L863" s="2" t="s">
        <v>2081</v>
      </c>
    </row>
    <row r="864" spans="1:12" x14ac:dyDescent="0.2">
      <c r="A864" s="2">
        <v>863</v>
      </c>
      <c r="B864" s="97" t="s">
        <v>5625</v>
      </c>
      <c r="C864" s="97" t="s">
        <v>7636</v>
      </c>
      <c r="D864" s="2" t="s">
        <v>2077</v>
      </c>
      <c r="E864" s="2" t="s">
        <v>5742</v>
      </c>
      <c r="F864" s="2" t="s">
        <v>2078</v>
      </c>
      <c r="G864" s="2" t="s">
        <v>2079</v>
      </c>
      <c r="H864" s="2" t="s">
        <v>2080</v>
      </c>
      <c r="I864" s="2" t="s">
        <v>683</v>
      </c>
      <c r="J864" s="2" t="s">
        <v>853</v>
      </c>
      <c r="K864" s="2" t="s">
        <v>854</v>
      </c>
      <c r="L864" s="2" t="s">
        <v>2081</v>
      </c>
    </row>
    <row r="865" spans="1:12" x14ac:dyDescent="0.2">
      <c r="A865" s="2">
        <v>864</v>
      </c>
      <c r="B865" s="97" t="s">
        <v>5629</v>
      </c>
      <c r="C865" s="97" t="s">
        <v>5630</v>
      </c>
      <c r="D865" s="2" t="s">
        <v>7637</v>
      </c>
      <c r="E865" s="2" t="s">
        <v>679</v>
      </c>
      <c r="H865" s="2" t="s">
        <v>683</v>
      </c>
      <c r="I865" s="2" t="s">
        <v>683</v>
      </c>
      <c r="J865" s="2" t="s">
        <v>683</v>
      </c>
      <c r="K865" s="2" t="s">
        <v>1340</v>
      </c>
      <c r="L865" s="2" t="s">
        <v>757</v>
      </c>
    </row>
    <row r="866" spans="1:12" x14ac:dyDescent="0.2">
      <c r="A866" s="2">
        <v>865</v>
      </c>
      <c r="B866" s="97" t="s">
        <v>1437</v>
      </c>
      <c r="C866" s="97" t="s">
        <v>1438</v>
      </c>
      <c r="D866" s="2" t="s">
        <v>7638</v>
      </c>
      <c r="E866" s="2" t="s">
        <v>679</v>
      </c>
      <c r="F866" s="2" t="s">
        <v>7639</v>
      </c>
      <c r="G866" s="2" t="s">
        <v>7640</v>
      </c>
      <c r="H866" s="2" t="s">
        <v>1441</v>
      </c>
      <c r="I866" s="2" t="s">
        <v>683</v>
      </c>
      <c r="J866" s="2" t="s">
        <v>1442</v>
      </c>
      <c r="K866" s="2" t="s">
        <v>1121</v>
      </c>
      <c r="L866" s="2" t="s">
        <v>1443</v>
      </c>
    </row>
    <row r="867" spans="1:12" x14ac:dyDescent="0.2">
      <c r="A867" s="2">
        <v>866</v>
      </c>
      <c r="B867" s="97" t="s">
        <v>1437</v>
      </c>
      <c r="C867" s="2" t="s">
        <v>1438</v>
      </c>
      <c r="D867" s="2" t="s">
        <v>7641</v>
      </c>
      <c r="E867" s="2" t="s">
        <v>5742</v>
      </c>
      <c r="F867" s="2" t="s">
        <v>7642</v>
      </c>
      <c r="G867" s="2" t="s">
        <v>683</v>
      </c>
      <c r="H867" s="2" t="s">
        <v>1441</v>
      </c>
      <c r="I867" s="2" t="s">
        <v>683</v>
      </c>
      <c r="J867" s="2" t="s">
        <v>1442</v>
      </c>
      <c r="K867" s="2" t="s">
        <v>1121</v>
      </c>
      <c r="L867" s="2" t="s">
        <v>1443</v>
      </c>
    </row>
    <row r="868" spans="1:12" x14ac:dyDescent="0.2">
      <c r="A868" s="2">
        <v>867</v>
      </c>
      <c r="B868" s="97" t="s">
        <v>1208</v>
      </c>
      <c r="C868" s="2" t="s">
        <v>1209</v>
      </c>
      <c r="D868" s="2" t="s">
        <v>1210</v>
      </c>
      <c r="E868" s="2" t="s">
        <v>679</v>
      </c>
      <c r="F868" s="2" t="s">
        <v>1211</v>
      </c>
      <c r="G868" s="2" t="s">
        <v>1212</v>
      </c>
      <c r="H868" s="2" t="s">
        <v>1213</v>
      </c>
      <c r="I868" s="2" t="s">
        <v>683</v>
      </c>
      <c r="J868" s="2" t="s">
        <v>1214</v>
      </c>
      <c r="K868" s="2" t="s">
        <v>728</v>
      </c>
      <c r="L868" s="2" t="s">
        <v>1215</v>
      </c>
    </row>
    <row r="869" spans="1:12" x14ac:dyDescent="0.2">
      <c r="A869" s="2">
        <v>868</v>
      </c>
      <c r="B869" s="97" t="s">
        <v>2994</v>
      </c>
      <c r="C869" s="2" t="s">
        <v>2995</v>
      </c>
      <c r="D869" s="2" t="s">
        <v>2996</v>
      </c>
      <c r="E869" s="2" t="s">
        <v>829</v>
      </c>
      <c r="F869" s="2" t="s">
        <v>2997</v>
      </c>
      <c r="G869" s="2" t="s">
        <v>2998</v>
      </c>
      <c r="H869" s="2" t="s">
        <v>2999</v>
      </c>
      <c r="I869" s="2" t="s">
        <v>683</v>
      </c>
      <c r="J869" s="2" t="s">
        <v>2835</v>
      </c>
      <c r="K869" s="2" t="s">
        <v>3000</v>
      </c>
      <c r="L869" s="2" t="s">
        <v>3001</v>
      </c>
    </row>
    <row r="870" spans="1:12" x14ac:dyDescent="0.2">
      <c r="A870" s="2">
        <v>869</v>
      </c>
      <c r="B870" s="97" t="s">
        <v>2994</v>
      </c>
      <c r="C870" s="97" t="s">
        <v>2995</v>
      </c>
      <c r="D870" s="2" t="s">
        <v>7643</v>
      </c>
      <c r="E870" s="2" t="s">
        <v>5840</v>
      </c>
      <c r="F870" s="2" t="s">
        <v>7644</v>
      </c>
      <c r="G870" s="2" t="s">
        <v>7645</v>
      </c>
      <c r="H870" s="2" t="s">
        <v>2999</v>
      </c>
      <c r="I870" s="2" t="s">
        <v>683</v>
      </c>
      <c r="J870" s="2" t="s">
        <v>2835</v>
      </c>
      <c r="K870" s="2" t="s">
        <v>3000</v>
      </c>
      <c r="L870" s="2" t="s">
        <v>3001</v>
      </c>
    </row>
    <row r="871" spans="1:12" x14ac:dyDescent="0.2">
      <c r="A871" s="2">
        <v>870</v>
      </c>
      <c r="B871" s="97" t="s">
        <v>1219</v>
      </c>
      <c r="C871" s="97" t="s">
        <v>1220</v>
      </c>
      <c r="D871" s="2" t="s">
        <v>1221</v>
      </c>
      <c r="E871" s="2" t="s">
        <v>679</v>
      </c>
      <c r="F871" s="2" t="s">
        <v>1222</v>
      </c>
      <c r="G871" s="2" t="s">
        <v>1223</v>
      </c>
      <c r="H871" s="2" t="s">
        <v>1224</v>
      </c>
      <c r="I871" s="2" t="s">
        <v>683</v>
      </c>
      <c r="J871" s="2" t="s">
        <v>1002</v>
      </c>
      <c r="K871" s="2" t="s">
        <v>1003</v>
      </c>
      <c r="L871" s="2" t="s">
        <v>1225</v>
      </c>
    </row>
    <row r="872" spans="1:12" x14ac:dyDescent="0.2">
      <c r="A872" s="2">
        <v>871</v>
      </c>
      <c r="B872" s="97" t="s">
        <v>3326</v>
      </c>
      <c r="C872" s="97" t="s">
        <v>3328</v>
      </c>
      <c r="D872" s="2" t="s">
        <v>7646</v>
      </c>
      <c r="E872" s="2" t="s">
        <v>679</v>
      </c>
      <c r="F872" s="2" t="s">
        <v>7647</v>
      </c>
      <c r="G872" s="2" t="s">
        <v>7648</v>
      </c>
      <c r="H872" s="2" t="s">
        <v>7649</v>
      </c>
      <c r="I872" s="2" t="s">
        <v>683</v>
      </c>
      <c r="J872" s="2" t="s">
        <v>1696</v>
      </c>
      <c r="K872" s="2" t="s">
        <v>1203</v>
      </c>
      <c r="L872" s="2" t="s">
        <v>7650</v>
      </c>
    </row>
    <row r="873" spans="1:12" x14ac:dyDescent="0.2">
      <c r="A873" s="2">
        <v>872</v>
      </c>
      <c r="B873" s="97" t="s">
        <v>3326</v>
      </c>
      <c r="C873" s="97" t="s">
        <v>3328</v>
      </c>
      <c r="D873" s="2" t="s">
        <v>7646</v>
      </c>
      <c r="E873" s="2" t="s">
        <v>5742</v>
      </c>
      <c r="F873" s="2" t="s">
        <v>7647</v>
      </c>
      <c r="G873" s="2" t="s">
        <v>7648</v>
      </c>
      <c r="H873" s="2" t="s">
        <v>7649</v>
      </c>
      <c r="I873" s="2" t="s">
        <v>683</v>
      </c>
      <c r="J873" s="2" t="s">
        <v>1696</v>
      </c>
      <c r="K873" s="2" t="s">
        <v>1203</v>
      </c>
      <c r="L873" s="2" t="s">
        <v>7650</v>
      </c>
    </row>
    <row r="874" spans="1:12" x14ac:dyDescent="0.2">
      <c r="A874" s="2">
        <v>873</v>
      </c>
      <c r="B874" s="97" t="s">
        <v>1229</v>
      </c>
      <c r="C874" s="97" t="s">
        <v>1230</v>
      </c>
      <c r="D874" s="2" t="s">
        <v>1231</v>
      </c>
      <c r="E874" s="2" t="s">
        <v>679</v>
      </c>
      <c r="F874" s="2" t="s">
        <v>1232</v>
      </c>
      <c r="G874" s="2" t="s">
        <v>1233</v>
      </c>
      <c r="H874" s="2" t="s">
        <v>1234</v>
      </c>
      <c r="I874" s="2" t="s">
        <v>683</v>
      </c>
      <c r="J874" s="2" t="s">
        <v>1235</v>
      </c>
      <c r="K874" s="2" t="s">
        <v>854</v>
      </c>
      <c r="L874" s="2" t="s">
        <v>1236</v>
      </c>
    </row>
    <row r="875" spans="1:12" x14ac:dyDescent="0.2">
      <c r="A875" s="2">
        <v>874</v>
      </c>
      <c r="B875" s="97" t="s">
        <v>1229</v>
      </c>
      <c r="C875" s="97" t="s">
        <v>1230</v>
      </c>
      <c r="D875" s="2" t="s">
        <v>7651</v>
      </c>
      <c r="E875" s="2" t="s">
        <v>5742</v>
      </c>
      <c r="F875" s="2" t="s">
        <v>7652</v>
      </c>
      <c r="G875" s="2" t="s">
        <v>7653</v>
      </c>
      <c r="H875" s="2" t="s">
        <v>1234</v>
      </c>
      <c r="I875" s="2" t="s">
        <v>683</v>
      </c>
      <c r="J875" s="2" t="s">
        <v>1235</v>
      </c>
      <c r="K875" s="2" t="s">
        <v>854</v>
      </c>
      <c r="L875" s="2" t="s">
        <v>1236</v>
      </c>
    </row>
    <row r="876" spans="1:12" x14ac:dyDescent="0.2">
      <c r="A876" s="2">
        <v>875</v>
      </c>
      <c r="B876" s="97" t="s">
        <v>5654</v>
      </c>
      <c r="C876" s="97" t="s">
        <v>5655</v>
      </c>
      <c r="D876" s="2" t="s">
        <v>7654</v>
      </c>
      <c r="E876" s="2" t="s">
        <v>679</v>
      </c>
      <c r="F876" s="2" t="s">
        <v>7655</v>
      </c>
      <c r="G876" s="2" t="s">
        <v>7656</v>
      </c>
      <c r="H876" s="2" t="s">
        <v>7657</v>
      </c>
      <c r="I876" s="2" t="s">
        <v>683</v>
      </c>
      <c r="J876" s="2" t="s">
        <v>3009</v>
      </c>
      <c r="K876" s="2" t="s">
        <v>3010</v>
      </c>
      <c r="L876" s="2" t="s">
        <v>7658</v>
      </c>
    </row>
    <row r="877" spans="1:12" x14ac:dyDescent="0.2">
      <c r="A877" s="2">
        <v>876</v>
      </c>
      <c r="B877" s="97" t="s">
        <v>5654</v>
      </c>
      <c r="C877" s="97" t="s">
        <v>5655</v>
      </c>
      <c r="D877" s="2" t="s">
        <v>7659</v>
      </c>
      <c r="E877" s="2" t="s">
        <v>5739</v>
      </c>
      <c r="F877" s="2" t="s">
        <v>7660</v>
      </c>
      <c r="G877" s="2" t="s">
        <v>683</v>
      </c>
      <c r="H877" s="2" t="s">
        <v>7657</v>
      </c>
      <c r="I877" s="2" t="s">
        <v>683</v>
      </c>
      <c r="J877" s="2" t="s">
        <v>3009</v>
      </c>
      <c r="K877" s="2" t="s">
        <v>3010</v>
      </c>
      <c r="L877" s="2" t="s">
        <v>7658</v>
      </c>
    </row>
    <row r="878" spans="1:12" x14ac:dyDescent="0.2">
      <c r="A878" s="2">
        <v>877</v>
      </c>
      <c r="B878" s="97" t="s">
        <v>2016</v>
      </c>
      <c r="C878" s="97" t="s">
        <v>2017</v>
      </c>
      <c r="E878" s="2" t="s">
        <v>3494</v>
      </c>
      <c r="H878" s="2" t="s">
        <v>7661</v>
      </c>
      <c r="J878" s="2" t="s">
        <v>1202</v>
      </c>
      <c r="K878" s="2" t="s">
        <v>2022</v>
      </c>
      <c r="L878" s="2" t="s">
        <v>7662</v>
      </c>
    </row>
    <row r="879" spans="1:12" x14ac:dyDescent="0.2">
      <c r="A879" s="2">
        <v>878</v>
      </c>
      <c r="B879" s="97" t="s">
        <v>5662</v>
      </c>
      <c r="C879" s="97" t="s">
        <v>5663</v>
      </c>
      <c r="D879" s="2" t="s">
        <v>7663</v>
      </c>
      <c r="E879" s="2" t="s">
        <v>679</v>
      </c>
      <c r="F879" s="2" t="s">
        <v>7664</v>
      </c>
      <c r="G879" s="2" t="s">
        <v>7665</v>
      </c>
      <c r="H879" s="2" t="s">
        <v>7666</v>
      </c>
      <c r="I879" s="2" t="s">
        <v>683</v>
      </c>
      <c r="J879" s="2" t="s">
        <v>7667</v>
      </c>
      <c r="K879" s="2" t="s">
        <v>915</v>
      </c>
      <c r="L879" s="2" t="s">
        <v>7668</v>
      </c>
    </row>
    <row r="880" spans="1:12" x14ac:dyDescent="0.2">
      <c r="A880" s="2">
        <v>879</v>
      </c>
      <c r="B880" s="97" t="s">
        <v>5662</v>
      </c>
      <c r="C880" s="97" t="s">
        <v>5663</v>
      </c>
      <c r="D880" s="2" t="s">
        <v>7663</v>
      </c>
      <c r="E880" s="2" t="s">
        <v>5742</v>
      </c>
      <c r="F880" s="2" t="s">
        <v>7669</v>
      </c>
      <c r="G880" s="2" t="s">
        <v>7665</v>
      </c>
      <c r="H880" s="2" t="s">
        <v>7666</v>
      </c>
      <c r="I880" s="2" t="s">
        <v>683</v>
      </c>
      <c r="J880" s="2" t="s">
        <v>7667</v>
      </c>
      <c r="K880" s="2" t="s">
        <v>915</v>
      </c>
      <c r="L880" s="2" t="s">
        <v>7668</v>
      </c>
    </row>
    <row r="881" spans="1:12" x14ac:dyDescent="0.2">
      <c r="A881" s="2">
        <v>880</v>
      </c>
      <c r="B881" s="97" t="s">
        <v>5666</v>
      </c>
      <c r="C881" s="97" t="s">
        <v>5667</v>
      </c>
      <c r="D881" s="2" t="s">
        <v>7670</v>
      </c>
      <c r="E881" s="2" t="s">
        <v>679</v>
      </c>
      <c r="F881" s="2" t="s">
        <v>7671</v>
      </c>
      <c r="G881" s="2" t="s">
        <v>7672</v>
      </c>
      <c r="H881" s="2" t="s">
        <v>7673</v>
      </c>
      <c r="I881" s="2" t="s">
        <v>683</v>
      </c>
      <c r="J881" s="2" t="s">
        <v>2262</v>
      </c>
      <c r="K881" s="2" t="s">
        <v>1109</v>
      </c>
      <c r="L881" s="2" t="s">
        <v>7674</v>
      </c>
    </row>
    <row r="882" spans="1:12" x14ac:dyDescent="0.2">
      <c r="A882" s="2">
        <v>881</v>
      </c>
      <c r="B882" s="97" t="s">
        <v>5666</v>
      </c>
      <c r="C882" s="97" t="s">
        <v>5667</v>
      </c>
      <c r="D882" s="2" t="s">
        <v>7675</v>
      </c>
      <c r="E882" s="2" t="s">
        <v>5739</v>
      </c>
      <c r="F882" s="2" t="s">
        <v>7676</v>
      </c>
      <c r="G882" s="2" t="s">
        <v>7677</v>
      </c>
      <c r="H882" s="2" t="s">
        <v>7673</v>
      </c>
      <c r="I882" s="2" t="s">
        <v>683</v>
      </c>
      <c r="J882" s="2" t="s">
        <v>2262</v>
      </c>
      <c r="K882" s="2" t="s">
        <v>1109</v>
      </c>
      <c r="L882" s="2" t="s">
        <v>7674</v>
      </c>
    </row>
    <row r="883" spans="1:12" x14ac:dyDescent="0.2">
      <c r="A883" s="2">
        <v>882</v>
      </c>
      <c r="B883" s="97" t="s">
        <v>5666</v>
      </c>
      <c r="C883" s="97" t="s">
        <v>5667</v>
      </c>
      <c r="D883" s="97" t="s">
        <v>7678</v>
      </c>
      <c r="E883" s="2" t="s">
        <v>5742</v>
      </c>
      <c r="F883" s="2" t="s">
        <v>7679</v>
      </c>
      <c r="G883" s="2" t="s">
        <v>7680</v>
      </c>
      <c r="H883" s="2" t="s">
        <v>7673</v>
      </c>
      <c r="I883" s="2" t="s">
        <v>683</v>
      </c>
      <c r="J883" s="2" t="s">
        <v>2262</v>
      </c>
      <c r="K883" s="2" t="s">
        <v>1109</v>
      </c>
      <c r="L883" s="2" t="s">
        <v>7674</v>
      </c>
    </row>
    <row r="884" spans="1:12" x14ac:dyDescent="0.2">
      <c r="A884" s="2">
        <v>883</v>
      </c>
      <c r="B884" s="97" t="s">
        <v>1446</v>
      </c>
      <c r="C884" s="97" t="s">
        <v>1447</v>
      </c>
      <c r="D884" s="97" t="s">
        <v>1448</v>
      </c>
      <c r="E884" s="2" t="s">
        <v>679</v>
      </c>
      <c r="F884" s="2" t="s">
        <v>1449</v>
      </c>
      <c r="G884" s="2" t="s">
        <v>1450</v>
      </c>
      <c r="H884" s="2" t="s">
        <v>1451</v>
      </c>
      <c r="I884" s="2" t="s">
        <v>683</v>
      </c>
      <c r="J884" s="2" t="s">
        <v>1452</v>
      </c>
      <c r="K884" s="2" t="s">
        <v>1121</v>
      </c>
      <c r="L884" s="2" t="s">
        <v>1453</v>
      </c>
    </row>
    <row r="885" spans="1:12" x14ac:dyDescent="0.2">
      <c r="A885" s="2">
        <v>884</v>
      </c>
      <c r="B885" s="97" t="s">
        <v>1446</v>
      </c>
      <c r="C885" s="2" t="s">
        <v>1447</v>
      </c>
      <c r="D885" s="2" t="s">
        <v>7681</v>
      </c>
      <c r="E885" s="2" t="s">
        <v>5840</v>
      </c>
      <c r="F885" s="2" t="s">
        <v>7682</v>
      </c>
      <c r="G885" s="2" t="s">
        <v>7683</v>
      </c>
      <c r="H885" s="2" t="s">
        <v>1451</v>
      </c>
      <c r="J885" s="2" t="s">
        <v>1452</v>
      </c>
      <c r="K885" s="2" t="s">
        <v>7684</v>
      </c>
      <c r="L885" s="2" t="s">
        <v>7685</v>
      </c>
    </row>
    <row r="886" spans="1:12" x14ac:dyDescent="0.2">
      <c r="A886" s="2">
        <v>885</v>
      </c>
      <c r="B886" s="97" t="s">
        <v>5674</v>
      </c>
      <c r="C886" s="2" t="s">
        <v>5675</v>
      </c>
      <c r="D886" s="2" t="s">
        <v>7686</v>
      </c>
      <c r="E886" s="2" t="s">
        <v>679</v>
      </c>
      <c r="F886" s="2" t="s">
        <v>7687</v>
      </c>
      <c r="G886" s="2" t="s">
        <v>7688</v>
      </c>
      <c r="H886" s="2" t="s">
        <v>7689</v>
      </c>
      <c r="I886" s="2" t="s">
        <v>683</v>
      </c>
      <c r="J886" s="2" t="s">
        <v>7690</v>
      </c>
      <c r="K886" s="2" t="s">
        <v>854</v>
      </c>
      <c r="L886" s="2" t="s">
        <v>7691</v>
      </c>
    </row>
    <row r="887" spans="1:12" x14ac:dyDescent="0.2">
      <c r="A887" s="2">
        <v>886</v>
      </c>
      <c r="B887" s="97" t="s">
        <v>5674</v>
      </c>
      <c r="C887" s="2" t="s">
        <v>5675</v>
      </c>
      <c r="D887" s="2" t="s">
        <v>7692</v>
      </c>
      <c r="E887" s="2" t="s">
        <v>5739</v>
      </c>
      <c r="F887" s="2" t="s">
        <v>7693</v>
      </c>
      <c r="G887" s="2" t="s">
        <v>7694</v>
      </c>
      <c r="H887" s="2" t="s">
        <v>7689</v>
      </c>
      <c r="I887" s="2" t="s">
        <v>683</v>
      </c>
      <c r="J887" s="2" t="s">
        <v>7690</v>
      </c>
      <c r="K887" s="2" t="s">
        <v>854</v>
      </c>
      <c r="L887" s="2" t="s">
        <v>7691</v>
      </c>
    </row>
    <row r="888" spans="1:12" x14ac:dyDescent="0.2">
      <c r="A888" s="2">
        <v>887</v>
      </c>
      <c r="B888" s="97" t="s">
        <v>5674</v>
      </c>
      <c r="C888" s="2" t="s">
        <v>5675</v>
      </c>
      <c r="D888" s="2" t="s">
        <v>7695</v>
      </c>
      <c r="E888" s="2" t="s">
        <v>5742</v>
      </c>
      <c r="F888" s="2" t="s">
        <v>683</v>
      </c>
      <c r="G888" s="2" t="s">
        <v>683</v>
      </c>
      <c r="H888" s="2" t="s">
        <v>7689</v>
      </c>
      <c r="I888" s="2" t="s">
        <v>683</v>
      </c>
      <c r="J888" s="2" t="s">
        <v>7690</v>
      </c>
      <c r="K888" s="2" t="s">
        <v>854</v>
      </c>
      <c r="L888" s="2" t="s">
        <v>7691</v>
      </c>
    </row>
    <row r="889" spans="1:12" x14ac:dyDescent="0.2">
      <c r="A889" s="2">
        <v>888</v>
      </c>
      <c r="B889" s="97" t="s">
        <v>5677</v>
      </c>
      <c r="C889" s="2" t="s">
        <v>7696</v>
      </c>
      <c r="D889" s="2" t="s">
        <v>7697</v>
      </c>
      <c r="E889" s="2" t="s">
        <v>679</v>
      </c>
      <c r="F889" s="2" t="s">
        <v>7698</v>
      </c>
      <c r="G889" s="2" t="s">
        <v>7699</v>
      </c>
      <c r="H889" s="2" t="s">
        <v>7700</v>
      </c>
      <c r="I889" s="2" t="s">
        <v>683</v>
      </c>
      <c r="J889" s="2" t="s">
        <v>2760</v>
      </c>
      <c r="K889" s="2" t="s">
        <v>698</v>
      </c>
      <c r="L889" s="2" t="s">
        <v>7701</v>
      </c>
    </row>
    <row r="890" spans="1:12" x14ac:dyDescent="0.2">
      <c r="A890" s="2">
        <v>889</v>
      </c>
      <c r="B890" s="97" t="s">
        <v>5677</v>
      </c>
      <c r="C890" s="2" t="s">
        <v>7696</v>
      </c>
      <c r="D890" s="2" t="s">
        <v>7702</v>
      </c>
      <c r="E890" s="2" t="s">
        <v>5739</v>
      </c>
      <c r="F890" s="2" t="s">
        <v>7703</v>
      </c>
      <c r="G890" s="2" t="s">
        <v>7699</v>
      </c>
      <c r="H890" s="2" t="s">
        <v>7700</v>
      </c>
      <c r="I890" s="2" t="s">
        <v>683</v>
      </c>
      <c r="J890" s="2" t="s">
        <v>2760</v>
      </c>
      <c r="K890" s="2" t="s">
        <v>698</v>
      </c>
      <c r="L890" s="2" t="s">
        <v>7701</v>
      </c>
    </row>
    <row r="891" spans="1:12" x14ac:dyDescent="0.2">
      <c r="A891" s="2">
        <v>890</v>
      </c>
      <c r="B891" s="97" t="s">
        <v>5677</v>
      </c>
      <c r="C891" s="2" t="s">
        <v>7696</v>
      </c>
      <c r="D891" s="2" t="s">
        <v>7704</v>
      </c>
      <c r="E891" s="2" t="s">
        <v>5742</v>
      </c>
      <c r="F891" s="2" t="s">
        <v>7705</v>
      </c>
      <c r="G891" s="2" t="s">
        <v>7699</v>
      </c>
      <c r="H891" s="2" t="s">
        <v>7700</v>
      </c>
      <c r="I891" s="2" t="s">
        <v>683</v>
      </c>
      <c r="J891" s="2" t="s">
        <v>2760</v>
      </c>
      <c r="K891" s="2" t="s">
        <v>698</v>
      </c>
      <c r="L891" s="2" t="s">
        <v>7701</v>
      </c>
    </row>
    <row r="892" spans="1:12" x14ac:dyDescent="0.2">
      <c r="A892" s="2">
        <v>891</v>
      </c>
      <c r="B892" s="97" t="s">
        <v>2961</v>
      </c>
      <c r="C892" s="2" t="s">
        <v>2962</v>
      </c>
      <c r="D892" s="2" t="s">
        <v>2963</v>
      </c>
      <c r="E892" s="2" t="s">
        <v>829</v>
      </c>
      <c r="F892" s="2" t="s">
        <v>2964</v>
      </c>
      <c r="G892" s="2" t="s">
        <v>2965</v>
      </c>
      <c r="H892" s="2" t="s">
        <v>2966</v>
      </c>
      <c r="I892" s="2" t="s">
        <v>683</v>
      </c>
      <c r="J892" s="2" t="s">
        <v>1985</v>
      </c>
      <c r="K892" s="2" t="s">
        <v>1986</v>
      </c>
      <c r="L892" s="2" t="s">
        <v>2967</v>
      </c>
    </row>
    <row r="893" spans="1:12" x14ac:dyDescent="0.2">
      <c r="A893" s="2">
        <v>892</v>
      </c>
      <c r="B893" s="97" t="s">
        <v>2961</v>
      </c>
      <c r="C893" s="2" t="s">
        <v>2962</v>
      </c>
      <c r="D893" s="2" t="s">
        <v>7706</v>
      </c>
      <c r="E893" s="2" t="s">
        <v>5739</v>
      </c>
      <c r="F893" s="2" t="s">
        <v>7707</v>
      </c>
      <c r="G893" s="2" t="s">
        <v>7708</v>
      </c>
      <c r="H893" s="2" t="s">
        <v>2966</v>
      </c>
      <c r="I893" s="2" t="s">
        <v>683</v>
      </c>
      <c r="J893" s="2" t="s">
        <v>1985</v>
      </c>
      <c r="K893" s="2" t="s">
        <v>1986</v>
      </c>
      <c r="L893" s="2" t="s">
        <v>7709</v>
      </c>
    </row>
    <row r="894" spans="1:12" x14ac:dyDescent="0.2">
      <c r="A894" s="2">
        <v>893</v>
      </c>
      <c r="B894" s="97" t="s">
        <v>2961</v>
      </c>
      <c r="C894" s="2" t="s">
        <v>2962</v>
      </c>
      <c r="D894" s="2" t="s">
        <v>7710</v>
      </c>
      <c r="E894" s="2" t="s">
        <v>5742</v>
      </c>
      <c r="F894" s="2" t="s">
        <v>7711</v>
      </c>
      <c r="G894" s="2" t="s">
        <v>7712</v>
      </c>
      <c r="H894" s="2" t="s">
        <v>2966</v>
      </c>
      <c r="I894" s="2" t="s">
        <v>683</v>
      </c>
      <c r="J894" s="2" t="s">
        <v>1985</v>
      </c>
      <c r="K894" s="2" t="s">
        <v>1986</v>
      </c>
      <c r="L894" s="2" t="s">
        <v>7709</v>
      </c>
    </row>
    <row r="895" spans="1:12" x14ac:dyDescent="0.2">
      <c r="A895" s="2">
        <v>894</v>
      </c>
      <c r="B895" s="97" t="s">
        <v>5685</v>
      </c>
      <c r="C895" s="2" t="s">
        <v>5686</v>
      </c>
      <c r="D895" s="2" t="s">
        <v>7713</v>
      </c>
      <c r="E895" s="2" t="s">
        <v>679</v>
      </c>
      <c r="F895" s="2" t="s">
        <v>7714</v>
      </c>
      <c r="G895" s="2" t="s">
        <v>7715</v>
      </c>
      <c r="H895" s="2" t="s">
        <v>7716</v>
      </c>
      <c r="I895" s="2" t="s">
        <v>683</v>
      </c>
      <c r="J895" s="2" t="s">
        <v>7717</v>
      </c>
      <c r="K895" s="2" t="s">
        <v>7718</v>
      </c>
      <c r="L895" s="2" t="s">
        <v>7701</v>
      </c>
    </row>
    <row r="896" spans="1:12" x14ac:dyDescent="0.2">
      <c r="A896" s="2">
        <v>895</v>
      </c>
      <c r="B896" s="97" t="s">
        <v>5685</v>
      </c>
      <c r="C896" s="2" t="s">
        <v>5686</v>
      </c>
      <c r="D896" s="2" t="s">
        <v>7719</v>
      </c>
      <c r="E896" s="2" t="s">
        <v>5739</v>
      </c>
      <c r="F896" s="2" t="s">
        <v>7720</v>
      </c>
      <c r="G896" s="2" t="s">
        <v>7721</v>
      </c>
      <c r="H896" s="2" t="s">
        <v>7716</v>
      </c>
      <c r="I896" s="2" t="s">
        <v>683</v>
      </c>
      <c r="J896" s="2" t="s">
        <v>7717</v>
      </c>
      <c r="K896" s="2" t="s">
        <v>7718</v>
      </c>
      <c r="L896" s="2" t="s">
        <v>7701</v>
      </c>
    </row>
    <row r="897" spans="1:12" x14ac:dyDescent="0.2">
      <c r="A897" s="2">
        <v>896</v>
      </c>
      <c r="B897" s="97" t="s">
        <v>5685</v>
      </c>
      <c r="C897" s="2" t="s">
        <v>5686</v>
      </c>
      <c r="D897" s="2" t="s">
        <v>7722</v>
      </c>
      <c r="E897" s="2" t="s">
        <v>5742</v>
      </c>
      <c r="F897" s="2" t="s">
        <v>7723</v>
      </c>
      <c r="G897" s="2" t="s">
        <v>7724</v>
      </c>
      <c r="H897" s="2" t="s">
        <v>7716</v>
      </c>
      <c r="I897" s="2" t="s">
        <v>683</v>
      </c>
      <c r="J897" s="2" t="s">
        <v>7717</v>
      </c>
      <c r="K897" s="2" t="s">
        <v>7718</v>
      </c>
      <c r="L897" s="2" t="s">
        <v>7701</v>
      </c>
    </row>
    <row r="898" spans="1:12" x14ac:dyDescent="0.2">
      <c r="A898" s="2">
        <v>897</v>
      </c>
      <c r="B898" s="97" t="s">
        <v>2426</v>
      </c>
      <c r="C898" s="2" t="s">
        <v>2427</v>
      </c>
      <c r="D898" s="2" t="s">
        <v>7725</v>
      </c>
      <c r="E898" s="2" t="s">
        <v>679</v>
      </c>
      <c r="F898" s="2" t="s">
        <v>7726</v>
      </c>
      <c r="G898" s="2" t="s">
        <v>7727</v>
      </c>
      <c r="H898" s="2" t="s">
        <v>7728</v>
      </c>
      <c r="I898" s="2" t="s">
        <v>683</v>
      </c>
      <c r="J898" s="2" t="s">
        <v>2432</v>
      </c>
      <c r="K898" s="2" t="s">
        <v>1849</v>
      </c>
      <c r="L898" s="2" t="s">
        <v>7032</v>
      </c>
    </row>
    <row r="899" spans="1:12" x14ac:dyDescent="0.2">
      <c r="A899" s="2">
        <v>898</v>
      </c>
      <c r="B899" s="97" t="s">
        <v>2426</v>
      </c>
      <c r="C899" s="2" t="s">
        <v>2427</v>
      </c>
      <c r="D899" s="2" t="s">
        <v>7729</v>
      </c>
      <c r="E899" s="2" t="s">
        <v>5739</v>
      </c>
      <c r="F899" s="2" t="s">
        <v>7730</v>
      </c>
      <c r="G899" s="2" t="s">
        <v>2430</v>
      </c>
      <c r="H899" s="2" t="s">
        <v>7728</v>
      </c>
      <c r="I899" s="2" t="s">
        <v>683</v>
      </c>
      <c r="J899" s="2" t="s">
        <v>2432</v>
      </c>
      <c r="K899" s="2" t="s">
        <v>1849</v>
      </c>
      <c r="L899" s="2" t="s">
        <v>7032</v>
      </c>
    </row>
    <row r="900" spans="1:12" x14ac:dyDescent="0.2">
      <c r="A900" s="2">
        <v>899</v>
      </c>
      <c r="B900" s="97" t="s">
        <v>2426</v>
      </c>
      <c r="C900" s="2" t="s">
        <v>2427</v>
      </c>
      <c r="D900" s="2" t="s">
        <v>7725</v>
      </c>
      <c r="E900" s="2" t="s">
        <v>5742</v>
      </c>
      <c r="F900" s="2" t="s">
        <v>7726</v>
      </c>
      <c r="G900" s="2" t="s">
        <v>7727</v>
      </c>
      <c r="H900" s="2" t="s">
        <v>7728</v>
      </c>
      <c r="I900" s="2" t="s">
        <v>683</v>
      </c>
      <c r="J900" s="2" t="s">
        <v>2432</v>
      </c>
      <c r="K900" s="2" t="s">
        <v>1849</v>
      </c>
      <c r="L900" s="2" t="s">
        <v>7032</v>
      </c>
    </row>
    <row r="901" spans="1:12" x14ac:dyDescent="0.2">
      <c r="A901" s="2">
        <v>900</v>
      </c>
      <c r="B901" s="97" t="s">
        <v>2968</v>
      </c>
      <c r="C901" s="2" t="s">
        <v>2969</v>
      </c>
      <c r="D901" s="2" t="s">
        <v>2970</v>
      </c>
      <c r="E901" s="2" t="s">
        <v>679</v>
      </c>
      <c r="F901" s="2" t="s">
        <v>2971</v>
      </c>
      <c r="G901" s="2" t="s">
        <v>2972</v>
      </c>
      <c r="H901" s="2" t="s">
        <v>2973</v>
      </c>
      <c r="I901" s="2" t="s">
        <v>683</v>
      </c>
      <c r="J901" s="2" t="s">
        <v>1985</v>
      </c>
      <c r="K901" s="2" t="s">
        <v>1986</v>
      </c>
      <c r="L901" s="2" t="s">
        <v>2974</v>
      </c>
    </row>
    <row r="902" spans="1:12" x14ac:dyDescent="0.2">
      <c r="A902" s="2">
        <v>901</v>
      </c>
      <c r="B902" s="97" t="s">
        <v>2027</v>
      </c>
      <c r="C902" s="2" t="s">
        <v>2028</v>
      </c>
      <c r="D902" s="2" t="s">
        <v>7731</v>
      </c>
      <c r="E902" s="2" t="s">
        <v>679</v>
      </c>
      <c r="F902" s="2" t="s">
        <v>2030</v>
      </c>
      <c r="G902" s="2" t="s">
        <v>7732</v>
      </c>
      <c r="H902" s="2" t="s">
        <v>2032</v>
      </c>
      <c r="I902" s="2" t="s">
        <v>683</v>
      </c>
      <c r="J902" s="2" t="s">
        <v>1985</v>
      </c>
      <c r="K902" s="2" t="s">
        <v>1986</v>
      </c>
      <c r="L902" s="2" t="s">
        <v>2033</v>
      </c>
    </row>
    <row r="903" spans="1:12" x14ac:dyDescent="0.2">
      <c r="A903" s="2">
        <v>902</v>
      </c>
      <c r="B903" s="97" t="s">
        <v>2035</v>
      </c>
      <c r="C903" s="2" t="s">
        <v>2036</v>
      </c>
      <c r="D903" s="2" t="s">
        <v>7733</v>
      </c>
      <c r="E903" s="2" t="s">
        <v>679</v>
      </c>
      <c r="F903" s="2" t="s">
        <v>7734</v>
      </c>
      <c r="G903" s="2" t="s">
        <v>7735</v>
      </c>
      <c r="H903" s="2" t="s">
        <v>7736</v>
      </c>
      <c r="I903" s="2" t="s">
        <v>683</v>
      </c>
      <c r="J903" s="2" t="s">
        <v>2041</v>
      </c>
      <c r="K903" s="2" t="s">
        <v>957</v>
      </c>
      <c r="L903" s="2" t="s">
        <v>2042</v>
      </c>
    </row>
    <row r="904" spans="1:12" x14ac:dyDescent="0.2">
      <c r="A904" s="2">
        <v>903</v>
      </c>
      <c r="B904" s="97" t="s">
        <v>2035</v>
      </c>
      <c r="C904" s="2" t="s">
        <v>2036</v>
      </c>
      <c r="D904" s="2" t="s">
        <v>7733</v>
      </c>
      <c r="E904" s="2" t="s">
        <v>5742</v>
      </c>
      <c r="F904" s="2" t="s">
        <v>7734</v>
      </c>
      <c r="G904" s="2" t="s">
        <v>7735</v>
      </c>
      <c r="H904" s="2" t="s">
        <v>7736</v>
      </c>
      <c r="I904" s="2" t="s">
        <v>683</v>
      </c>
      <c r="J904" s="2" t="s">
        <v>2041</v>
      </c>
      <c r="K904" s="2" t="s">
        <v>957</v>
      </c>
      <c r="L904" s="2" t="s">
        <v>2042</v>
      </c>
    </row>
    <row r="905" spans="1:12" x14ac:dyDescent="0.2">
      <c r="A905" s="2">
        <v>904</v>
      </c>
      <c r="B905" s="97" t="s">
        <v>3433</v>
      </c>
      <c r="C905" s="2" t="s">
        <v>5702</v>
      </c>
      <c r="D905" s="2" t="s">
        <v>7737</v>
      </c>
      <c r="E905" s="2" t="s">
        <v>829</v>
      </c>
      <c r="F905" s="2" t="s">
        <v>7738</v>
      </c>
      <c r="G905" s="2" t="s">
        <v>7739</v>
      </c>
      <c r="H905" s="2" t="s">
        <v>7740</v>
      </c>
      <c r="J905" s="2" t="s">
        <v>5844</v>
      </c>
      <c r="K905" s="2" t="s">
        <v>7741</v>
      </c>
      <c r="L905" s="2" t="s">
        <v>7742</v>
      </c>
    </row>
    <row r="906" spans="1:12" x14ac:dyDescent="0.2">
      <c r="A906" s="2">
        <v>905</v>
      </c>
      <c r="B906" s="97" t="s">
        <v>3433</v>
      </c>
      <c r="C906" s="2" t="s">
        <v>5702</v>
      </c>
      <c r="D906" s="2" t="s">
        <v>7743</v>
      </c>
      <c r="E906" s="2" t="s">
        <v>5840</v>
      </c>
      <c r="F906" s="2" t="s">
        <v>7744</v>
      </c>
      <c r="G906" s="2" t="s">
        <v>7745</v>
      </c>
      <c r="H906" s="2" t="s">
        <v>7740</v>
      </c>
      <c r="J906" s="2" t="s">
        <v>5844</v>
      </c>
      <c r="K906" s="2" t="s">
        <v>7741</v>
      </c>
      <c r="L906" s="2" t="s">
        <v>7742</v>
      </c>
    </row>
    <row r="907" spans="1:12" x14ac:dyDescent="0.2">
      <c r="A907" s="2">
        <v>906</v>
      </c>
      <c r="B907" s="97" t="s">
        <v>5703</v>
      </c>
      <c r="C907" s="2" t="s">
        <v>7746</v>
      </c>
      <c r="D907" s="2" t="s">
        <v>7747</v>
      </c>
      <c r="E907" s="2" t="s">
        <v>829</v>
      </c>
      <c r="F907" s="2" t="s">
        <v>7748</v>
      </c>
      <c r="G907" s="2" t="s">
        <v>7749</v>
      </c>
      <c r="H907" s="2" t="s">
        <v>7750</v>
      </c>
      <c r="J907" s="2" t="s">
        <v>2002</v>
      </c>
      <c r="K907" s="2" t="s">
        <v>1995</v>
      </c>
      <c r="L907" s="2" t="s">
        <v>7751</v>
      </c>
    </row>
  </sheetData>
  <pageMargins left="0.7" right="0.7" top="0.75" bottom="0.75" header="0.3" footer="0.3"/>
  <pageSetup paperSize="9" orientation="portrait" r:id="rId1"/>
  <headerFooter differentOddEven="1">
    <oddFooter>&amp;L&amp;"Arial,Regular"&amp;9Information Classification: Confidential</oddFooter>
    <evenFooter>&amp;L&amp;"Arial,Regular"&amp;9Information Classification: Confidential</even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Salesforce</vt:lpstr>
      <vt:lpstr>Survey</vt:lpstr>
      <vt:lpstr>Billing</vt:lpstr>
      <vt:lpstr>Client Master</vt:lpstr>
      <vt:lpstr>Client Address Book</vt:lpstr>
    </vt:vector>
  </TitlesOfParts>
  <Company>State Street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Dunigan, Michael</dc:creator>
  <cp:keywords>Confidential</cp:keywords>
  <cp:lastModifiedBy>Ma, Benxue</cp:lastModifiedBy>
  <cp:lastPrinted>2017-11-20T21:10:28Z</cp:lastPrinted>
  <dcterms:created xsi:type="dcterms:W3CDTF">2017-11-20T19:08:16Z</dcterms:created>
  <dcterms:modified xsi:type="dcterms:W3CDTF">2018-03-19T13:57:21Z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a4b89f37-7883-4fe8-80a0-a44bb3001d1a</vt:lpwstr>
  </property>
  <property fmtid="{D5CDD505-2E9C-101B-9397-08002B2CF9AE}" pid="3" name="SSCClassification">
    <vt:lpwstr>C</vt:lpwstr>
  </property>
  <property fmtid="{D5CDD505-2E9C-101B-9397-08002B2CF9AE}" pid="4" name="SSCVisualMarks">
    <vt:lpwstr>Y</vt:lpwstr>
  </property>
</Properties>
</file>