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hanney\Dropbox\NRGI\EITI\Ghana\New folder\"/>
    </mc:Choice>
  </mc:AlternateContent>
  <bookViews>
    <workbookView xWindow="0" yWindow="0" windowWidth="11940" windowHeight="5130" activeTab="1"/>
  </bookViews>
  <sheets>
    <sheet name="By Total Revenue Streams" sheetId="4" r:id="rId1"/>
    <sheet name="Project Level Production" sheetId="1" r:id="rId2"/>
    <sheet name="Project Level Revenue Stream" sheetId="2" r:id="rId3"/>
    <sheet name="By Export" sheetId="3" r:id="rId4"/>
    <sheet name="By Local Contribution " sheetId="5" r:id="rId5"/>
    <sheet name="Sub National" sheetId="8" r:id="rId6"/>
    <sheet name="Revenue Allocation" sheetId="7" r:id="rId7"/>
  </sheets>
  <calcPr calcId="152511"/>
</workbook>
</file>

<file path=xl/calcChain.xml><?xml version="1.0" encoding="utf-8"?>
<calcChain xmlns="http://schemas.openxmlformats.org/spreadsheetml/2006/main">
  <c r="N23" i="1" l="1"/>
  <c r="N22" i="1"/>
  <c r="N15" i="1"/>
  <c r="N14" i="1"/>
  <c r="N10" i="1"/>
  <c r="N11" i="1"/>
  <c r="N13" i="1"/>
  <c r="N12" i="1"/>
  <c r="N8" i="1"/>
  <c r="K37" i="4" l="1"/>
  <c r="D37" i="4" l="1"/>
  <c r="J37" i="4"/>
  <c r="G37" i="4"/>
  <c r="H37" i="4"/>
  <c r="I37" i="4"/>
  <c r="F37" i="4"/>
  <c r="E37" i="4"/>
  <c r="B14" i="4"/>
  <c r="C14" i="4"/>
  <c r="D14" i="4"/>
  <c r="E14" i="4"/>
</calcChain>
</file>

<file path=xl/comments1.xml><?xml version="1.0" encoding="utf-8"?>
<comments xmlns="http://schemas.openxmlformats.org/spreadsheetml/2006/main">
  <authors>
    <author>Samuel Bekoe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2012 and 2013 figures included non participant companies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Anglo gold Ashanti  (Obuasi)
Anglo gold  Ashanti (Iduaprem)
Abosso Goldfields Ltd (Damang)
Central African Gold (Bibiani)
Chirano Goldmines 
Goldfields (Ghana)Ltd (Tarkwa) 
GSR(Wassa) Ltd
GSR (Prestea/Bogosu)
Newmont (Ghana) Ltd (Kenyase)
Ghana Manganese Ltd (Nsuta)
Ghana Bauxite Company (Awaso)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Same companies as 2006 were covered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Same companies as 2007 were covered) 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Central African Gold (Bibiani was not included in the reporting companies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In addition to 2009 reporting companies is Adamus Resources (Nkroful)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Same companies as 2011 were covered)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 xml:space="preserve">Samuel Bekoe: 5 additional companies were added to the 2011 participating companies: 
- Newmont Golden Ridge (Abirem)
- Perseus Mining (Ghana) ltd- Ayanfuri
- Noble Mining ltd (Bibiani)
-West Africa Quarries (Oterkpolu)
- Prestea Sankofa Ltd (Prestea)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Same companies as 2012 reported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Eleven (11) projects that contributed 99% of mineral royalty receipts were selected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Samuel Bekoe:</t>
        </r>
        <r>
          <rPr>
            <sz val="9"/>
            <color indexed="81"/>
            <rFont val="Tahoma"/>
            <family val="2"/>
          </rPr>
          <t xml:space="preserve">
These monies are paid directly to Disrict Assemblies</t>
        </r>
      </text>
    </comment>
  </commentList>
</comments>
</file>

<file path=xl/comments2.xml><?xml version="1.0" encoding="utf-8"?>
<comments xmlns="http://schemas.openxmlformats.org/spreadsheetml/2006/main">
  <authors>
    <author>Samuel Bekoe</author>
  </authors>
  <commentList>
    <comment ref="P23" authorId="0" shapeId="0">
      <text>
        <r>
          <rPr>
            <b/>
            <sz val="9"/>
            <color indexed="81"/>
            <rFont val="Tahoma"/>
            <charset val="1"/>
          </rPr>
          <t>Samuel Bekoe:</t>
        </r>
        <r>
          <rPr>
            <sz val="9"/>
            <color indexed="81"/>
            <rFont val="Tahoma"/>
            <charset val="1"/>
          </rPr>
          <t xml:space="preserve">
Unit in metric tonnes</t>
        </r>
      </text>
    </comment>
  </commentList>
</comments>
</file>

<file path=xl/sharedStrings.xml><?xml version="1.0" encoding="utf-8"?>
<sst xmlns="http://schemas.openxmlformats.org/spreadsheetml/2006/main" count="211" uniqueCount="139">
  <si>
    <t>Year</t>
  </si>
  <si>
    <t>Region</t>
  </si>
  <si>
    <t xml:space="preserve">Ghana EITI Data </t>
  </si>
  <si>
    <t>Revenue Streams</t>
  </si>
  <si>
    <t>Corporate Income Tax</t>
  </si>
  <si>
    <t>CIT</t>
  </si>
  <si>
    <t>Dividends</t>
  </si>
  <si>
    <t>Additional Oil Entitlements</t>
  </si>
  <si>
    <t>Gas Receipts</t>
  </si>
  <si>
    <t>Total</t>
  </si>
  <si>
    <t>Royalty</t>
  </si>
  <si>
    <t>Mineral Right Licence</t>
  </si>
  <si>
    <t>Property rate</t>
  </si>
  <si>
    <t>Other (if any)</t>
  </si>
  <si>
    <t>Ground Rents</t>
  </si>
  <si>
    <t>Commodity Type: Oil &amp; Gas (GHS million)</t>
  </si>
  <si>
    <t>Commodity Type: Minerals (Gold, Bauxite, Manganese) (GHS million)</t>
  </si>
  <si>
    <t>Company Name / Tax ID</t>
  </si>
  <si>
    <t>Name</t>
  </si>
  <si>
    <t xml:space="preserve">Tax ID </t>
  </si>
  <si>
    <t xml:space="preserve">Commodity </t>
  </si>
  <si>
    <t>Concession size and Location</t>
  </si>
  <si>
    <t xml:space="preserve">Location </t>
  </si>
  <si>
    <t>Concession Size</t>
  </si>
  <si>
    <t>No #</t>
  </si>
  <si>
    <t>Surface Rent/Ground rent</t>
  </si>
  <si>
    <t>Property Rate</t>
  </si>
  <si>
    <t>Carried and Participating Interest</t>
  </si>
  <si>
    <t>Others</t>
  </si>
  <si>
    <t>Carried interest (reffered as Dividendsin mining)</t>
  </si>
  <si>
    <t>Percentage Share of Total Government Revenue</t>
  </si>
  <si>
    <t>Contribution to GDP</t>
  </si>
  <si>
    <t>Revenues relative to Oil Import bill</t>
  </si>
  <si>
    <t>Production Values</t>
  </si>
  <si>
    <t>Production Volumes (mboe/oz/tons depending on the commodity)</t>
  </si>
  <si>
    <t>Concession Size (km2)</t>
  </si>
  <si>
    <t>Project level by Revenue Streams</t>
  </si>
  <si>
    <t>Gold Mining Companies (ounces)</t>
  </si>
  <si>
    <t>Mining Companies (ounces)</t>
  </si>
  <si>
    <t xml:space="preserve">Export </t>
  </si>
  <si>
    <t>Volume of Exports</t>
  </si>
  <si>
    <t>Value of Exports</t>
  </si>
  <si>
    <t xml:space="preserve">Exports as a share of total merchandise exports for oil and gas </t>
  </si>
  <si>
    <t>Local Contribution(Procurement of Goods and Services)</t>
  </si>
  <si>
    <t xml:space="preserve">Mining Company Local Employment </t>
  </si>
  <si>
    <t>Oil and Gas tax contribution</t>
  </si>
  <si>
    <t>Oil and Gas non-tax contribution</t>
  </si>
  <si>
    <t>Mining tax contribution</t>
  </si>
  <si>
    <t>Non-tax contribution</t>
  </si>
  <si>
    <t>Percentage Share of Total tax Revenue</t>
  </si>
  <si>
    <t>Percentage share of total tax revenue</t>
  </si>
  <si>
    <t>District Name and Location</t>
  </si>
  <si>
    <t>Extractive company Operating in Disctrict</t>
  </si>
  <si>
    <t xml:space="preserve">Royalty receipts </t>
  </si>
  <si>
    <t>Sub national recipts</t>
  </si>
  <si>
    <t>Ground Rent Receipts</t>
  </si>
  <si>
    <t>AngloGold Ashanti(Ghana) Ltd</t>
  </si>
  <si>
    <t>AngloGold(Iduapriem) Ltd</t>
  </si>
  <si>
    <t>Adamus Resources Ltd</t>
  </si>
  <si>
    <t>GSR(Wassa)Ltd</t>
  </si>
  <si>
    <t>GSR(Prestea/Bogoso)Ltd</t>
  </si>
  <si>
    <t>Gold Fields (Gh) Ltd</t>
  </si>
  <si>
    <t>Abosso Goldfields (Gh) Ltd (Damang)</t>
  </si>
  <si>
    <t>Chirano Gold Mines Ltd</t>
  </si>
  <si>
    <t>Newmont Ghana Gold Ltd</t>
  </si>
  <si>
    <t>Newmont Golden Ridge Ltd 1</t>
  </si>
  <si>
    <t>Ghana Bauxite Company Ltd</t>
  </si>
  <si>
    <t>Ghana Manganese Co. Ltd</t>
  </si>
  <si>
    <t>Perseus Mining(Ghana)Ltd</t>
  </si>
  <si>
    <t>Noble Mining Ltd</t>
  </si>
  <si>
    <t>West African Quarries</t>
  </si>
  <si>
    <t>Prestea Sankofa Ltd</t>
  </si>
  <si>
    <t>Name of Project</t>
  </si>
  <si>
    <t>Mining Projects</t>
  </si>
  <si>
    <t>565G000001</t>
  </si>
  <si>
    <t>614G000005</t>
  </si>
  <si>
    <t>365G000002</t>
  </si>
  <si>
    <t>421G000014</t>
  </si>
  <si>
    <t>721G000012</t>
  </si>
  <si>
    <t>516G000001</t>
  </si>
  <si>
    <t>109G000038</t>
  </si>
  <si>
    <t>624V003018</t>
  </si>
  <si>
    <t>524G000234</t>
  </si>
  <si>
    <t>524V018617</t>
  </si>
  <si>
    <t>621G000008</t>
  </si>
  <si>
    <t>324G000112</t>
  </si>
  <si>
    <t>665G000003</t>
  </si>
  <si>
    <t>Gold</t>
  </si>
  <si>
    <t>Bauxite</t>
  </si>
  <si>
    <t>Manganese</t>
  </si>
  <si>
    <t>Limestone</t>
  </si>
  <si>
    <t>Iduapriem</t>
  </si>
  <si>
    <t>Obuasi</t>
  </si>
  <si>
    <t>Nkroful</t>
  </si>
  <si>
    <t xml:space="preserve">Ashanti </t>
  </si>
  <si>
    <t>Western</t>
  </si>
  <si>
    <t xml:space="preserve">Western </t>
  </si>
  <si>
    <t>Akyempim</t>
  </si>
  <si>
    <t>Prestea/Bogosu</t>
  </si>
  <si>
    <t>Tarkwa</t>
  </si>
  <si>
    <t>Damang</t>
  </si>
  <si>
    <t>Chirano</t>
  </si>
  <si>
    <t>Brong Ahafo</t>
  </si>
  <si>
    <t>Kenyase</t>
  </si>
  <si>
    <t>Eastern Region</t>
  </si>
  <si>
    <t>Abirem</t>
  </si>
  <si>
    <t>Awaso</t>
  </si>
  <si>
    <t>Nsuta</t>
  </si>
  <si>
    <t>Ayanfuri</t>
  </si>
  <si>
    <t xml:space="preserve">Central </t>
  </si>
  <si>
    <t>Bibiani</t>
  </si>
  <si>
    <t>Eastern</t>
  </si>
  <si>
    <t>Oterkpolu</t>
  </si>
  <si>
    <t>Prestea</t>
  </si>
  <si>
    <t>Project level production data</t>
  </si>
  <si>
    <t>Procurement of goods and services (in value)</t>
  </si>
  <si>
    <t>Oil and Gas Projects</t>
  </si>
  <si>
    <t>Oil</t>
  </si>
  <si>
    <t>Jubilee Field</t>
  </si>
  <si>
    <t>Data Source</t>
  </si>
  <si>
    <t>EITI report 2014</t>
  </si>
  <si>
    <t>PIAC report 2013</t>
  </si>
  <si>
    <t>EITI report</t>
  </si>
  <si>
    <t>Surface Rentals (US $)</t>
  </si>
  <si>
    <t>Total Tax revenue</t>
  </si>
  <si>
    <t>Carried Interest (US $)</t>
  </si>
  <si>
    <t>Participation Interest (US $)</t>
  </si>
  <si>
    <t>Total Petroleum Receipts (US $)</t>
  </si>
  <si>
    <t>Royalty (GHS)</t>
  </si>
  <si>
    <t xml:space="preserve">Revenue Streams </t>
  </si>
  <si>
    <t>Number of  projects covered</t>
  </si>
  <si>
    <t>Total Receipts from Extractives</t>
  </si>
  <si>
    <t>NA</t>
  </si>
  <si>
    <t>Jubilee fields</t>
  </si>
  <si>
    <t>Saltpond Offshore Fields</t>
  </si>
  <si>
    <t>Offshore</t>
  </si>
  <si>
    <t>Saltpond Field</t>
  </si>
  <si>
    <t>Central African Gold</t>
  </si>
  <si>
    <t>Total Mineral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</si>
</sst>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000090"/>
      <name val="Times New Roman"/>
      <family val="1"/>
    </font>
    <font>
      <b/>
      <i/>
      <sz val="12"/>
      <color rgb="FF000090"/>
      <name val="Times New Roman"/>
      <family val="1"/>
    </font>
    <font>
      <b/>
      <sz val="12"/>
      <color rgb="FF000090"/>
      <name val="Times New Roman"/>
      <family val="1"/>
    </font>
    <font>
      <b/>
      <i/>
      <sz val="16"/>
      <color rgb="FF000090"/>
      <name val="Times New Roman"/>
      <family val="1"/>
    </font>
    <font>
      <b/>
      <sz val="16"/>
      <color rgb="FF000090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0"/>
      <name val="Times New Roman"/>
      <family val="1"/>
    </font>
    <font>
      <sz val="12"/>
      <color rgb="FF00009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Arial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Arial Unicode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2" fillId="2" borderId="1" xfId="2" applyFont="1" applyFill="1" applyBorder="1" applyAlignment="1">
      <alignment wrapText="1"/>
    </xf>
    <xf numFmtId="0" fontId="2" fillId="2" borderId="1" xfId="2" applyFont="1" applyFill="1" applyBorder="1" applyAlignment="1">
      <alignment horizontal="left" wrapText="1"/>
    </xf>
    <xf numFmtId="49" fontId="2" fillId="2" borderId="1" xfId="2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1" applyFont="1" applyFill="1" applyBorder="1" applyAlignment="1">
      <alignment horizontal="left" wrapText="1"/>
    </xf>
    <xf numFmtId="3" fontId="0" fillId="0" borderId="1" xfId="0" applyNumberForma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9" fillId="4" borderId="1" xfId="0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left" wrapText="1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 applyAlignment="1">
      <alignment horizontal="center"/>
    </xf>
    <xf numFmtId="0" fontId="0" fillId="0" borderId="12" xfId="0" applyBorder="1"/>
    <xf numFmtId="0" fontId="9" fillId="4" borderId="15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4" xfId="1" applyFont="1" applyFill="1" applyBorder="1" applyAlignment="1">
      <alignment horizontal="left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" fillId="0" borderId="15" xfId="1" applyFont="1" applyFill="1" applyBorder="1" applyAlignment="1">
      <alignment horizontal="left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1" xfId="0" applyFill="1" applyBorder="1" applyAlignment="1"/>
    <xf numFmtId="3" fontId="5" fillId="0" borderId="1" xfId="0" applyNumberFormat="1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left" vertical="center" wrapText="1"/>
    </xf>
    <xf numFmtId="4" fontId="0" fillId="0" borderId="0" xfId="0" applyNumberFormat="1"/>
    <xf numFmtId="4" fontId="0" fillId="0" borderId="0" xfId="0" applyNumberFormat="1" applyBorder="1"/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left" vertical="center" wrapText="1"/>
    </xf>
    <xf numFmtId="4" fontId="5" fillId="0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3" fontId="13" fillId="2" borderId="1" xfId="0" applyNumberFormat="1" applyFont="1" applyFill="1" applyBorder="1" applyAlignment="1">
      <alignment horizontal="left" vertical="center" wrapText="1"/>
    </xf>
    <xf numFmtId="4" fontId="13" fillId="2" borderId="1" xfId="0" applyNumberFormat="1" applyFont="1" applyFill="1" applyBorder="1" applyAlignment="1">
      <alignment horizontal="left" vertical="center" wrapText="1"/>
    </xf>
    <xf numFmtId="4" fontId="10" fillId="0" borderId="1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3" fontId="15" fillId="0" borderId="1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3" fontId="16" fillId="0" borderId="0" xfId="0" applyNumberFormat="1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right" vertical="center" wrapText="1"/>
    </xf>
    <xf numFmtId="3" fontId="15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7" fillId="0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Fill="1" applyBorder="1"/>
    <xf numFmtId="0" fontId="19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3" fontId="15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3" fontId="14" fillId="0" borderId="0" xfId="0" applyNumberFormat="1" applyFont="1" applyFill="1" applyBorder="1" applyAlignment="1">
      <alignment vertical="center" wrapText="1"/>
    </xf>
    <xf numFmtId="3" fontId="16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3" fontId="19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top" wrapText="1"/>
    </xf>
    <xf numFmtId="0" fontId="20" fillId="0" borderId="0" xfId="0" applyFont="1" applyFill="1" applyBorder="1" applyAlignment="1">
      <alignment horizontal="justify" vertical="center" wrapText="1"/>
    </xf>
    <xf numFmtId="0" fontId="21" fillId="0" borderId="0" xfId="0" applyFont="1" applyFill="1" applyBorder="1" applyAlignment="1">
      <alignment horizontal="justify" vertical="center" wrapText="1"/>
    </xf>
    <xf numFmtId="3" fontId="21" fillId="0" borderId="0" xfId="0" applyNumberFormat="1" applyFont="1" applyFill="1" applyBorder="1" applyAlignment="1">
      <alignment horizontal="justify" vertical="center" wrapText="1"/>
    </xf>
    <xf numFmtId="0" fontId="14" fillId="0" borderId="0" xfId="0" applyFont="1" applyFill="1" applyBorder="1" applyAlignment="1">
      <alignment horizontal="justify" vertical="center" wrapText="1"/>
    </xf>
    <xf numFmtId="3" fontId="14" fillId="0" borderId="0" xfId="0" applyNumberFormat="1" applyFont="1" applyFill="1" applyBorder="1" applyAlignment="1">
      <alignment horizontal="justify" vertical="center" wrapText="1"/>
    </xf>
    <xf numFmtId="3" fontId="20" fillId="0" borderId="0" xfId="0" applyNumberFormat="1" applyFont="1" applyFill="1" applyBorder="1" applyAlignment="1">
      <alignment horizontal="justify" vertical="center" wrapText="1"/>
    </xf>
    <xf numFmtId="0" fontId="22" fillId="0" borderId="0" xfId="0" applyFont="1" applyFill="1" applyBorder="1" applyAlignment="1">
      <alignment horizontal="justify" vertical="center" wrapText="1"/>
    </xf>
    <xf numFmtId="3" fontId="22" fillId="0" borderId="0" xfId="0" applyNumberFormat="1" applyFont="1" applyFill="1" applyBorder="1" applyAlignment="1">
      <alignment horizontal="justify" vertical="center" wrapText="1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3" fontId="10" fillId="0" borderId="4" xfId="0" applyNumberFormat="1" applyFont="1" applyBorder="1" applyAlignment="1">
      <alignment horizontal="left" vertical="center" wrapText="1"/>
    </xf>
    <xf numFmtId="3" fontId="10" fillId="0" borderId="4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4" fontId="0" fillId="3" borderId="14" xfId="0" applyNumberFormat="1" applyFill="1" applyBorder="1" applyAlignment="1">
      <alignment horizontal="center"/>
    </xf>
    <xf numFmtId="4" fontId="5" fillId="0" borderId="20" xfId="0" applyNumberFormat="1" applyFont="1" applyBorder="1" applyAlignment="1">
      <alignment horizontal="center" vertical="center" wrapText="1"/>
    </xf>
    <xf numFmtId="4" fontId="0" fillId="0" borderId="6" xfId="0" applyNumberFormat="1" applyBorder="1"/>
    <xf numFmtId="4" fontId="0" fillId="0" borderId="10" xfId="0" applyNumberFormat="1" applyBorder="1"/>
    <xf numFmtId="4" fontId="5" fillId="0" borderId="1" xfId="0" applyNumberFormat="1" applyFont="1" applyBorder="1" applyAlignment="1">
      <alignment horizontal="center" vertical="center" wrapText="1"/>
    </xf>
    <xf numFmtId="4" fontId="1" fillId="0" borderId="1" xfId="1" applyNumberFormat="1" applyFont="1" applyFill="1" applyBorder="1" applyAlignment="1">
      <alignment horizontal="left" wrapText="1"/>
    </xf>
    <xf numFmtId="4" fontId="0" fillId="0" borderId="1" xfId="0" applyNumberFormat="1" applyBorder="1"/>
    <xf numFmtId="0" fontId="10" fillId="0" borderId="3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center" vertical="center" wrapText="1"/>
    </xf>
    <xf numFmtId="0" fontId="0" fillId="0" borderId="28" xfId="0" applyBorder="1"/>
    <xf numFmtId="0" fontId="0" fillId="0" borderId="27" xfId="0" applyBorder="1"/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0" fontId="23" fillId="0" borderId="0" xfId="0" applyFont="1" applyFill="1" applyBorder="1"/>
    <xf numFmtId="3" fontId="21" fillId="0" borderId="0" xfId="0" applyNumberFormat="1" applyFont="1" applyFill="1" applyBorder="1" applyAlignment="1">
      <alignment horizontal="justify" vertical="center" wrapText="1"/>
    </xf>
    <xf numFmtId="3" fontId="14" fillId="0" borderId="0" xfId="0" applyNumberFormat="1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justify" vertical="center" wrapText="1"/>
    </xf>
    <xf numFmtId="0" fontId="21" fillId="0" borderId="0" xfId="0" applyFont="1" applyFill="1" applyBorder="1" applyAlignment="1">
      <alignment horizontal="justify" vertical="center" wrapText="1"/>
    </xf>
    <xf numFmtId="3" fontId="15" fillId="0" borderId="0" xfId="0" applyNumberFormat="1" applyFont="1" applyFill="1" applyBorder="1" applyAlignment="1">
      <alignment horizontal="justify" vertical="center" wrapText="1"/>
    </xf>
    <xf numFmtId="3" fontId="14" fillId="0" borderId="0" xfId="0" applyNumberFormat="1" applyFont="1" applyFill="1" applyBorder="1" applyAlignment="1">
      <alignment horizontal="justify" vertical="center" wrapText="1"/>
    </xf>
    <xf numFmtId="0" fontId="14" fillId="0" borderId="0" xfId="0" applyFont="1" applyFill="1" applyBorder="1" applyAlignment="1">
      <alignment vertical="center" wrapText="1"/>
    </xf>
    <xf numFmtId="3" fontId="14" fillId="0" borderId="0" xfId="0" applyNumberFormat="1" applyFont="1" applyFill="1" applyBorder="1" applyAlignment="1">
      <alignment vertical="center" wrapText="1"/>
    </xf>
    <xf numFmtId="3" fontId="16" fillId="0" borderId="0" xfId="0" applyNumberFormat="1" applyFont="1" applyBorder="1" applyAlignment="1">
      <alignment horizontal="right" vertical="center" wrapText="1"/>
    </xf>
    <xf numFmtId="3" fontId="16" fillId="0" borderId="0" xfId="0" applyNumberFormat="1" applyFont="1" applyBorder="1" applyAlignment="1">
      <alignment vertical="center" wrapText="1"/>
    </xf>
    <xf numFmtId="3" fontId="15" fillId="0" borderId="0" xfId="0" applyNumberFormat="1" applyFont="1" applyFill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0" fillId="0" borderId="0" xfId="0"/>
    <xf numFmtId="0" fontId="26" fillId="0" borderId="0" xfId="0" applyFont="1"/>
    <xf numFmtId="0" fontId="9" fillId="5" borderId="5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78"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</dxfs>
  <tableStyles count="0" defaultTableStyle="TableStyleMedium2" defaultPivotStyle="PivotStyleLight16"/>
  <colors>
    <mruColors>
      <color rgb="FF627C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Crude oil</a:t>
            </a:r>
            <a:r>
              <a:rPr lang="en-GB" baseline="0"/>
              <a:t> contribution by Revenue Stream</a:t>
            </a:r>
            <a:endParaRPr lang="en-GB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45553939515522"/>
          <c:y val="4.1063171197167604E-2"/>
          <c:w val="0.83248347459752248"/>
          <c:h val="0.90665416261169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Total Revenue Streams'!$A$6</c:f>
              <c:strCache>
                <c:ptCount val="1"/>
                <c:pt idx="0">
                  <c:v>Royalty</c:v>
                </c:pt>
              </c:strCache>
            </c:strRef>
          </c:tx>
          <c:invertIfNegative val="0"/>
          <c:cat>
            <c:numRef>
              <c:f>'By Total Revenue Streams'!$B$4:$E$4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'By Total Revenue Streams'!$B$6:$E$6</c:f>
              <c:numCache>
                <c:formatCode>#,##0.00</c:formatCode>
                <c:ptCount val="4"/>
                <c:pt idx="0">
                  <c:v>314755.73</c:v>
                </c:pt>
                <c:pt idx="1">
                  <c:v>122941143.90000001</c:v>
                </c:pt>
                <c:pt idx="2">
                  <c:v>150978839.53</c:v>
                </c:pt>
                <c:pt idx="3">
                  <c:v>175177206</c:v>
                </c:pt>
              </c:numCache>
            </c:numRef>
          </c:val>
        </c:ser>
        <c:ser>
          <c:idx val="1"/>
          <c:order val="1"/>
          <c:tx>
            <c:strRef>
              <c:f>'By Total Revenue Streams'!$A$7</c:f>
              <c:strCache>
                <c:ptCount val="1"/>
                <c:pt idx="0">
                  <c:v>CIT</c:v>
                </c:pt>
              </c:strCache>
            </c:strRef>
          </c:tx>
          <c:invertIfNegative val="0"/>
          <c:cat>
            <c:numRef>
              <c:f>'By Total Revenue Streams'!$B$4:$E$4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'By Total Revenue Streams'!$B$7:$E$7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.00">
                  <c:v>216985498</c:v>
                </c:pt>
              </c:numCache>
            </c:numRef>
          </c:val>
        </c:ser>
        <c:ser>
          <c:idx val="2"/>
          <c:order val="2"/>
          <c:tx>
            <c:strRef>
              <c:f>'By Total Revenue Streams'!$A$8</c:f>
              <c:strCache>
                <c:ptCount val="1"/>
                <c:pt idx="0">
                  <c:v>Surface Rentals (US $)</c:v>
                </c:pt>
              </c:strCache>
            </c:strRef>
          </c:tx>
          <c:invertIfNegative val="0"/>
          <c:cat>
            <c:numRef>
              <c:f>'By Total Revenue Streams'!$B$4:$E$4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'By Total Revenue Streams'!$B$8:$E$8</c:f>
              <c:numCache>
                <c:formatCode>#,##0.00</c:formatCode>
                <c:ptCount val="4"/>
                <c:pt idx="0">
                  <c:v>107496.5</c:v>
                </c:pt>
                <c:pt idx="1">
                  <c:v>92848.320000000007</c:v>
                </c:pt>
                <c:pt idx="2">
                  <c:v>1037945.84</c:v>
                </c:pt>
                <c:pt idx="3">
                  <c:v>1218969.01</c:v>
                </c:pt>
              </c:numCache>
            </c:numRef>
          </c:val>
        </c:ser>
        <c:ser>
          <c:idx val="3"/>
          <c:order val="3"/>
          <c:tx>
            <c:strRef>
              <c:f>'By Total Revenue Streams'!$A$9</c:f>
              <c:strCache>
                <c:ptCount val="1"/>
                <c:pt idx="0">
                  <c:v>Carried Interest (US $)</c:v>
                </c:pt>
              </c:strCache>
            </c:strRef>
          </c:tx>
          <c:invertIfNegative val="0"/>
          <c:cat>
            <c:numRef>
              <c:f>'By Total Revenue Streams'!$B$4:$E$4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'By Total Revenue Streams'!$B$9:$E$9</c:f>
              <c:numCache>
                <c:formatCode>#,##0.00</c:formatCode>
                <c:ptCount val="4"/>
                <c:pt idx="0" formatCode="#,##0">
                  <c:v>0</c:v>
                </c:pt>
                <c:pt idx="1">
                  <c:v>233588058.03</c:v>
                </c:pt>
                <c:pt idx="2">
                  <c:v>286220579</c:v>
                </c:pt>
                <c:pt idx="3">
                  <c:v>332511716.30000001</c:v>
                </c:pt>
              </c:numCache>
            </c:numRef>
          </c:val>
        </c:ser>
        <c:ser>
          <c:idx val="4"/>
          <c:order val="4"/>
          <c:tx>
            <c:strRef>
              <c:f>'By Total Revenue Streams'!$A$10</c:f>
              <c:strCache>
                <c:ptCount val="1"/>
                <c:pt idx="0">
                  <c:v>Participation Interest (US $)</c:v>
                </c:pt>
              </c:strCache>
            </c:strRef>
          </c:tx>
          <c:invertIfNegative val="0"/>
          <c:cat>
            <c:numRef>
              <c:f>'By Total Revenue Streams'!$B$4:$E$4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'By Total Revenue Streams'!$B$10:$E$10</c:f>
              <c:numCache>
                <c:formatCode>#,##0.00</c:formatCode>
                <c:ptCount val="4"/>
                <c:pt idx="0" formatCode="#,##0">
                  <c:v>0</c:v>
                </c:pt>
                <c:pt idx="1">
                  <c:v>87595521.760000005</c:v>
                </c:pt>
                <c:pt idx="2">
                  <c:v>104208333</c:v>
                </c:pt>
                <c:pt idx="3">
                  <c:v>121062195.72</c:v>
                </c:pt>
              </c:numCache>
            </c:numRef>
          </c:val>
        </c:ser>
        <c:ser>
          <c:idx val="5"/>
          <c:order val="5"/>
          <c:tx>
            <c:strRef>
              <c:f>'By Total Revenue Streams'!$A$11</c:f>
              <c:strCache>
                <c:ptCount val="1"/>
                <c:pt idx="0">
                  <c:v>Additional Oil Entitlements</c:v>
                </c:pt>
              </c:strCache>
            </c:strRef>
          </c:tx>
          <c:invertIfNegative val="0"/>
          <c:cat>
            <c:numRef>
              <c:f>'By Total Revenue Streams'!$B$4:$E$4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'By Total Revenue Streams'!$B$11:$E$11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'By Total Revenue Streams'!$A$12</c:f>
              <c:strCache>
                <c:ptCount val="1"/>
                <c:pt idx="0">
                  <c:v>Gas Receipts</c:v>
                </c:pt>
              </c:strCache>
            </c:strRef>
          </c:tx>
          <c:invertIfNegative val="0"/>
          <c:cat>
            <c:numRef>
              <c:f>'By Total Revenue Streams'!$B$4:$E$4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'By Total Revenue Streams'!$B$12:$E$12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90056"/>
        <c:axId val="175489152"/>
      </c:barChart>
      <c:catAx>
        <c:axId val="17549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489152"/>
        <c:crosses val="autoZero"/>
        <c:auto val="1"/>
        <c:lblAlgn val="ctr"/>
        <c:lblOffset val="100"/>
        <c:noMultiLvlLbl val="0"/>
      </c:catAx>
      <c:valAx>
        <c:axId val="175489152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75490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048093351388402"/>
          <c:y val="0.12768389331450528"/>
          <c:w val="0.2200510222846348"/>
          <c:h val="0.32899387576552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49</xdr:row>
      <xdr:rowOff>180975</xdr:rowOff>
    </xdr:from>
    <xdr:to>
      <xdr:col>10</xdr:col>
      <xdr:colOff>95249</xdr:colOff>
      <xdr:row>74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1"/>
  <sheetViews>
    <sheetView showGridLines="0" topLeftCell="A19" zoomScaleNormal="100" workbookViewId="0">
      <pane xSplit="1" topLeftCell="B1" activePane="topRight" state="frozen"/>
      <selection pane="topRight" activeCell="G30" sqref="G30"/>
    </sheetView>
  </sheetViews>
  <sheetFormatPr defaultRowHeight="15" x14ac:dyDescent="0.25"/>
  <cols>
    <col min="1" max="1" width="32.140625" style="14" customWidth="1"/>
    <col min="2" max="2" width="20.5703125" customWidth="1"/>
    <col min="3" max="4" width="16" customWidth="1"/>
    <col min="5" max="5" width="19" customWidth="1"/>
    <col min="6" max="6" width="17" customWidth="1"/>
    <col min="7" max="7" width="22.28515625" customWidth="1"/>
    <col min="8" max="8" width="17.5703125" customWidth="1"/>
    <col min="9" max="9" width="19.28515625" customWidth="1"/>
    <col min="10" max="10" width="20.42578125" customWidth="1"/>
    <col min="11" max="11" width="16.85546875" customWidth="1"/>
  </cols>
  <sheetData>
    <row r="1" spans="1:12" s="6" customFormat="1" ht="20.25" x14ac:dyDescent="0.25">
      <c r="A1" s="132" t="s">
        <v>3</v>
      </c>
      <c r="B1" s="132"/>
      <c r="C1" s="132"/>
      <c r="D1" s="132"/>
      <c r="E1" s="132"/>
      <c r="F1" s="5"/>
    </row>
    <row r="2" spans="1:12" s="6" customFormat="1" ht="20.25" x14ac:dyDescent="0.25">
      <c r="A2" s="8"/>
      <c r="B2" s="8"/>
      <c r="C2" s="8"/>
      <c r="D2" s="8"/>
      <c r="E2" s="8"/>
      <c r="F2" s="5"/>
    </row>
    <row r="3" spans="1:12" s="7" customFormat="1" ht="27.75" customHeight="1" x14ac:dyDescent="0.25">
      <c r="A3" s="133" t="s">
        <v>15</v>
      </c>
      <c r="B3" s="133"/>
      <c r="C3" s="133"/>
      <c r="D3" s="133"/>
      <c r="E3" s="133"/>
      <c r="F3" s="133"/>
      <c r="G3" s="53"/>
    </row>
    <row r="4" spans="1:12" s="7" customFormat="1" ht="27.75" customHeight="1" x14ac:dyDescent="0.25">
      <c r="A4" s="67" t="s">
        <v>0</v>
      </c>
      <c r="B4" s="116">
        <v>2010</v>
      </c>
      <c r="C4" s="116">
        <v>2011</v>
      </c>
      <c r="D4" s="116">
        <v>2012</v>
      </c>
      <c r="E4" s="116">
        <v>2013</v>
      </c>
      <c r="F4" s="116">
        <v>2014</v>
      </c>
      <c r="G4" s="9" t="s">
        <v>119</v>
      </c>
    </row>
    <row r="5" spans="1:12" ht="15.75" x14ac:dyDescent="0.25">
      <c r="A5" s="12"/>
      <c r="B5" s="54"/>
      <c r="C5" s="54"/>
      <c r="D5" s="54"/>
      <c r="E5" s="55"/>
      <c r="F5" s="54"/>
      <c r="G5" s="13"/>
      <c r="H5" s="6"/>
      <c r="I5" s="6"/>
      <c r="J5" s="6"/>
      <c r="K5" s="6"/>
      <c r="L5" s="6"/>
    </row>
    <row r="6" spans="1:12" ht="21.75" customHeight="1" x14ac:dyDescent="0.25">
      <c r="A6" s="117" t="s">
        <v>10</v>
      </c>
      <c r="B6" s="64">
        <v>314755.73</v>
      </c>
      <c r="C6" s="64">
        <v>122941143.90000001</v>
      </c>
      <c r="D6" s="64">
        <v>150978839.53</v>
      </c>
      <c r="E6" s="64">
        <v>175177206</v>
      </c>
      <c r="F6" s="65"/>
      <c r="G6" s="40" t="s">
        <v>120</v>
      </c>
      <c r="H6" s="6"/>
      <c r="I6" s="6"/>
      <c r="J6" s="57"/>
      <c r="K6" s="6"/>
      <c r="L6" s="6"/>
    </row>
    <row r="7" spans="1:12" ht="15.75" x14ac:dyDescent="0.25">
      <c r="A7" s="117" t="s">
        <v>5</v>
      </c>
      <c r="B7" s="65">
        <v>0</v>
      </c>
      <c r="C7" s="65">
        <v>0</v>
      </c>
      <c r="D7" s="65">
        <v>0</v>
      </c>
      <c r="E7" s="64">
        <v>216985498</v>
      </c>
      <c r="F7" s="65"/>
      <c r="G7" s="40" t="s">
        <v>122</v>
      </c>
      <c r="H7" s="6"/>
      <c r="I7" s="6"/>
      <c r="J7" s="6"/>
      <c r="K7" s="6"/>
      <c r="L7" s="6"/>
    </row>
    <row r="8" spans="1:12" ht="15.75" x14ac:dyDescent="0.25">
      <c r="A8" s="117" t="s">
        <v>123</v>
      </c>
      <c r="B8" s="64">
        <v>107496.5</v>
      </c>
      <c r="C8" s="64">
        <v>92848.320000000007</v>
      </c>
      <c r="D8" s="64">
        <v>1037945.84</v>
      </c>
      <c r="E8" s="64">
        <v>1218969.01</v>
      </c>
      <c r="F8" s="65"/>
      <c r="G8" s="40" t="s">
        <v>122</v>
      </c>
      <c r="H8" s="6"/>
      <c r="I8" s="6"/>
      <c r="J8" s="57"/>
      <c r="K8" s="6"/>
      <c r="L8" s="6"/>
    </row>
    <row r="9" spans="1:12" ht="15.75" x14ac:dyDescent="0.25">
      <c r="A9" s="117" t="s">
        <v>125</v>
      </c>
      <c r="B9" s="65">
        <v>0</v>
      </c>
      <c r="C9" s="64">
        <v>233588058.03</v>
      </c>
      <c r="D9" s="64">
        <v>286220579</v>
      </c>
      <c r="E9" s="64">
        <v>332511716.30000001</v>
      </c>
      <c r="F9" s="65"/>
      <c r="G9" s="40" t="s">
        <v>121</v>
      </c>
      <c r="H9" s="6"/>
      <c r="I9" s="6"/>
      <c r="J9" s="6"/>
      <c r="K9" s="6"/>
      <c r="L9" s="6"/>
    </row>
    <row r="10" spans="1:12" ht="15.75" x14ac:dyDescent="0.25">
      <c r="A10" s="117" t="s">
        <v>126</v>
      </c>
      <c r="B10" s="65">
        <v>0</v>
      </c>
      <c r="C10" s="64">
        <v>87595521.760000005</v>
      </c>
      <c r="D10" s="64">
        <v>104208333</v>
      </c>
      <c r="E10" s="64">
        <v>121062195.72</v>
      </c>
      <c r="F10" s="65"/>
      <c r="G10" s="40" t="s">
        <v>122</v>
      </c>
      <c r="H10" s="6"/>
      <c r="I10" s="6"/>
      <c r="J10" s="57"/>
      <c r="K10" s="6"/>
      <c r="L10" s="6"/>
    </row>
    <row r="11" spans="1:12" ht="15.75" x14ac:dyDescent="0.25">
      <c r="A11" s="117" t="s">
        <v>7</v>
      </c>
      <c r="B11" s="65">
        <v>0</v>
      </c>
      <c r="C11" s="65">
        <v>0</v>
      </c>
      <c r="D11" s="65">
        <v>0</v>
      </c>
      <c r="E11" s="65">
        <v>0</v>
      </c>
      <c r="F11" s="65"/>
      <c r="G11" s="40"/>
      <c r="H11" s="6"/>
      <c r="I11" s="6"/>
      <c r="J11" s="6"/>
      <c r="K11" s="6"/>
      <c r="L11" s="6"/>
    </row>
    <row r="12" spans="1:12" ht="15.75" x14ac:dyDescent="0.25">
      <c r="A12" s="117" t="s">
        <v>8</v>
      </c>
      <c r="B12" s="65">
        <v>0</v>
      </c>
      <c r="C12" s="65">
        <v>0</v>
      </c>
      <c r="D12" s="65">
        <v>0</v>
      </c>
      <c r="E12" s="65">
        <v>0</v>
      </c>
      <c r="F12" s="65"/>
      <c r="G12" s="40"/>
      <c r="H12" s="6"/>
      <c r="I12" s="6"/>
      <c r="J12" s="6"/>
      <c r="K12" s="6"/>
      <c r="L12" s="6"/>
    </row>
    <row r="13" spans="1:12" ht="15.75" x14ac:dyDescent="0.25">
      <c r="A13" s="117" t="s">
        <v>13</v>
      </c>
      <c r="B13" s="65"/>
      <c r="C13" s="65"/>
      <c r="D13" s="64"/>
      <c r="E13" s="64"/>
      <c r="F13" s="65"/>
      <c r="G13" s="40"/>
      <c r="H13" s="6"/>
      <c r="I13" s="6"/>
      <c r="J13" s="6"/>
      <c r="K13" s="6"/>
      <c r="L13" s="6"/>
    </row>
    <row r="14" spans="1:12" ht="31.5" x14ac:dyDescent="0.25">
      <c r="A14" s="61" t="s">
        <v>127</v>
      </c>
      <c r="B14" s="63">
        <f>SUM(B6:B13)</f>
        <v>422252.23</v>
      </c>
      <c r="C14" s="63">
        <f>SUM(C6:C13)</f>
        <v>444217572.00999999</v>
      </c>
      <c r="D14" s="63">
        <f>SUM(D6:D13)</f>
        <v>542445697.37</v>
      </c>
      <c r="E14" s="63">
        <f>SUM(E6:E13)</f>
        <v>846955585.02999997</v>
      </c>
      <c r="F14" s="62"/>
      <c r="G14" s="61"/>
      <c r="H14" s="6"/>
      <c r="I14" s="6"/>
      <c r="J14" s="57"/>
      <c r="K14" s="6"/>
      <c r="L14" s="6"/>
    </row>
    <row r="15" spans="1:12" ht="15.75" x14ac:dyDescent="0.25">
      <c r="A15" s="58" t="s">
        <v>124</v>
      </c>
      <c r="B15" s="59"/>
      <c r="C15" s="59"/>
      <c r="D15" s="60"/>
      <c r="E15" s="60"/>
      <c r="F15" s="59"/>
      <c r="G15" s="58"/>
      <c r="H15" s="6"/>
      <c r="I15" s="6"/>
      <c r="J15" s="57"/>
      <c r="K15" s="6"/>
      <c r="L15" s="6"/>
    </row>
    <row r="16" spans="1:12" ht="15.75" x14ac:dyDescent="0.25">
      <c r="A16" s="13" t="s">
        <v>45</v>
      </c>
      <c r="B16" s="54"/>
      <c r="C16" s="54"/>
      <c r="D16" s="55"/>
      <c r="E16" s="55"/>
      <c r="F16" s="54"/>
      <c r="G16" s="13"/>
    </row>
    <row r="17" spans="1:12" ht="31.5" x14ac:dyDescent="0.25">
      <c r="A17" s="13" t="s">
        <v>46</v>
      </c>
      <c r="B17" s="54"/>
      <c r="C17" s="54"/>
      <c r="D17" s="55"/>
      <c r="E17" s="55"/>
      <c r="F17" s="54"/>
      <c r="G17" s="13"/>
      <c r="J17" s="56"/>
    </row>
    <row r="18" spans="1:12" ht="31.5" x14ac:dyDescent="0.25">
      <c r="A18" s="13" t="s">
        <v>50</v>
      </c>
      <c r="B18" s="54"/>
      <c r="C18" s="54"/>
      <c r="D18" s="55"/>
      <c r="E18" s="55"/>
      <c r="F18" s="54"/>
      <c r="G18" s="13"/>
      <c r="J18" s="56"/>
    </row>
    <row r="19" spans="1:12" ht="31.5" x14ac:dyDescent="0.25">
      <c r="A19" s="13" t="s">
        <v>30</v>
      </c>
      <c r="B19" s="54"/>
      <c r="C19" s="54"/>
      <c r="D19" s="55"/>
      <c r="E19" s="55"/>
      <c r="F19" s="54"/>
      <c r="G19" s="13"/>
    </row>
    <row r="20" spans="1:12" ht="15.75" x14ac:dyDescent="0.25">
      <c r="A20" s="13" t="s">
        <v>31</v>
      </c>
      <c r="B20" s="54"/>
      <c r="C20" s="54"/>
      <c r="D20" s="55"/>
      <c r="E20" s="55"/>
      <c r="F20" s="54"/>
      <c r="G20" s="13"/>
    </row>
    <row r="21" spans="1:12" ht="31.5" x14ac:dyDescent="0.25">
      <c r="A21" s="13" t="s">
        <v>32</v>
      </c>
      <c r="B21" s="54"/>
      <c r="C21" s="54"/>
      <c r="D21" s="55"/>
      <c r="E21" s="55"/>
      <c r="F21" s="54"/>
      <c r="G21" s="13"/>
    </row>
    <row r="26" spans="1:12" ht="15.75" customHeight="1" x14ac:dyDescent="0.25">
      <c r="A26" s="133" t="s">
        <v>16</v>
      </c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0"/>
    </row>
    <row r="27" spans="1:12" ht="15.75" x14ac:dyDescent="0.25">
      <c r="A27" s="12"/>
      <c r="B27" s="4">
        <v>2004</v>
      </c>
      <c r="C27" s="4">
        <v>2005</v>
      </c>
      <c r="D27" s="4">
        <v>2006</v>
      </c>
      <c r="E27" s="4">
        <v>2007</v>
      </c>
      <c r="F27" s="4">
        <v>2008</v>
      </c>
      <c r="G27" s="4">
        <v>2009</v>
      </c>
      <c r="H27" s="4">
        <v>2010</v>
      </c>
      <c r="I27" s="4">
        <v>2011</v>
      </c>
      <c r="J27" s="4">
        <v>2012</v>
      </c>
      <c r="K27" s="4">
        <v>2013</v>
      </c>
      <c r="L27" s="4">
        <v>2014</v>
      </c>
    </row>
    <row r="28" spans="1:12" ht="15.75" x14ac:dyDescent="0.25">
      <c r="A28" s="80" t="s">
        <v>130</v>
      </c>
      <c r="B28" s="4"/>
      <c r="C28" s="4"/>
      <c r="D28" s="4">
        <v>11</v>
      </c>
      <c r="E28" s="4">
        <v>11</v>
      </c>
      <c r="F28" s="4">
        <v>11</v>
      </c>
      <c r="G28" s="4">
        <v>10</v>
      </c>
      <c r="H28" s="4">
        <v>11</v>
      </c>
      <c r="I28" s="4">
        <v>11</v>
      </c>
      <c r="J28" s="4">
        <v>16</v>
      </c>
      <c r="K28" s="4">
        <v>16</v>
      </c>
      <c r="L28" s="10"/>
    </row>
    <row r="29" spans="1:12" ht="15.75" x14ac:dyDescent="0.25">
      <c r="A29" s="66" t="s">
        <v>129</v>
      </c>
      <c r="B29" s="68"/>
      <c r="C29" s="69"/>
      <c r="D29" s="70"/>
      <c r="E29" s="70"/>
      <c r="F29" s="70"/>
      <c r="G29" s="70"/>
      <c r="H29" s="70"/>
      <c r="I29" s="70"/>
      <c r="J29" s="70"/>
      <c r="K29" s="70"/>
      <c r="L29" s="10"/>
    </row>
    <row r="30" spans="1:12" ht="15.75" x14ac:dyDescent="0.25">
      <c r="A30" s="13" t="s">
        <v>128</v>
      </c>
      <c r="B30" s="10"/>
      <c r="C30" s="10"/>
      <c r="D30" s="55">
        <v>32191084</v>
      </c>
      <c r="E30" s="55">
        <v>40836760</v>
      </c>
      <c r="F30" s="55">
        <v>61260431</v>
      </c>
      <c r="G30" s="55">
        <v>96618197</v>
      </c>
      <c r="H30" s="55">
        <v>150453905</v>
      </c>
      <c r="I30" s="55">
        <v>218151362</v>
      </c>
      <c r="J30" s="55">
        <v>357851654</v>
      </c>
      <c r="K30" s="55">
        <v>368864143</v>
      </c>
      <c r="L30" s="10"/>
    </row>
    <row r="31" spans="1:12" ht="15.75" x14ac:dyDescent="0.25">
      <c r="A31" s="13" t="s">
        <v>5</v>
      </c>
      <c r="B31" s="10"/>
      <c r="C31" s="10"/>
      <c r="D31" s="55">
        <v>20830991</v>
      </c>
      <c r="E31" s="55">
        <v>15573250</v>
      </c>
      <c r="F31" s="55">
        <v>32237579</v>
      </c>
      <c r="G31" s="55">
        <v>17501129</v>
      </c>
      <c r="H31" s="55">
        <v>125249733</v>
      </c>
      <c r="I31" s="55">
        <v>499825765</v>
      </c>
      <c r="J31" s="54">
        <v>728268496</v>
      </c>
      <c r="K31" s="54">
        <v>456747172</v>
      </c>
      <c r="L31" s="10"/>
    </row>
    <row r="32" spans="1:12" ht="15.75" x14ac:dyDescent="0.25">
      <c r="A32" s="13" t="s">
        <v>14</v>
      </c>
      <c r="B32" s="10"/>
      <c r="C32" s="10"/>
      <c r="D32" s="55">
        <v>7024</v>
      </c>
      <c r="E32" s="55">
        <v>1625</v>
      </c>
      <c r="F32" s="55">
        <v>11040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10"/>
    </row>
    <row r="33" spans="1:12" ht="15.75" x14ac:dyDescent="0.25">
      <c r="A33" s="13" t="s">
        <v>11</v>
      </c>
      <c r="B33" s="10"/>
      <c r="C33" s="10"/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10"/>
    </row>
    <row r="34" spans="1:12" ht="15.75" x14ac:dyDescent="0.25">
      <c r="A34" s="13" t="s">
        <v>12</v>
      </c>
      <c r="B34" s="10"/>
      <c r="C34" s="10"/>
      <c r="D34" s="55">
        <v>699264</v>
      </c>
      <c r="E34" s="55">
        <v>884811</v>
      </c>
      <c r="F34" s="55">
        <v>826978</v>
      </c>
      <c r="G34" s="55">
        <v>913773</v>
      </c>
      <c r="H34" s="55">
        <v>830051</v>
      </c>
      <c r="I34" s="55">
        <v>482092</v>
      </c>
      <c r="J34" s="54">
        <v>1293781</v>
      </c>
      <c r="K34" s="54">
        <v>1688763</v>
      </c>
      <c r="L34" s="10"/>
    </row>
    <row r="35" spans="1:12" ht="15.75" x14ac:dyDescent="0.25">
      <c r="A35" s="13" t="s">
        <v>6</v>
      </c>
      <c r="B35" s="10"/>
      <c r="C35" s="10"/>
      <c r="D35" s="55">
        <v>7194552</v>
      </c>
      <c r="E35" s="55">
        <v>3853442</v>
      </c>
      <c r="F35" s="55">
        <v>1417128</v>
      </c>
      <c r="G35" s="55">
        <v>2477830</v>
      </c>
      <c r="H35" s="55">
        <v>22440212</v>
      </c>
      <c r="I35" s="55">
        <v>44012872</v>
      </c>
      <c r="J35" s="54">
        <v>25879431</v>
      </c>
      <c r="K35" s="54">
        <v>1130685</v>
      </c>
      <c r="L35" s="10"/>
    </row>
    <row r="36" spans="1:12" ht="15.75" x14ac:dyDescent="0.25">
      <c r="A36" s="13" t="s">
        <v>13</v>
      </c>
      <c r="B36" s="10"/>
      <c r="C36" s="10"/>
      <c r="D36" s="10"/>
      <c r="E36" s="71"/>
      <c r="F36" s="10"/>
      <c r="G36" s="71"/>
      <c r="H36" s="10"/>
      <c r="I36" s="10"/>
      <c r="J36" s="10"/>
      <c r="K36" s="10"/>
      <c r="L36" s="10"/>
    </row>
    <row r="37" spans="1:12" ht="15.75" x14ac:dyDescent="0.25">
      <c r="A37" s="63" t="s">
        <v>9</v>
      </c>
      <c r="B37" s="70"/>
      <c r="C37" s="70"/>
      <c r="D37" s="63">
        <f t="shared" ref="D37:K37" si="0">SUM(D30:D36)</f>
        <v>60922915</v>
      </c>
      <c r="E37" s="63">
        <f t="shared" si="0"/>
        <v>61149888</v>
      </c>
      <c r="F37" s="63">
        <f t="shared" si="0"/>
        <v>95753156</v>
      </c>
      <c r="G37" s="63">
        <f t="shared" si="0"/>
        <v>117510929</v>
      </c>
      <c r="H37" s="63">
        <f t="shared" si="0"/>
        <v>298973901</v>
      </c>
      <c r="I37" s="63">
        <f t="shared" si="0"/>
        <v>762472091</v>
      </c>
      <c r="J37" s="63">
        <f t="shared" si="0"/>
        <v>1113293362</v>
      </c>
      <c r="K37" s="63">
        <f t="shared" si="0"/>
        <v>828430763</v>
      </c>
      <c r="L37" s="63"/>
    </row>
    <row r="38" spans="1:12" ht="15.75" x14ac:dyDescent="0.25">
      <c r="A38" s="63" t="s">
        <v>138</v>
      </c>
      <c r="B38" s="70"/>
      <c r="C38" s="70"/>
      <c r="D38" s="63"/>
      <c r="E38" s="63"/>
      <c r="F38" s="63"/>
      <c r="G38" s="63"/>
      <c r="H38" s="63"/>
      <c r="I38" s="63"/>
      <c r="J38" s="63"/>
      <c r="K38" s="63"/>
      <c r="L38" s="63"/>
    </row>
    <row r="39" spans="1:12" ht="15.75" x14ac:dyDescent="0.25">
      <c r="A39" s="63"/>
      <c r="B39" s="70"/>
      <c r="C39" s="70"/>
      <c r="D39" s="63"/>
      <c r="E39" s="63"/>
      <c r="F39" s="63"/>
      <c r="G39" s="63"/>
      <c r="H39" s="63"/>
      <c r="I39" s="63"/>
      <c r="J39" s="63"/>
      <c r="K39" s="63"/>
      <c r="L39" s="63"/>
    </row>
    <row r="40" spans="1:12" ht="15.75" x14ac:dyDescent="0.25">
      <c r="A40" s="13" t="s">
        <v>47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ht="15.75" x14ac:dyDescent="0.25">
      <c r="A41" s="13" t="s">
        <v>48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ht="31.5" x14ac:dyDescent="0.25">
      <c r="A42" s="13" t="s">
        <v>49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31.5" x14ac:dyDescent="0.25">
      <c r="A43" s="13" t="s">
        <v>30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15.75" x14ac:dyDescent="0.25">
      <c r="A44" s="13" t="s">
        <v>31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15.75" x14ac:dyDescent="0.25">
      <c r="A45" s="1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x14ac:dyDescent="0.25">
      <c r="A46" s="100" t="s">
        <v>131</v>
      </c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1:12" x14ac:dyDescent="0.25">
      <c r="D47" s="81"/>
      <c r="E47" s="81"/>
      <c r="F47" s="81"/>
      <c r="G47" s="81"/>
      <c r="H47" s="81"/>
      <c r="I47" s="81"/>
      <c r="J47" s="81"/>
    </row>
    <row r="48" spans="1:12" ht="16.5" x14ac:dyDescent="0.3">
      <c r="A48" s="11"/>
      <c r="B48" s="6"/>
      <c r="C48" s="6"/>
      <c r="D48" s="81"/>
      <c r="E48" s="118"/>
      <c r="F48" s="119"/>
      <c r="G48" s="119"/>
      <c r="H48" s="118"/>
      <c r="I48" s="119"/>
      <c r="J48" s="119"/>
    </row>
    <row r="49" spans="1:10" x14ac:dyDescent="0.25">
      <c r="A49" s="11"/>
      <c r="B49" s="6"/>
      <c r="C49" s="6"/>
      <c r="D49" s="81"/>
      <c r="E49" s="81"/>
      <c r="F49" s="81"/>
      <c r="G49" s="81"/>
      <c r="H49" s="81"/>
      <c r="I49" s="81"/>
      <c r="J49" s="81"/>
    </row>
    <row r="50" spans="1:10" ht="29.25" customHeight="1" x14ac:dyDescent="0.25">
      <c r="A50" s="11"/>
      <c r="B50" s="134"/>
      <c r="C50" s="134"/>
      <c r="D50" s="81"/>
      <c r="E50" s="81"/>
      <c r="F50" s="81"/>
      <c r="G50" s="81"/>
      <c r="H50" s="81"/>
      <c r="I50" s="81"/>
      <c r="J50" s="81"/>
    </row>
    <row r="51" spans="1:10" x14ac:dyDescent="0.25">
      <c r="A51" s="11"/>
      <c r="B51" s="134"/>
      <c r="C51" s="134"/>
      <c r="D51" s="81"/>
      <c r="E51" s="81"/>
      <c r="F51" s="81"/>
      <c r="G51" s="81"/>
      <c r="H51" s="81"/>
      <c r="I51" s="81"/>
      <c r="J51" s="81"/>
    </row>
    <row r="52" spans="1:10" x14ac:dyDescent="0.25">
      <c r="A52" s="11"/>
      <c r="B52" s="72"/>
      <c r="C52" s="131"/>
      <c r="D52" s="81"/>
      <c r="E52" s="81"/>
      <c r="F52" s="81"/>
      <c r="G52" s="81"/>
      <c r="H52" s="81"/>
      <c r="I52" s="81"/>
      <c r="J52" s="81"/>
    </row>
    <row r="53" spans="1:10" x14ac:dyDescent="0.25">
      <c r="A53" s="11"/>
      <c r="B53" s="72"/>
      <c r="C53" s="131"/>
      <c r="D53" s="81"/>
      <c r="E53" s="81"/>
      <c r="F53" s="81"/>
      <c r="G53" s="81"/>
      <c r="H53" s="81"/>
      <c r="I53" s="81"/>
      <c r="J53" s="81"/>
    </row>
    <row r="54" spans="1:10" ht="16.5" x14ac:dyDescent="0.3">
      <c r="A54" s="11"/>
      <c r="B54" s="72"/>
      <c r="C54" s="128"/>
      <c r="D54" s="81"/>
      <c r="E54" s="118"/>
      <c r="F54" s="119"/>
      <c r="G54" s="81"/>
      <c r="H54" s="81"/>
      <c r="I54" s="81"/>
      <c r="J54" s="81"/>
    </row>
    <row r="55" spans="1:10" ht="16.5" x14ac:dyDescent="0.3">
      <c r="A55" s="11"/>
      <c r="B55" s="72"/>
      <c r="C55" s="128"/>
      <c r="D55" s="81"/>
      <c r="E55" s="81"/>
      <c r="F55" s="81"/>
      <c r="G55" s="81"/>
      <c r="H55" s="81"/>
      <c r="I55" s="118"/>
      <c r="J55" s="119"/>
    </row>
    <row r="56" spans="1:10" x14ac:dyDescent="0.25">
      <c r="A56" s="11"/>
      <c r="B56" s="73"/>
      <c r="C56" s="128"/>
      <c r="D56" s="81"/>
      <c r="E56" s="81"/>
      <c r="F56" s="81"/>
      <c r="G56" s="81"/>
      <c r="H56" s="81"/>
      <c r="I56" s="81"/>
      <c r="J56" s="81"/>
    </row>
    <row r="57" spans="1:10" ht="16.5" x14ac:dyDescent="0.3">
      <c r="A57" s="11"/>
      <c r="B57" s="72"/>
      <c r="C57" s="75"/>
      <c r="D57" s="81"/>
      <c r="E57" s="118"/>
      <c r="F57" s="119"/>
      <c r="G57" s="81"/>
      <c r="H57" s="81"/>
      <c r="I57" s="81"/>
      <c r="J57" s="81"/>
    </row>
    <row r="58" spans="1:10" x14ac:dyDescent="0.25">
      <c r="A58" s="11"/>
      <c r="B58" s="72"/>
      <c r="C58" s="74"/>
      <c r="D58" s="81"/>
      <c r="E58" s="81"/>
      <c r="F58" s="81"/>
      <c r="G58" s="81"/>
      <c r="H58" s="81"/>
      <c r="I58" s="81"/>
      <c r="J58" s="81"/>
    </row>
    <row r="59" spans="1:10" x14ac:dyDescent="0.25">
      <c r="A59" s="11"/>
      <c r="B59" s="72"/>
      <c r="C59" s="128"/>
      <c r="D59" s="81"/>
      <c r="E59" s="81"/>
      <c r="F59" s="81"/>
      <c r="G59" s="81"/>
      <c r="H59" s="81"/>
      <c r="I59" s="81"/>
      <c r="J59" s="81"/>
    </row>
    <row r="60" spans="1:10" x14ac:dyDescent="0.25">
      <c r="A60" s="11"/>
      <c r="B60" s="72"/>
      <c r="C60" s="128"/>
      <c r="D60" s="81"/>
      <c r="E60" s="81"/>
      <c r="F60" s="81"/>
      <c r="G60" s="81"/>
      <c r="H60" s="81"/>
      <c r="I60" s="81"/>
      <c r="J60" s="81"/>
    </row>
    <row r="61" spans="1:10" ht="16.5" x14ac:dyDescent="0.3">
      <c r="A61" s="11"/>
      <c r="B61" s="73"/>
      <c r="C61" s="128"/>
      <c r="D61" s="81"/>
      <c r="E61" s="118"/>
      <c r="F61" s="119"/>
      <c r="G61" s="81"/>
      <c r="H61" s="81"/>
      <c r="I61" s="118"/>
      <c r="J61" s="119"/>
    </row>
    <row r="62" spans="1:10" x14ac:dyDescent="0.25">
      <c r="A62" s="11"/>
      <c r="B62" s="72"/>
      <c r="C62" s="129"/>
      <c r="D62" s="130"/>
      <c r="E62" s="79"/>
      <c r="F62" s="126"/>
      <c r="G62" s="82"/>
      <c r="H62" s="126"/>
      <c r="I62" s="81"/>
      <c r="J62" s="81"/>
    </row>
    <row r="63" spans="1:10" x14ac:dyDescent="0.25">
      <c r="A63" s="11"/>
      <c r="B63" s="72"/>
      <c r="C63" s="129"/>
      <c r="D63" s="130"/>
      <c r="E63" s="79"/>
      <c r="F63" s="126"/>
      <c r="G63" s="82"/>
      <c r="H63" s="126"/>
      <c r="I63" s="81"/>
      <c r="J63" s="81"/>
    </row>
    <row r="64" spans="1:10" x14ac:dyDescent="0.25">
      <c r="A64" s="11"/>
      <c r="B64" s="72"/>
      <c r="C64" s="76"/>
      <c r="D64" s="83"/>
      <c r="E64" s="79"/>
      <c r="F64" s="126"/>
      <c r="G64" s="82"/>
      <c r="H64" s="126"/>
      <c r="I64" s="81"/>
      <c r="J64" s="81"/>
    </row>
    <row r="65" spans="1:10" x14ac:dyDescent="0.25">
      <c r="A65" s="11"/>
      <c r="B65" s="72"/>
      <c r="C65" s="77"/>
      <c r="D65" s="84"/>
      <c r="E65" s="79"/>
      <c r="F65" s="121"/>
      <c r="G65" s="85"/>
      <c r="H65" s="82"/>
      <c r="I65" s="81"/>
      <c r="J65" s="81"/>
    </row>
    <row r="66" spans="1:10" x14ac:dyDescent="0.25">
      <c r="A66" s="11"/>
      <c r="B66" s="72"/>
      <c r="C66" s="78"/>
      <c r="D66" s="83"/>
      <c r="E66" s="79"/>
      <c r="F66" s="121"/>
      <c r="G66" s="86"/>
      <c r="H66" s="82"/>
      <c r="I66" s="81"/>
      <c r="J66" s="81"/>
    </row>
    <row r="67" spans="1:10" x14ac:dyDescent="0.25">
      <c r="A67" s="11"/>
      <c r="B67" s="72"/>
      <c r="C67" s="78"/>
      <c r="D67" s="87"/>
      <c r="E67" s="79"/>
      <c r="F67" s="121"/>
      <c r="G67" s="88"/>
      <c r="H67" s="89"/>
      <c r="I67" s="81"/>
      <c r="J67" s="81"/>
    </row>
    <row r="68" spans="1:10" x14ac:dyDescent="0.25">
      <c r="A68" s="11"/>
      <c r="B68" s="73"/>
      <c r="C68" s="77"/>
      <c r="D68" s="88"/>
      <c r="E68" s="79"/>
      <c r="F68" s="85"/>
      <c r="G68" s="85"/>
      <c r="H68" s="82"/>
      <c r="I68" s="81"/>
      <c r="J68" s="81"/>
    </row>
    <row r="69" spans="1:10" x14ac:dyDescent="0.25">
      <c r="A69" s="11"/>
      <c r="B69" s="6"/>
      <c r="C69" s="6"/>
      <c r="D69" s="81"/>
      <c r="E69" s="79"/>
      <c r="F69" s="86"/>
      <c r="G69" s="86"/>
      <c r="H69" s="82"/>
      <c r="I69" s="81"/>
      <c r="J69" s="81"/>
    </row>
    <row r="70" spans="1:10" x14ac:dyDescent="0.25">
      <c r="D70" s="81"/>
      <c r="E70" s="79"/>
      <c r="F70" s="88"/>
      <c r="G70" s="88"/>
      <c r="H70" s="88"/>
      <c r="I70" s="81"/>
      <c r="J70" s="81"/>
    </row>
    <row r="71" spans="1:10" x14ac:dyDescent="0.25">
      <c r="D71" s="81"/>
      <c r="E71" s="79"/>
      <c r="F71" s="90"/>
      <c r="G71" s="85"/>
      <c r="H71" s="82"/>
      <c r="I71" s="81"/>
      <c r="J71" s="81"/>
    </row>
    <row r="72" spans="1:10" x14ac:dyDescent="0.25">
      <c r="D72" s="81"/>
      <c r="E72" s="79"/>
      <c r="F72" s="90"/>
      <c r="G72" s="85"/>
      <c r="H72" s="82"/>
      <c r="I72" s="81"/>
      <c r="J72" s="81"/>
    </row>
    <row r="73" spans="1:10" x14ac:dyDescent="0.25">
      <c r="D73" s="81"/>
      <c r="E73" s="79"/>
      <c r="F73" s="90"/>
      <c r="G73" s="85"/>
      <c r="H73" s="82"/>
      <c r="I73" s="81"/>
      <c r="J73" s="81"/>
    </row>
    <row r="74" spans="1:10" x14ac:dyDescent="0.25">
      <c r="D74" s="81"/>
      <c r="E74" s="91"/>
      <c r="F74" s="86"/>
      <c r="G74" s="86"/>
      <c r="H74" s="89"/>
      <c r="I74" s="81"/>
      <c r="J74" s="81"/>
    </row>
    <row r="75" spans="1:10" x14ac:dyDescent="0.25">
      <c r="D75" s="81"/>
      <c r="E75" s="79"/>
      <c r="F75" s="127"/>
      <c r="G75" s="127"/>
      <c r="H75" s="85"/>
      <c r="I75" s="81"/>
      <c r="J75" s="81"/>
    </row>
    <row r="76" spans="1:10" x14ac:dyDescent="0.25">
      <c r="D76" s="81"/>
      <c r="E76" s="79"/>
      <c r="F76" s="127"/>
      <c r="G76" s="127"/>
      <c r="H76" s="89"/>
      <c r="I76" s="81"/>
      <c r="J76" s="81"/>
    </row>
    <row r="77" spans="1:10" x14ac:dyDescent="0.25">
      <c r="D77" s="81"/>
      <c r="E77" s="79"/>
      <c r="F77" s="127"/>
      <c r="G77" s="127"/>
      <c r="H77" s="88"/>
      <c r="I77" s="81"/>
      <c r="J77" s="81"/>
    </row>
    <row r="78" spans="1:10" x14ac:dyDescent="0.25">
      <c r="D78" s="81"/>
      <c r="E78" s="79"/>
      <c r="F78" s="121"/>
      <c r="G78" s="85"/>
      <c r="H78" s="85"/>
      <c r="I78" s="81"/>
      <c r="J78" s="81"/>
    </row>
    <row r="79" spans="1:10" x14ac:dyDescent="0.25">
      <c r="D79" s="81"/>
      <c r="E79" s="79"/>
      <c r="F79" s="121"/>
      <c r="G79" s="86"/>
      <c r="H79" s="85"/>
      <c r="I79" s="81"/>
      <c r="J79" s="81"/>
    </row>
    <row r="80" spans="1:10" x14ac:dyDescent="0.25">
      <c r="D80" s="81"/>
      <c r="E80" s="79"/>
      <c r="F80" s="121"/>
      <c r="G80" s="88"/>
      <c r="H80" s="88"/>
      <c r="I80" s="81"/>
      <c r="J80" s="81"/>
    </row>
    <row r="81" spans="4:10" x14ac:dyDescent="0.25">
      <c r="D81" s="81"/>
      <c r="E81" s="79"/>
      <c r="F81" s="121"/>
      <c r="G81" s="85"/>
      <c r="H81" s="85"/>
      <c r="I81" s="81"/>
      <c r="J81" s="81"/>
    </row>
    <row r="82" spans="4:10" x14ac:dyDescent="0.25">
      <c r="D82" s="81"/>
      <c r="E82" s="79"/>
      <c r="F82" s="121"/>
      <c r="G82" s="85"/>
      <c r="H82" s="85"/>
      <c r="I82" s="81"/>
      <c r="J82" s="81"/>
    </row>
    <row r="83" spans="4:10" x14ac:dyDescent="0.25">
      <c r="D83" s="81"/>
      <c r="E83" s="79"/>
      <c r="F83" s="121"/>
      <c r="G83" s="85"/>
      <c r="H83" s="85"/>
      <c r="I83" s="81"/>
      <c r="J83" s="81"/>
    </row>
    <row r="84" spans="4:10" x14ac:dyDescent="0.25">
      <c r="D84" s="81"/>
      <c r="E84" s="91"/>
      <c r="F84" s="121"/>
      <c r="G84" s="86"/>
      <c r="H84" s="86"/>
      <c r="I84" s="81"/>
      <c r="J84" s="81"/>
    </row>
    <row r="85" spans="4:10" x14ac:dyDescent="0.25">
      <c r="D85" s="81"/>
      <c r="E85" s="81"/>
      <c r="F85" s="81"/>
      <c r="G85" s="81"/>
      <c r="H85" s="81"/>
      <c r="I85" s="81"/>
      <c r="J85" s="81"/>
    </row>
    <row r="86" spans="4:10" x14ac:dyDescent="0.25">
      <c r="D86" s="92"/>
      <c r="E86" s="92"/>
      <c r="F86" s="92"/>
      <c r="G86" s="92"/>
      <c r="H86" s="81"/>
      <c r="I86" s="81"/>
      <c r="J86" s="81"/>
    </row>
    <row r="87" spans="4:10" x14ac:dyDescent="0.25">
      <c r="D87" s="92"/>
      <c r="E87" s="93"/>
      <c r="F87" s="93"/>
      <c r="G87" s="93"/>
      <c r="H87" s="81"/>
      <c r="I87" s="81"/>
      <c r="J87" s="81"/>
    </row>
    <row r="88" spans="4:10" x14ac:dyDescent="0.25">
      <c r="D88" s="92"/>
      <c r="E88" s="93"/>
      <c r="F88" s="120"/>
      <c r="G88" s="93"/>
      <c r="H88" s="81"/>
      <c r="I88" s="81"/>
      <c r="J88" s="81"/>
    </row>
    <row r="89" spans="4:10" x14ac:dyDescent="0.25">
      <c r="D89" s="92"/>
      <c r="E89" s="94"/>
      <c r="F89" s="120"/>
      <c r="G89" s="94"/>
      <c r="H89" s="81"/>
      <c r="I89" s="81"/>
      <c r="J89" s="81"/>
    </row>
    <row r="90" spans="4:10" x14ac:dyDescent="0.25">
      <c r="D90" s="92"/>
      <c r="E90" s="93"/>
      <c r="F90" s="93"/>
      <c r="G90" s="93"/>
      <c r="H90" s="81"/>
      <c r="I90" s="81"/>
      <c r="J90" s="81"/>
    </row>
    <row r="91" spans="4:10" x14ac:dyDescent="0.25">
      <c r="D91" s="122"/>
      <c r="E91" s="125"/>
      <c r="F91" s="120"/>
      <c r="G91" s="120"/>
      <c r="H91" s="81"/>
      <c r="I91" s="81"/>
      <c r="J91" s="81"/>
    </row>
    <row r="92" spans="4:10" x14ac:dyDescent="0.25">
      <c r="D92" s="122"/>
      <c r="E92" s="125"/>
      <c r="F92" s="120"/>
      <c r="G92" s="120"/>
      <c r="H92" s="81"/>
      <c r="I92" s="81"/>
      <c r="J92" s="81"/>
    </row>
    <row r="93" spans="4:10" x14ac:dyDescent="0.25">
      <c r="D93" s="122"/>
      <c r="E93" s="95"/>
      <c r="F93" s="93"/>
      <c r="G93" s="123"/>
      <c r="H93" s="81"/>
      <c r="I93" s="81"/>
      <c r="J93" s="81"/>
    </row>
    <row r="94" spans="4:10" x14ac:dyDescent="0.25">
      <c r="D94" s="122"/>
      <c r="E94" s="94"/>
      <c r="F94" s="94"/>
      <c r="G94" s="123"/>
      <c r="H94" s="81"/>
      <c r="I94" s="81"/>
      <c r="J94" s="81"/>
    </row>
    <row r="95" spans="4:10" x14ac:dyDescent="0.25">
      <c r="D95" s="122"/>
      <c r="E95" s="95"/>
      <c r="F95" s="124"/>
      <c r="G95" s="120"/>
      <c r="H95" s="81"/>
      <c r="I95" s="81"/>
      <c r="J95" s="81"/>
    </row>
    <row r="96" spans="4:10" x14ac:dyDescent="0.25">
      <c r="D96" s="122"/>
      <c r="E96" s="96"/>
      <c r="F96" s="124"/>
      <c r="G96" s="120"/>
      <c r="H96" s="81"/>
      <c r="I96" s="81"/>
      <c r="J96" s="81"/>
    </row>
    <row r="97" spans="4:10" x14ac:dyDescent="0.25">
      <c r="D97" s="122"/>
      <c r="E97" s="93"/>
      <c r="F97" s="124"/>
      <c r="G97" s="120"/>
      <c r="H97" s="81"/>
      <c r="I97" s="81"/>
      <c r="J97" s="81"/>
    </row>
    <row r="98" spans="4:10" x14ac:dyDescent="0.25">
      <c r="D98" s="92"/>
      <c r="E98" s="97"/>
      <c r="F98" s="98"/>
      <c r="G98" s="93"/>
      <c r="H98" s="81"/>
      <c r="I98" s="81"/>
      <c r="J98" s="81"/>
    </row>
    <row r="99" spans="4:10" x14ac:dyDescent="0.25">
      <c r="D99" s="92"/>
      <c r="E99" s="92"/>
      <c r="F99" s="99"/>
      <c r="G99" s="94"/>
      <c r="H99" s="81"/>
      <c r="I99" s="81"/>
      <c r="J99" s="81"/>
    </row>
    <row r="100" spans="4:10" x14ac:dyDescent="0.25">
      <c r="D100" s="91"/>
      <c r="E100" s="88"/>
      <c r="F100" s="98"/>
      <c r="G100" s="91"/>
      <c r="H100" s="81"/>
      <c r="I100" s="81"/>
      <c r="J100" s="81"/>
    </row>
    <row r="101" spans="4:10" x14ac:dyDescent="0.25">
      <c r="D101" s="81"/>
      <c r="E101" s="81"/>
      <c r="F101" s="81"/>
      <c r="G101" s="81"/>
      <c r="H101" s="81"/>
      <c r="I101" s="81"/>
      <c r="J101" s="81"/>
    </row>
  </sheetData>
  <mergeCells count="34">
    <mergeCell ref="A1:E1"/>
    <mergeCell ref="A26:K26"/>
    <mergeCell ref="A3:F3"/>
    <mergeCell ref="B50:B51"/>
    <mergeCell ref="C50:C51"/>
    <mergeCell ref="H48:J48"/>
    <mergeCell ref="E48:G48"/>
    <mergeCell ref="E54:F54"/>
    <mergeCell ref="C59:C61"/>
    <mergeCell ref="C62:C63"/>
    <mergeCell ref="D62:D63"/>
    <mergeCell ref="C52:C53"/>
    <mergeCell ref="C54:C56"/>
    <mergeCell ref="D91:D92"/>
    <mergeCell ref="E91:E92"/>
    <mergeCell ref="F91:F92"/>
    <mergeCell ref="F62:F64"/>
    <mergeCell ref="H62:H64"/>
    <mergeCell ref="F65:F67"/>
    <mergeCell ref="F75:F77"/>
    <mergeCell ref="G75:G77"/>
    <mergeCell ref="D93:D94"/>
    <mergeCell ref="G93:G94"/>
    <mergeCell ref="D95:D97"/>
    <mergeCell ref="F95:F97"/>
    <mergeCell ref="G95:G97"/>
    <mergeCell ref="I55:J55"/>
    <mergeCell ref="E57:F57"/>
    <mergeCell ref="E61:F61"/>
    <mergeCell ref="I61:J61"/>
    <mergeCell ref="G91:G92"/>
    <mergeCell ref="F78:F80"/>
    <mergeCell ref="F81:F84"/>
    <mergeCell ref="F88:F8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0"/>
  <sheetViews>
    <sheetView showGridLines="0" tabSelected="1" zoomScaleNormal="100" workbookViewId="0">
      <pane xSplit="8" ySplit="1" topLeftCell="I2" activePane="bottomRight" state="frozen"/>
      <selection pane="topRight" activeCell="I1" sqref="I1"/>
      <selection pane="bottomLeft" activeCell="C2" sqref="C2:G2"/>
      <selection pane="bottomRight" activeCell="K9" sqref="K9:O9"/>
    </sheetView>
  </sheetViews>
  <sheetFormatPr defaultRowHeight="15" x14ac:dyDescent="0.25"/>
  <cols>
    <col min="2" max="2" width="7.140625" customWidth="1"/>
    <col min="3" max="3" width="36" customWidth="1"/>
    <col min="4" max="4" width="19.42578125" customWidth="1"/>
    <col min="5" max="5" width="18.7109375" customWidth="1"/>
    <col min="6" max="6" width="19.7109375" customWidth="1"/>
    <col min="7" max="7" width="16.42578125" customWidth="1"/>
    <col min="8" max="8" width="14.5703125" style="56" customWidth="1"/>
    <col min="9" max="9" width="8.7109375" customWidth="1"/>
    <col min="10" max="10" width="9.28515625" customWidth="1"/>
    <col min="11" max="11" width="13.7109375" customWidth="1"/>
    <col min="12" max="12" width="16.85546875" customWidth="1"/>
    <col min="13" max="13" width="13.42578125" customWidth="1"/>
    <col min="14" max="14" width="14" customWidth="1"/>
    <col min="15" max="15" width="13" customWidth="1"/>
    <col min="16" max="16" width="13.5703125" customWidth="1"/>
    <col min="17" max="17" width="17.28515625" customWidth="1"/>
    <col min="18" max="18" width="12.28515625" customWidth="1"/>
    <col min="19" max="19" width="7.5703125" customWidth="1"/>
    <col min="20" max="32" width="8.42578125" customWidth="1"/>
  </cols>
  <sheetData>
    <row r="1" spans="1:32" x14ac:dyDescent="0.25">
      <c r="B1" s="140" t="s">
        <v>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32" ht="21" thickBot="1" x14ac:dyDescent="0.3">
      <c r="B2" s="30"/>
      <c r="C2" s="132" t="s">
        <v>114</v>
      </c>
      <c r="D2" s="132"/>
      <c r="E2" s="132"/>
      <c r="F2" s="132"/>
      <c r="G2" s="132"/>
      <c r="H2" s="105"/>
      <c r="I2" s="27"/>
      <c r="J2" s="27"/>
      <c r="K2" s="27"/>
      <c r="L2" s="27"/>
      <c r="M2" s="27"/>
      <c r="N2" s="27"/>
      <c r="O2" s="27"/>
      <c r="P2" s="27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6"/>
    </row>
    <row r="3" spans="1:32" ht="51" customHeight="1" thickTop="1" x14ac:dyDescent="0.25">
      <c r="A3" s="22"/>
      <c r="B3" s="29" t="s">
        <v>24</v>
      </c>
      <c r="C3" s="141" t="s">
        <v>17</v>
      </c>
      <c r="D3" s="141"/>
      <c r="E3" s="142"/>
      <c r="F3" s="143" t="s">
        <v>21</v>
      </c>
      <c r="G3" s="144"/>
      <c r="H3" s="145"/>
      <c r="I3" s="139" t="s">
        <v>34</v>
      </c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37" t="s">
        <v>33</v>
      </c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9"/>
    </row>
    <row r="4" spans="1:32" ht="51" customHeight="1" thickBot="1" x14ac:dyDescent="0.3">
      <c r="A4" s="22"/>
      <c r="B4" s="43"/>
      <c r="C4" s="39"/>
      <c r="D4" s="39"/>
      <c r="E4" s="44"/>
      <c r="F4" s="45"/>
      <c r="G4" s="39"/>
      <c r="H4" s="106"/>
      <c r="I4" s="34"/>
      <c r="J4" s="33"/>
      <c r="K4" s="33"/>
      <c r="L4" s="33"/>
      <c r="M4" s="33"/>
      <c r="N4" s="33"/>
      <c r="O4" s="33"/>
      <c r="P4" s="33"/>
      <c r="Q4" s="33"/>
      <c r="R4" s="33"/>
      <c r="S4" s="33"/>
      <c r="T4" s="11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33" thickTop="1" thickBot="1" x14ac:dyDescent="0.3">
      <c r="A5" s="6"/>
      <c r="B5" s="47"/>
      <c r="C5" s="48" t="s">
        <v>72</v>
      </c>
      <c r="D5" s="42" t="s">
        <v>19</v>
      </c>
      <c r="E5" s="49" t="s">
        <v>20</v>
      </c>
      <c r="F5" s="50" t="s">
        <v>22</v>
      </c>
      <c r="G5" s="51" t="s">
        <v>1</v>
      </c>
      <c r="H5" s="109" t="s">
        <v>35</v>
      </c>
      <c r="I5" s="31">
        <v>2004</v>
      </c>
      <c r="J5" s="32">
        <v>2005</v>
      </c>
      <c r="K5" s="32">
        <v>2006</v>
      </c>
      <c r="L5" s="32">
        <v>2007</v>
      </c>
      <c r="M5" s="32">
        <v>2008</v>
      </c>
      <c r="N5" s="32">
        <v>2009</v>
      </c>
      <c r="O5" s="32">
        <v>2010</v>
      </c>
      <c r="P5" s="32">
        <v>2011</v>
      </c>
      <c r="Q5" s="32">
        <v>2012</v>
      </c>
      <c r="R5" s="32">
        <v>2013</v>
      </c>
      <c r="S5" s="32">
        <v>2014</v>
      </c>
      <c r="T5" s="36">
        <v>2015</v>
      </c>
      <c r="U5" s="4">
        <v>2004</v>
      </c>
      <c r="V5" s="4">
        <v>2005</v>
      </c>
      <c r="W5" s="4">
        <v>2006</v>
      </c>
      <c r="X5" s="4">
        <v>2007</v>
      </c>
      <c r="Y5" s="4">
        <v>2008</v>
      </c>
      <c r="Z5" s="4">
        <v>2009</v>
      </c>
      <c r="AA5" s="4">
        <v>2010</v>
      </c>
      <c r="AB5" s="4">
        <v>2011</v>
      </c>
      <c r="AC5" s="4">
        <v>2012</v>
      </c>
      <c r="AD5" s="4">
        <v>2013</v>
      </c>
      <c r="AE5" s="4">
        <v>2014</v>
      </c>
      <c r="AF5" s="4">
        <v>2015</v>
      </c>
    </row>
    <row r="6" spans="1:32" ht="15.75" x14ac:dyDescent="0.25">
      <c r="A6" s="22"/>
      <c r="B6" s="46"/>
      <c r="C6" s="38" t="s">
        <v>73</v>
      </c>
      <c r="D6" s="41"/>
      <c r="E6" s="41"/>
      <c r="F6" s="41"/>
      <c r="G6" s="41"/>
      <c r="H6" s="110"/>
      <c r="I6" s="19"/>
      <c r="J6" s="16"/>
      <c r="K6" s="17"/>
      <c r="L6" s="15"/>
      <c r="M6" s="15"/>
      <c r="N6" s="16"/>
      <c r="O6" s="16"/>
      <c r="P6" s="15"/>
      <c r="Q6" s="10"/>
      <c r="R6" s="10"/>
      <c r="S6" s="10"/>
      <c r="T6" s="114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x14ac:dyDescent="0.25">
      <c r="A7" s="22"/>
      <c r="B7" s="19">
        <v>1</v>
      </c>
      <c r="C7" s="37" t="s">
        <v>56</v>
      </c>
      <c r="D7" s="40" t="s">
        <v>78</v>
      </c>
      <c r="E7" s="40" t="s">
        <v>87</v>
      </c>
      <c r="F7" s="40" t="s">
        <v>92</v>
      </c>
      <c r="G7" s="40" t="s">
        <v>94</v>
      </c>
      <c r="H7" s="64">
        <v>568.24</v>
      </c>
      <c r="I7" s="19"/>
      <c r="J7" s="16"/>
      <c r="K7" s="102">
        <v>387093</v>
      </c>
      <c r="L7" s="102">
        <v>359962</v>
      </c>
      <c r="M7" s="102">
        <v>258709</v>
      </c>
      <c r="N7" s="102">
        <v>381720</v>
      </c>
      <c r="O7" s="102">
        <v>380490</v>
      </c>
      <c r="P7" s="102">
        <v>312595</v>
      </c>
      <c r="Q7" s="102">
        <v>312595</v>
      </c>
      <c r="R7" s="103">
        <v>239032</v>
      </c>
      <c r="S7" s="10"/>
      <c r="T7" s="114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ht="15.75" x14ac:dyDescent="0.25">
      <c r="A8" s="22"/>
      <c r="B8" s="19">
        <v>2</v>
      </c>
      <c r="C8" s="37" t="s">
        <v>57</v>
      </c>
      <c r="D8" s="40" t="s">
        <v>77</v>
      </c>
      <c r="E8" s="40" t="s">
        <v>87</v>
      </c>
      <c r="F8" s="40" t="s">
        <v>91</v>
      </c>
      <c r="G8" s="40" t="s">
        <v>95</v>
      </c>
      <c r="H8" s="64">
        <v>31</v>
      </c>
      <c r="I8" s="19"/>
      <c r="J8" s="16"/>
      <c r="K8" s="102">
        <v>183534</v>
      </c>
      <c r="L8" s="102">
        <v>185505</v>
      </c>
      <c r="M8" s="102">
        <v>157702</v>
      </c>
      <c r="N8" s="102">
        <f>57010+36889+46926+51711</f>
        <v>192536</v>
      </c>
      <c r="O8" s="102">
        <v>190442</v>
      </c>
      <c r="P8" s="102">
        <v>195650</v>
      </c>
      <c r="Q8" s="102">
        <v>195650</v>
      </c>
      <c r="R8" s="103">
        <v>212465.27</v>
      </c>
      <c r="S8" s="10"/>
      <c r="T8" s="114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5.75" x14ac:dyDescent="0.25">
      <c r="A9" s="22"/>
      <c r="B9" s="19">
        <v>3</v>
      </c>
      <c r="C9" s="37" t="s">
        <v>58</v>
      </c>
      <c r="D9" s="40" t="s">
        <v>82</v>
      </c>
      <c r="E9" s="40" t="s">
        <v>87</v>
      </c>
      <c r="F9" s="40" t="s">
        <v>93</v>
      </c>
      <c r="G9" s="40" t="s">
        <v>96</v>
      </c>
      <c r="H9" s="64">
        <v>75.7</v>
      </c>
      <c r="I9" s="19"/>
      <c r="J9" s="16"/>
      <c r="K9" s="102"/>
      <c r="L9" s="102"/>
      <c r="M9" s="102"/>
      <c r="N9" s="102"/>
      <c r="O9" s="102"/>
      <c r="P9" s="102">
        <v>90026</v>
      </c>
      <c r="Q9" s="102">
        <v>90026</v>
      </c>
      <c r="R9" s="103">
        <v>103230.96</v>
      </c>
      <c r="S9" s="10"/>
      <c r="T9" s="114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5.75" x14ac:dyDescent="0.25">
      <c r="A10" s="22"/>
      <c r="B10" s="19">
        <v>4</v>
      </c>
      <c r="C10" s="37" t="s">
        <v>59</v>
      </c>
      <c r="D10" s="40" t="s">
        <v>85</v>
      </c>
      <c r="E10" s="40" t="s">
        <v>87</v>
      </c>
      <c r="F10" s="40" t="s">
        <v>97</v>
      </c>
      <c r="G10" s="40" t="s">
        <v>96</v>
      </c>
      <c r="H10" s="64">
        <v>110.22</v>
      </c>
      <c r="I10" s="19"/>
      <c r="J10" s="16"/>
      <c r="K10" s="102">
        <v>105491</v>
      </c>
      <c r="L10" s="102">
        <v>135884</v>
      </c>
      <c r="M10" s="102">
        <v>85926</v>
      </c>
      <c r="N10" s="102">
        <f>45954+56409+48558+56973</f>
        <v>207894</v>
      </c>
      <c r="O10" s="102">
        <v>219138</v>
      </c>
      <c r="P10" s="102">
        <v>160616</v>
      </c>
      <c r="Q10" s="102">
        <v>160616</v>
      </c>
      <c r="R10" s="103">
        <v>185033</v>
      </c>
      <c r="S10" s="10"/>
      <c r="T10" s="114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ht="15.75" x14ac:dyDescent="0.25">
      <c r="A11" s="22"/>
      <c r="B11" s="19">
        <v>5</v>
      </c>
      <c r="C11" s="37" t="s">
        <v>60</v>
      </c>
      <c r="D11" s="40" t="s">
        <v>84</v>
      </c>
      <c r="E11" s="40" t="s">
        <v>87</v>
      </c>
      <c r="F11" s="40" t="s">
        <v>98</v>
      </c>
      <c r="G11" s="40" t="s">
        <v>96</v>
      </c>
      <c r="H11" s="64">
        <v>271.85000000000002</v>
      </c>
      <c r="I11" s="19"/>
      <c r="J11" s="16"/>
      <c r="K11" s="102">
        <v>109651</v>
      </c>
      <c r="L11" s="102">
        <v>128020</v>
      </c>
      <c r="M11" s="102">
        <v>130307</v>
      </c>
      <c r="N11" s="102">
        <f>37101+40546+45760+56069</f>
        <v>179476</v>
      </c>
      <c r="O11" s="102">
        <v>189055</v>
      </c>
      <c r="P11" s="102">
        <v>139533</v>
      </c>
      <c r="Q11" s="102">
        <v>139533</v>
      </c>
      <c r="R11" s="103">
        <v>144993.51999999999</v>
      </c>
      <c r="S11" s="10"/>
      <c r="T11" s="114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5.75" x14ac:dyDescent="0.25">
      <c r="A12" s="22"/>
      <c r="B12" s="19">
        <v>6</v>
      </c>
      <c r="C12" s="37" t="s">
        <v>61</v>
      </c>
      <c r="D12" s="40" t="s">
        <v>74</v>
      </c>
      <c r="E12" s="40" t="s">
        <v>87</v>
      </c>
      <c r="F12" s="40" t="s">
        <v>99</v>
      </c>
      <c r="G12" s="40" t="s">
        <v>95</v>
      </c>
      <c r="H12" s="64">
        <v>204.22</v>
      </c>
      <c r="I12" s="19"/>
      <c r="J12" s="16"/>
      <c r="K12" s="102">
        <v>720109</v>
      </c>
      <c r="L12" s="102">
        <v>657072</v>
      </c>
      <c r="M12" s="102">
        <v>489240</v>
      </c>
      <c r="N12" s="102">
        <f>139623+152149+164685+175080</f>
        <v>631537</v>
      </c>
      <c r="O12" s="102">
        <v>664515</v>
      </c>
      <c r="P12" s="102">
        <v>718617</v>
      </c>
      <c r="Q12" s="102">
        <v>718617</v>
      </c>
      <c r="R12" s="103">
        <v>632240.4</v>
      </c>
      <c r="S12" s="10"/>
      <c r="T12" s="114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5.75" x14ac:dyDescent="0.25">
      <c r="A13" s="22"/>
      <c r="B13" s="19">
        <v>7</v>
      </c>
      <c r="C13" s="37" t="s">
        <v>62</v>
      </c>
      <c r="D13" s="40" t="s">
        <v>75</v>
      </c>
      <c r="E13" s="40" t="s">
        <v>87</v>
      </c>
      <c r="F13" s="40" t="s">
        <v>100</v>
      </c>
      <c r="G13" s="40" t="s">
        <v>95</v>
      </c>
      <c r="H13" s="64">
        <v>53.4</v>
      </c>
      <c r="I13" s="19"/>
      <c r="J13" s="16"/>
      <c r="K13" s="102">
        <v>217932</v>
      </c>
      <c r="L13" s="102">
        <v>180434</v>
      </c>
      <c r="M13" s="102">
        <v>146562</v>
      </c>
      <c r="N13" s="102">
        <f>50465+52522+53401+51436</f>
        <v>207824</v>
      </c>
      <c r="O13" s="102">
        <v>202505</v>
      </c>
      <c r="P13" s="102">
        <v>217718</v>
      </c>
      <c r="Q13" s="102">
        <v>217718</v>
      </c>
      <c r="R13" s="103">
        <v>153117</v>
      </c>
      <c r="S13" s="10"/>
      <c r="T13" s="114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ht="15.75" x14ac:dyDescent="0.25">
      <c r="A14" s="22"/>
      <c r="B14" s="19">
        <v>8</v>
      </c>
      <c r="C14" s="37" t="s">
        <v>63</v>
      </c>
      <c r="D14" s="40" t="s">
        <v>80</v>
      </c>
      <c r="E14" s="40" t="s">
        <v>87</v>
      </c>
      <c r="F14" s="40" t="s">
        <v>101</v>
      </c>
      <c r="G14" s="40" t="s">
        <v>96</v>
      </c>
      <c r="H14" s="64">
        <v>36.340000000000003</v>
      </c>
      <c r="I14" s="19"/>
      <c r="J14" s="16"/>
      <c r="K14" s="102">
        <v>126707</v>
      </c>
      <c r="L14" s="102">
        <v>125068</v>
      </c>
      <c r="M14" s="102">
        <v>89448</v>
      </c>
      <c r="N14" s="102">
        <f>31535+34233+43242+43669</f>
        <v>152679</v>
      </c>
      <c r="O14" s="102">
        <v>177816</v>
      </c>
      <c r="P14" s="102">
        <v>261903</v>
      </c>
      <c r="Q14" s="102">
        <v>261903</v>
      </c>
      <c r="R14" s="103">
        <v>256571</v>
      </c>
      <c r="S14" s="10"/>
      <c r="T14" s="114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ht="15.75" x14ac:dyDescent="0.25">
      <c r="A15" s="22"/>
      <c r="B15" s="19">
        <v>9</v>
      </c>
      <c r="C15" s="37" t="s">
        <v>64</v>
      </c>
      <c r="D15" s="40" t="s">
        <v>79</v>
      </c>
      <c r="E15" s="40" t="s">
        <v>87</v>
      </c>
      <c r="F15" s="40" t="s">
        <v>103</v>
      </c>
      <c r="G15" s="40" t="s">
        <v>102</v>
      </c>
      <c r="H15" s="64">
        <v>464.93</v>
      </c>
      <c r="I15" s="19"/>
      <c r="J15" s="16"/>
      <c r="K15" s="102" t="s">
        <v>132</v>
      </c>
      <c r="L15" s="102">
        <v>456454</v>
      </c>
      <c r="M15" s="102">
        <v>372441</v>
      </c>
      <c r="N15" s="102">
        <f>152229+130353+133466+145399</f>
        <v>561447</v>
      </c>
      <c r="O15" s="102">
        <v>532595</v>
      </c>
      <c r="P15" s="102">
        <v>566285</v>
      </c>
      <c r="Q15" s="102">
        <v>566285</v>
      </c>
      <c r="R15" s="103">
        <v>570202.35</v>
      </c>
      <c r="S15" s="10"/>
      <c r="T15" s="114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5.75" x14ac:dyDescent="0.25">
      <c r="A16" s="22"/>
      <c r="B16" s="19">
        <v>10</v>
      </c>
      <c r="C16" s="37" t="s">
        <v>65</v>
      </c>
      <c r="D16" s="40"/>
      <c r="E16" s="40" t="s">
        <v>87</v>
      </c>
      <c r="F16" s="40" t="s">
        <v>105</v>
      </c>
      <c r="G16" s="40" t="s">
        <v>104</v>
      </c>
      <c r="H16" s="64">
        <v>62.75</v>
      </c>
      <c r="I16" s="20"/>
      <c r="J16" s="10"/>
      <c r="K16" s="102"/>
      <c r="L16" s="102"/>
      <c r="M16" s="102"/>
      <c r="N16" s="102"/>
      <c r="O16" s="102"/>
      <c r="P16" s="102"/>
      <c r="Q16" s="102"/>
      <c r="R16" s="103">
        <v>129211</v>
      </c>
      <c r="S16" s="10"/>
      <c r="T16" s="11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15.75" x14ac:dyDescent="0.25">
      <c r="A17" s="22"/>
      <c r="B17" s="19">
        <v>13</v>
      </c>
      <c r="C17" s="37" t="s">
        <v>68</v>
      </c>
      <c r="D17" s="40" t="s">
        <v>81</v>
      </c>
      <c r="E17" s="40" t="s">
        <v>87</v>
      </c>
      <c r="F17" s="40" t="s">
        <v>108</v>
      </c>
      <c r="G17" s="40" t="s">
        <v>109</v>
      </c>
      <c r="H17" s="64">
        <v>49.2</v>
      </c>
      <c r="I17" s="20"/>
      <c r="J17" s="10"/>
      <c r="K17" s="102"/>
      <c r="L17" s="102"/>
      <c r="M17" s="102"/>
      <c r="N17" s="102"/>
      <c r="O17" s="102"/>
      <c r="P17" s="102"/>
      <c r="Q17" s="103">
        <v>193852</v>
      </c>
      <c r="R17" s="103">
        <v>169367</v>
      </c>
      <c r="S17" s="10"/>
      <c r="T17" s="11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ht="15.75" x14ac:dyDescent="0.25">
      <c r="A18" s="22"/>
      <c r="B18" s="19">
        <v>14</v>
      </c>
      <c r="C18" s="37" t="s">
        <v>137</v>
      </c>
      <c r="D18" s="40"/>
      <c r="E18" s="40" t="s">
        <v>87</v>
      </c>
      <c r="F18" s="40" t="s">
        <v>110</v>
      </c>
      <c r="G18" s="40" t="s">
        <v>96</v>
      </c>
      <c r="H18" s="64"/>
      <c r="I18" s="20"/>
      <c r="J18" s="10"/>
      <c r="K18" s="102">
        <v>42213</v>
      </c>
      <c r="L18" s="102">
        <v>23918</v>
      </c>
      <c r="M18" s="102">
        <v>24722</v>
      </c>
      <c r="N18" s="102"/>
      <c r="O18" s="102"/>
      <c r="P18" s="102"/>
      <c r="Q18" s="103"/>
      <c r="R18" s="103"/>
      <c r="S18" s="10"/>
      <c r="T18" s="11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5.75" x14ac:dyDescent="0.25">
      <c r="A19" s="22"/>
      <c r="B19" s="19">
        <v>15</v>
      </c>
      <c r="C19" s="37" t="s">
        <v>69</v>
      </c>
      <c r="D19" s="40" t="s">
        <v>83</v>
      </c>
      <c r="E19" s="40" t="s">
        <v>87</v>
      </c>
      <c r="F19" s="40" t="s">
        <v>110</v>
      </c>
      <c r="G19" s="40" t="s">
        <v>95</v>
      </c>
      <c r="H19" s="64">
        <v>49</v>
      </c>
      <c r="I19" s="20"/>
      <c r="J19" s="10"/>
      <c r="K19" s="102"/>
      <c r="L19" s="102"/>
      <c r="M19" s="102"/>
      <c r="N19" s="102"/>
      <c r="O19" s="102"/>
      <c r="P19" s="102"/>
      <c r="Q19" s="102"/>
      <c r="R19" s="103">
        <v>16750.54</v>
      </c>
      <c r="S19" s="10"/>
      <c r="T19" s="114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ht="15.75" x14ac:dyDescent="0.25">
      <c r="A20" s="22"/>
      <c r="B20" s="19">
        <v>16</v>
      </c>
      <c r="C20" s="37" t="s">
        <v>70</v>
      </c>
      <c r="D20" s="40"/>
      <c r="E20" s="40" t="s">
        <v>90</v>
      </c>
      <c r="F20" s="40" t="s">
        <v>112</v>
      </c>
      <c r="G20" s="40" t="s">
        <v>111</v>
      </c>
      <c r="H20" s="64"/>
      <c r="I20" s="20"/>
      <c r="J20" s="10"/>
      <c r="K20" s="102" t="s">
        <v>132</v>
      </c>
      <c r="L20" s="102" t="s">
        <v>132</v>
      </c>
      <c r="M20" s="102" t="s">
        <v>132</v>
      </c>
      <c r="N20" s="102" t="s">
        <v>132</v>
      </c>
      <c r="O20" s="102" t="s">
        <v>132</v>
      </c>
      <c r="P20" s="102" t="s">
        <v>132</v>
      </c>
      <c r="Q20" s="102" t="s">
        <v>132</v>
      </c>
      <c r="R20" s="10"/>
      <c r="S20" s="10"/>
      <c r="T20" s="114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ht="15.75" x14ac:dyDescent="0.25">
      <c r="A21" s="22"/>
      <c r="B21" s="19">
        <v>17</v>
      </c>
      <c r="C21" s="37" t="s">
        <v>71</v>
      </c>
      <c r="D21" s="40"/>
      <c r="E21" s="40" t="s">
        <v>87</v>
      </c>
      <c r="F21" s="40" t="s">
        <v>113</v>
      </c>
      <c r="G21" s="40" t="s">
        <v>95</v>
      </c>
      <c r="H21" s="64">
        <v>3.43</v>
      </c>
      <c r="I21" s="20"/>
      <c r="J21" s="10"/>
      <c r="K21" s="102" t="s">
        <v>132</v>
      </c>
      <c r="L21" s="102" t="s">
        <v>132</v>
      </c>
      <c r="M21" s="102" t="s">
        <v>132</v>
      </c>
      <c r="N21" s="102" t="s">
        <v>132</v>
      </c>
      <c r="O21" s="102" t="s">
        <v>132</v>
      </c>
      <c r="P21" s="102" t="s">
        <v>132</v>
      </c>
      <c r="Q21" s="102" t="s">
        <v>132</v>
      </c>
      <c r="R21" s="10"/>
      <c r="S21" s="10"/>
      <c r="T21" s="114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ht="15.75" x14ac:dyDescent="0.25">
      <c r="A22" s="22"/>
      <c r="B22" s="19">
        <v>11</v>
      </c>
      <c r="C22" s="37" t="s">
        <v>66</v>
      </c>
      <c r="D22" s="40" t="s">
        <v>86</v>
      </c>
      <c r="E22" s="40" t="s">
        <v>88</v>
      </c>
      <c r="F22" s="40" t="s">
        <v>106</v>
      </c>
      <c r="G22" s="40" t="s">
        <v>95</v>
      </c>
      <c r="H22" s="64">
        <v>29.39</v>
      </c>
      <c r="I22" s="20"/>
      <c r="J22" s="10"/>
      <c r="K22" s="102">
        <v>734323</v>
      </c>
      <c r="L22" s="102">
        <v>754893</v>
      </c>
      <c r="M22" s="102">
        <v>574389</v>
      </c>
      <c r="N22" s="102">
        <f>217252+136376+27692</f>
        <v>381320</v>
      </c>
      <c r="O22" s="102">
        <v>605832</v>
      </c>
      <c r="P22" s="102">
        <v>400069</v>
      </c>
      <c r="Q22" s="102">
        <v>752771</v>
      </c>
      <c r="R22" s="102">
        <v>826994</v>
      </c>
      <c r="S22" s="10"/>
      <c r="T22" s="114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5.75" x14ac:dyDescent="0.25">
      <c r="A23" s="22"/>
      <c r="B23" s="19">
        <v>12</v>
      </c>
      <c r="C23" s="37" t="s">
        <v>67</v>
      </c>
      <c r="D23" s="40" t="s">
        <v>76</v>
      </c>
      <c r="E23" s="40" t="s">
        <v>89</v>
      </c>
      <c r="F23" s="40" t="s">
        <v>107</v>
      </c>
      <c r="G23" s="40" t="s">
        <v>95</v>
      </c>
      <c r="H23" s="64">
        <v>175.94</v>
      </c>
      <c r="I23" s="20"/>
      <c r="J23" s="10"/>
      <c r="K23" s="102">
        <v>1757379</v>
      </c>
      <c r="L23" s="102">
        <v>1305809</v>
      </c>
      <c r="M23" s="102">
        <v>933593</v>
      </c>
      <c r="N23" s="102">
        <f>327497+131355+413129+280885</f>
        <v>1152866</v>
      </c>
      <c r="O23" s="102">
        <v>1028431</v>
      </c>
      <c r="P23" s="102">
        <v>1827692</v>
      </c>
      <c r="Q23" s="102">
        <v>1484738</v>
      </c>
      <c r="R23" s="102">
        <v>1977911</v>
      </c>
      <c r="S23" s="10"/>
      <c r="T23" s="114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5.75" x14ac:dyDescent="0.25">
      <c r="A24" s="22"/>
      <c r="B24" s="19"/>
      <c r="C24" s="37"/>
      <c r="D24" s="40"/>
      <c r="E24" s="40"/>
      <c r="F24" s="112"/>
      <c r="G24" s="40"/>
      <c r="H24" s="64"/>
      <c r="I24" s="20"/>
      <c r="J24" s="10"/>
      <c r="K24" s="10"/>
      <c r="L24" s="10"/>
      <c r="M24" s="102"/>
      <c r="N24" s="102"/>
      <c r="O24" s="102"/>
      <c r="P24" s="102"/>
      <c r="Q24" s="102"/>
      <c r="R24" s="102"/>
      <c r="S24" s="10"/>
      <c r="T24" s="114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ht="15.75" x14ac:dyDescent="0.25">
      <c r="A25" s="22"/>
      <c r="B25" s="20"/>
      <c r="C25" s="38" t="s">
        <v>116</v>
      </c>
      <c r="D25" s="10"/>
      <c r="E25" s="10"/>
      <c r="F25" s="20"/>
      <c r="G25" s="10"/>
      <c r="H25" s="111"/>
      <c r="I25" s="2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4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5.75" x14ac:dyDescent="0.25">
      <c r="A26" s="22"/>
      <c r="B26" s="52">
        <v>17</v>
      </c>
      <c r="C26" s="37" t="s">
        <v>133</v>
      </c>
      <c r="D26" s="10"/>
      <c r="E26" s="40" t="s">
        <v>117</v>
      </c>
      <c r="F26" s="40" t="s">
        <v>118</v>
      </c>
      <c r="G26" s="40" t="s">
        <v>135</v>
      </c>
      <c r="H26" s="111"/>
      <c r="I26" s="20"/>
      <c r="J26" s="10"/>
      <c r="K26" s="10"/>
      <c r="L26" s="10"/>
      <c r="M26" s="10"/>
      <c r="N26" s="10"/>
      <c r="O26" s="103">
        <v>1181088</v>
      </c>
      <c r="P26" s="103">
        <v>24195895</v>
      </c>
      <c r="Q26" s="103">
        <v>26351278</v>
      </c>
      <c r="R26" s="103">
        <v>35587558</v>
      </c>
      <c r="S26" s="10"/>
      <c r="T26" s="114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5.75" x14ac:dyDescent="0.25">
      <c r="A27" s="22"/>
      <c r="B27" s="52">
        <v>18</v>
      </c>
      <c r="C27" s="37" t="s">
        <v>134</v>
      </c>
      <c r="D27" s="10"/>
      <c r="E27" s="40" t="s">
        <v>117</v>
      </c>
      <c r="F27" s="40" t="s">
        <v>136</v>
      </c>
      <c r="G27" s="40" t="s">
        <v>135</v>
      </c>
      <c r="H27" s="111"/>
      <c r="I27" s="20"/>
      <c r="J27" s="10"/>
      <c r="K27" s="10"/>
      <c r="L27" s="10"/>
      <c r="M27" s="10"/>
      <c r="N27" s="10"/>
      <c r="O27" s="102" t="s">
        <v>132</v>
      </c>
      <c r="P27" s="102" t="s">
        <v>132</v>
      </c>
      <c r="Q27" s="103">
        <v>106267.70999999999</v>
      </c>
      <c r="R27" s="103">
        <v>95124.83</v>
      </c>
      <c r="S27" s="10"/>
      <c r="T27" s="114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5.75" x14ac:dyDescent="0.25">
      <c r="A28" s="22"/>
      <c r="B28" s="52">
        <v>19</v>
      </c>
      <c r="C28" s="37"/>
      <c r="D28" s="10"/>
      <c r="E28" s="40"/>
      <c r="F28" s="40"/>
      <c r="G28" s="10"/>
      <c r="H28" s="111"/>
      <c r="I28" s="2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14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5.75" x14ac:dyDescent="0.25">
      <c r="A29" s="22"/>
      <c r="B29" s="52">
        <v>21</v>
      </c>
      <c r="C29" s="37"/>
      <c r="D29" s="10"/>
      <c r="E29" s="40"/>
      <c r="F29" s="40"/>
      <c r="G29" s="10"/>
      <c r="H29" s="111"/>
      <c r="I29" s="2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14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5.75" x14ac:dyDescent="0.25">
      <c r="A30" s="22"/>
      <c r="B30" s="52">
        <v>22</v>
      </c>
      <c r="C30" s="37"/>
      <c r="D30" s="10"/>
      <c r="E30" s="40"/>
      <c r="F30" s="40"/>
      <c r="G30" s="10"/>
      <c r="H30" s="111"/>
      <c r="I30" s="2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14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5.75" x14ac:dyDescent="0.25">
      <c r="A31" s="22"/>
      <c r="B31" s="52">
        <v>23</v>
      </c>
      <c r="C31" s="37"/>
      <c r="D31" s="10"/>
      <c r="E31" s="40"/>
      <c r="F31" s="40"/>
      <c r="G31" s="10"/>
      <c r="H31" s="107"/>
      <c r="I31" s="2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14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25">
      <c r="A32" s="22"/>
      <c r="B32" s="52">
        <v>24</v>
      </c>
      <c r="C32" s="10"/>
      <c r="D32" s="10"/>
      <c r="E32" s="21"/>
      <c r="F32" s="20"/>
      <c r="G32" s="10"/>
      <c r="H32" s="107"/>
      <c r="I32" s="2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14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25">
      <c r="A33" s="22"/>
      <c r="B33" s="52">
        <v>25</v>
      </c>
      <c r="C33" s="10"/>
      <c r="D33" s="10"/>
      <c r="E33" s="21"/>
      <c r="F33" s="20"/>
      <c r="G33" s="10"/>
      <c r="H33" s="107"/>
      <c r="I33" s="2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14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25">
      <c r="A34" s="22"/>
      <c r="B34" s="20"/>
      <c r="C34" s="10"/>
      <c r="D34" s="10"/>
      <c r="E34" s="21"/>
      <c r="F34" s="20"/>
      <c r="G34" s="10"/>
      <c r="H34" s="107"/>
      <c r="I34" s="2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14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25">
      <c r="A35" s="22"/>
      <c r="B35" s="20"/>
      <c r="C35" s="10"/>
      <c r="D35" s="10"/>
      <c r="E35" s="21"/>
      <c r="F35" s="20"/>
      <c r="G35" s="10"/>
      <c r="H35" s="107"/>
      <c r="I35" s="2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14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thickBot="1" x14ac:dyDescent="0.3">
      <c r="A36" s="22"/>
      <c r="B36" s="23"/>
      <c r="C36" s="24"/>
      <c r="D36" s="24"/>
      <c r="E36" s="25"/>
      <c r="F36" s="26"/>
      <c r="G36" s="24"/>
      <c r="H36" s="108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115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thickTop="1" x14ac:dyDescent="0.25"/>
    <row r="44" spans="1:32" ht="16.5" x14ac:dyDescent="0.3">
      <c r="D44" s="135"/>
      <c r="E44" s="136"/>
      <c r="F44" s="104"/>
    </row>
    <row r="45" spans="1:32" ht="16.5" x14ac:dyDescent="0.3">
      <c r="D45" s="135"/>
      <c r="E45" s="136"/>
    </row>
    <row r="46" spans="1:32" ht="16.5" x14ac:dyDescent="0.3">
      <c r="D46" s="135"/>
      <c r="E46" s="136"/>
    </row>
    <row r="47" spans="1:32" ht="16.5" x14ac:dyDescent="0.3">
      <c r="D47" s="135"/>
      <c r="E47" s="136"/>
    </row>
    <row r="48" spans="1:32" ht="16.5" x14ac:dyDescent="0.3">
      <c r="D48" s="135"/>
      <c r="E48" s="136"/>
    </row>
    <row r="49" spans="4:5" ht="16.5" x14ac:dyDescent="0.3">
      <c r="D49" s="135"/>
      <c r="E49" s="136"/>
    </row>
    <row r="50" spans="4:5" ht="16.5" x14ac:dyDescent="0.3">
      <c r="D50" s="135"/>
      <c r="E50" s="136"/>
    </row>
    <row r="51" spans="4:5" ht="16.5" x14ac:dyDescent="0.3">
      <c r="D51" s="135"/>
      <c r="E51" s="136"/>
    </row>
    <row r="52" spans="4:5" ht="16.5" x14ac:dyDescent="0.3">
      <c r="D52" s="135"/>
      <c r="E52" s="136"/>
    </row>
    <row r="53" spans="4:5" ht="16.5" x14ac:dyDescent="0.3">
      <c r="D53" s="135"/>
      <c r="E53" s="136"/>
    </row>
    <row r="54" spans="4:5" ht="16.5" x14ac:dyDescent="0.3">
      <c r="D54" s="135"/>
      <c r="E54" s="136"/>
    </row>
    <row r="55" spans="4:5" ht="16.5" x14ac:dyDescent="0.3">
      <c r="D55" s="135"/>
      <c r="E55" s="136"/>
    </row>
    <row r="56" spans="4:5" ht="16.5" x14ac:dyDescent="0.3">
      <c r="D56" s="135"/>
      <c r="E56" s="136"/>
    </row>
    <row r="57" spans="4:5" ht="16.5" x14ac:dyDescent="0.3">
      <c r="D57" s="135"/>
      <c r="E57" s="136"/>
    </row>
    <row r="58" spans="4:5" ht="16.5" x14ac:dyDescent="0.3">
      <c r="D58" s="135"/>
      <c r="E58" s="136"/>
    </row>
    <row r="59" spans="4:5" ht="16.5" x14ac:dyDescent="0.3">
      <c r="D59" s="135"/>
      <c r="E59" s="136"/>
    </row>
    <row r="60" spans="4:5" ht="16.5" x14ac:dyDescent="0.3">
      <c r="D60" s="135"/>
      <c r="E60" s="136"/>
    </row>
  </sheetData>
  <mergeCells count="23">
    <mergeCell ref="C2:G2"/>
    <mergeCell ref="U3:AF3"/>
    <mergeCell ref="B1:P1"/>
    <mergeCell ref="C3:E3"/>
    <mergeCell ref="F3:H3"/>
    <mergeCell ref="I3:T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9:E59"/>
    <mergeCell ref="D60:E60"/>
    <mergeCell ref="D54:E54"/>
    <mergeCell ref="D55:E55"/>
    <mergeCell ref="D56:E56"/>
    <mergeCell ref="D57:E57"/>
    <mergeCell ref="D58:E58"/>
  </mergeCells>
  <conditionalFormatting sqref="B4:AF5 R17:R19 C26:C31 E26:F31 N10:N16 N22:N24 C7:H24 M7:M24 P17:P21 P7:R16 P23:Q24 L7:L8 L10:L12">
    <cfRule type="cellIs" dxfId="77" priority="45" stopIfTrue="1" operator="equal">
      <formula>1</formula>
    </cfRule>
  </conditionalFormatting>
  <conditionalFormatting sqref="B3">
    <cfRule type="cellIs" dxfId="76" priority="62" stopIfTrue="1" operator="equal">
      <formula>1</formula>
    </cfRule>
  </conditionalFormatting>
  <conditionalFormatting sqref="I3">
    <cfRule type="cellIs" dxfId="75" priority="57" stopIfTrue="1" operator="equal">
      <formula>1</formula>
    </cfRule>
  </conditionalFormatting>
  <conditionalFormatting sqref="C3">
    <cfRule type="cellIs" dxfId="74" priority="59" stopIfTrue="1" operator="equal">
      <formula>1</formula>
    </cfRule>
  </conditionalFormatting>
  <conditionalFormatting sqref="F3">
    <cfRule type="cellIs" dxfId="73" priority="58" stopIfTrue="1" operator="equal">
      <formula>1</formula>
    </cfRule>
  </conditionalFormatting>
  <conditionalFormatting sqref="C6">
    <cfRule type="cellIs" dxfId="72" priority="38" stopIfTrue="1" operator="equal">
      <formula>1</formula>
    </cfRule>
  </conditionalFormatting>
  <conditionalFormatting sqref="C25">
    <cfRule type="cellIs" dxfId="71" priority="34" stopIfTrue="1" operator="equal">
      <formula>1</formula>
    </cfRule>
  </conditionalFormatting>
  <conditionalFormatting sqref="Q17:Q18">
    <cfRule type="cellIs" dxfId="70" priority="27" stopIfTrue="1" operator="equal">
      <formula>1</formula>
    </cfRule>
  </conditionalFormatting>
  <conditionalFormatting sqref="O7:O15">
    <cfRule type="cellIs" dxfId="69" priority="26" stopIfTrue="1" operator="equal">
      <formula>1</formula>
    </cfRule>
  </conditionalFormatting>
  <conditionalFormatting sqref="O16">
    <cfRule type="cellIs" dxfId="68" priority="25" stopIfTrue="1" operator="equal">
      <formula>1</formula>
    </cfRule>
  </conditionalFormatting>
  <conditionalFormatting sqref="O22:R22">
    <cfRule type="cellIs" dxfId="67" priority="24" stopIfTrue="1" operator="equal">
      <formula>1</formula>
    </cfRule>
  </conditionalFormatting>
  <conditionalFormatting sqref="R23:R24">
    <cfRule type="cellIs" dxfId="66" priority="23" stopIfTrue="1" operator="equal">
      <formula>1</formula>
    </cfRule>
  </conditionalFormatting>
  <conditionalFormatting sqref="O23:O24">
    <cfRule type="cellIs" dxfId="65" priority="22" stopIfTrue="1" operator="equal">
      <formula>1</formula>
    </cfRule>
  </conditionalFormatting>
  <conditionalFormatting sqref="O17:O21">
    <cfRule type="cellIs" dxfId="64" priority="21" stopIfTrue="1" operator="equal">
      <formula>1</formula>
    </cfRule>
  </conditionalFormatting>
  <conditionalFormatting sqref="N7">
    <cfRule type="cellIs" dxfId="63" priority="20" stopIfTrue="1" operator="equal">
      <formula>1</formula>
    </cfRule>
  </conditionalFormatting>
  <conditionalFormatting sqref="N8">
    <cfRule type="cellIs" dxfId="62" priority="19" stopIfTrue="1" operator="equal">
      <formula>1</formula>
    </cfRule>
  </conditionalFormatting>
  <conditionalFormatting sqref="N9">
    <cfRule type="cellIs" dxfId="61" priority="17" stopIfTrue="1" operator="equal">
      <formula>1</formula>
    </cfRule>
  </conditionalFormatting>
  <conditionalFormatting sqref="N17:N21">
    <cfRule type="cellIs" dxfId="60" priority="16" stopIfTrue="1" operator="equal">
      <formula>1</formula>
    </cfRule>
  </conditionalFormatting>
  <conditionalFormatting sqref="Q19:Q21">
    <cfRule type="cellIs" dxfId="59" priority="15" stopIfTrue="1" operator="equal">
      <formula>1</formula>
    </cfRule>
  </conditionalFormatting>
  <conditionalFormatting sqref="G26:G27">
    <cfRule type="cellIs" dxfId="58" priority="13" stopIfTrue="1" operator="equal">
      <formula>1</formula>
    </cfRule>
  </conditionalFormatting>
  <conditionalFormatting sqref="O27:P27">
    <cfRule type="cellIs" dxfId="57" priority="5" stopIfTrue="1" operator="equal">
      <formula>1</formula>
    </cfRule>
  </conditionalFormatting>
  <conditionalFormatting sqref="Q26">
    <cfRule type="cellIs" dxfId="56" priority="9" stopIfTrue="1" operator="equal">
      <formula>1</formula>
    </cfRule>
  </conditionalFormatting>
  <conditionalFormatting sqref="Q27:R27">
    <cfRule type="cellIs" dxfId="55" priority="10" stopIfTrue="1" operator="equal">
      <formula>1</formula>
    </cfRule>
  </conditionalFormatting>
  <conditionalFormatting sqref="R26">
    <cfRule type="cellIs" dxfId="54" priority="8" stopIfTrue="1" operator="equal">
      <formula>1</formula>
    </cfRule>
  </conditionalFormatting>
  <conditionalFormatting sqref="O26">
    <cfRule type="cellIs" dxfId="53" priority="7" stopIfTrue="1" operator="equal">
      <formula>1</formula>
    </cfRule>
  </conditionalFormatting>
  <conditionalFormatting sqref="P26">
    <cfRule type="cellIs" dxfId="52" priority="6" stopIfTrue="1" operator="equal">
      <formula>1</formula>
    </cfRule>
  </conditionalFormatting>
  <conditionalFormatting sqref="L13:L23">
    <cfRule type="cellIs" dxfId="51" priority="3" stopIfTrue="1" operator="equal">
      <formula>1</formula>
    </cfRule>
  </conditionalFormatting>
  <conditionalFormatting sqref="L9">
    <cfRule type="cellIs" dxfId="50" priority="2" stopIfTrue="1" operator="equal">
      <formula>1</formula>
    </cfRule>
  </conditionalFormatting>
  <conditionalFormatting sqref="K7:K23">
    <cfRule type="cellIs" dxfId="49" priority="1" stopIfTrue="1" operator="equal">
      <formula>1</formula>
    </cfRule>
  </conditionalFormatting>
  <pageMargins left="0.7" right="0.7" top="0.75" bottom="0.75" header="0.3" footer="0.3"/>
  <pageSetup scale="80" orientation="portrait" r:id="rId1"/>
  <colBreaks count="2" manualBreakCount="2">
    <brk id="5" max="1048575" man="1"/>
    <brk id="8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9"/>
  <sheetViews>
    <sheetView showGridLines="0" workbookViewId="0">
      <pane xSplit="8" topLeftCell="I1" activePane="topRight" state="frozen"/>
      <selection pane="topRight" activeCell="D16" sqref="D16"/>
    </sheetView>
  </sheetViews>
  <sheetFormatPr defaultRowHeight="15" x14ac:dyDescent="0.25"/>
  <cols>
    <col min="1" max="1" width="13" customWidth="1"/>
    <col min="2" max="2" width="6" customWidth="1"/>
    <col min="3" max="3" width="28.140625" customWidth="1"/>
    <col min="4" max="4" width="18.85546875" customWidth="1"/>
    <col min="5" max="5" width="15.42578125" customWidth="1"/>
    <col min="6" max="6" width="17.5703125" customWidth="1"/>
    <col min="7" max="7" width="14.42578125" customWidth="1"/>
    <col min="8" max="8" width="12.42578125" customWidth="1"/>
  </cols>
  <sheetData>
    <row r="1" spans="1:92" x14ac:dyDescent="0.25">
      <c r="A1" s="1"/>
      <c r="B1" s="2"/>
      <c r="C1" s="3"/>
      <c r="D1" s="2"/>
      <c r="E1" s="2"/>
      <c r="F1" s="2"/>
      <c r="G1" s="2"/>
      <c r="H1" s="2"/>
    </row>
    <row r="3" spans="1:92" ht="20.25" x14ac:dyDescent="0.25">
      <c r="D3" s="132" t="s">
        <v>36</v>
      </c>
      <c r="E3" s="132"/>
      <c r="F3" s="132"/>
      <c r="G3" s="132"/>
      <c r="H3" s="132"/>
    </row>
    <row r="4" spans="1:92" x14ac:dyDescent="0.25">
      <c r="B4" s="140" t="s">
        <v>2</v>
      </c>
      <c r="C4" s="140"/>
      <c r="D4" s="140"/>
      <c r="E4" s="140"/>
      <c r="F4" s="140"/>
      <c r="G4" s="140"/>
      <c r="H4" s="140"/>
    </row>
    <row r="5" spans="1:92" x14ac:dyDescent="0.25">
      <c r="B5" s="35"/>
      <c r="C5" s="35"/>
      <c r="D5" s="35"/>
      <c r="E5" s="35"/>
      <c r="F5" s="35"/>
      <c r="G5" s="35"/>
      <c r="H5" s="3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</row>
    <row r="6" spans="1:92" ht="46.5" customHeight="1" x14ac:dyDescent="0.25">
      <c r="B6" s="18" t="s">
        <v>24</v>
      </c>
      <c r="C6" s="148" t="s">
        <v>17</v>
      </c>
      <c r="D6" s="148"/>
      <c r="E6" s="148"/>
      <c r="F6" s="149" t="s">
        <v>21</v>
      </c>
      <c r="G6" s="149"/>
      <c r="H6" s="149"/>
      <c r="I6" s="150" t="s">
        <v>3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0"/>
      <c r="CA6" s="150"/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0"/>
      <c r="CM6" s="150"/>
      <c r="CN6" s="150"/>
    </row>
    <row r="7" spans="1:92" ht="15.75" x14ac:dyDescent="0.25">
      <c r="B7" s="4"/>
      <c r="C7" s="4"/>
      <c r="D7" s="4"/>
      <c r="E7" s="4"/>
      <c r="F7" s="4"/>
      <c r="G7" s="4"/>
      <c r="H7" s="4"/>
      <c r="I7" s="147" t="s">
        <v>10</v>
      </c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 t="s">
        <v>4</v>
      </c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 t="s">
        <v>25</v>
      </c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 t="s">
        <v>29</v>
      </c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 t="s">
        <v>27</v>
      </c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 t="s">
        <v>26</v>
      </c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 t="s">
        <v>28</v>
      </c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</row>
    <row r="8" spans="1:92" ht="31.5" x14ac:dyDescent="0.25">
      <c r="B8" s="4"/>
      <c r="C8" s="4" t="s">
        <v>18</v>
      </c>
      <c r="D8" s="4" t="s">
        <v>19</v>
      </c>
      <c r="E8" s="4" t="s">
        <v>20</v>
      </c>
      <c r="F8" s="4" t="s">
        <v>22</v>
      </c>
      <c r="G8" s="4" t="s">
        <v>1</v>
      </c>
      <c r="H8" s="4" t="s">
        <v>23</v>
      </c>
      <c r="I8" s="4">
        <v>2004</v>
      </c>
      <c r="J8" s="4">
        <v>2005</v>
      </c>
      <c r="K8" s="4">
        <v>2006</v>
      </c>
      <c r="L8" s="4">
        <v>2007</v>
      </c>
      <c r="M8" s="4">
        <v>2008</v>
      </c>
      <c r="N8" s="4">
        <v>2009</v>
      </c>
      <c r="O8" s="4">
        <v>2010</v>
      </c>
      <c r="P8" s="4">
        <v>2011</v>
      </c>
      <c r="Q8" s="4">
        <v>2012</v>
      </c>
      <c r="R8" s="4">
        <v>2013</v>
      </c>
      <c r="S8" s="4">
        <v>2014</v>
      </c>
      <c r="T8" s="4">
        <v>2015</v>
      </c>
      <c r="U8" s="4">
        <v>2004</v>
      </c>
      <c r="V8" s="4">
        <v>2005</v>
      </c>
      <c r="W8" s="4">
        <v>2006</v>
      </c>
      <c r="X8" s="4">
        <v>2007</v>
      </c>
      <c r="Y8" s="4">
        <v>2008</v>
      </c>
      <c r="Z8" s="4">
        <v>2009</v>
      </c>
      <c r="AA8" s="4">
        <v>2010</v>
      </c>
      <c r="AB8" s="4">
        <v>2011</v>
      </c>
      <c r="AC8" s="4">
        <v>2012</v>
      </c>
      <c r="AD8" s="4">
        <v>2013</v>
      </c>
      <c r="AE8" s="4">
        <v>2014</v>
      </c>
      <c r="AF8" s="4">
        <v>2015</v>
      </c>
      <c r="AG8" s="4">
        <v>2004</v>
      </c>
      <c r="AH8" s="4">
        <v>2005</v>
      </c>
      <c r="AI8" s="4">
        <v>2006</v>
      </c>
      <c r="AJ8" s="4">
        <v>2007</v>
      </c>
      <c r="AK8" s="4">
        <v>2008</v>
      </c>
      <c r="AL8" s="4">
        <v>2009</v>
      </c>
      <c r="AM8" s="4">
        <v>2010</v>
      </c>
      <c r="AN8" s="4">
        <v>2011</v>
      </c>
      <c r="AO8" s="4">
        <v>2012</v>
      </c>
      <c r="AP8" s="4">
        <v>2013</v>
      </c>
      <c r="AQ8" s="4">
        <v>2014</v>
      </c>
      <c r="AR8" s="4">
        <v>2015</v>
      </c>
      <c r="AS8" s="4">
        <v>2004</v>
      </c>
      <c r="AT8" s="4">
        <v>2005</v>
      </c>
      <c r="AU8" s="4">
        <v>2006</v>
      </c>
      <c r="AV8" s="4">
        <v>2007</v>
      </c>
      <c r="AW8" s="4">
        <v>2008</v>
      </c>
      <c r="AX8" s="4">
        <v>2009</v>
      </c>
      <c r="AY8" s="4">
        <v>2010</v>
      </c>
      <c r="AZ8" s="4">
        <v>2011</v>
      </c>
      <c r="BA8" s="4">
        <v>2012</v>
      </c>
      <c r="BB8" s="4">
        <v>2013</v>
      </c>
      <c r="BC8" s="4">
        <v>2014</v>
      </c>
      <c r="BD8" s="4">
        <v>2015</v>
      </c>
      <c r="BE8" s="4">
        <v>2004</v>
      </c>
      <c r="BF8" s="4">
        <v>2005</v>
      </c>
      <c r="BG8" s="4">
        <v>2006</v>
      </c>
      <c r="BH8" s="4">
        <v>2007</v>
      </c>
      <c r="BI8" s="4">
        <v>2008</v>
      </c>
      <c r="BJ8" s="4">
        <v>2009</v>
      </c>
      <c r="BK8" s="4">
        <v>2010</v>
      </c>
      <c r="BL8" s="4">
        <v>2011</v>
      </c>
      <c r="BM8" s="4">
        <v>2012</v>
      </c>
      <c r="BN8" s="4">
        <v>2013</v>
      </c>
      <c r="BO8" s="4">
        <v>2014</v>
      </c>
      <c r="BP8" s="4">
        <v>2015</v>
      </c>
      <c r="BQ8" s="4">
        <v>2004</v>
      </c>
      <c r="BR8" s="4">
        <v>2005</v>
      </c>
      <c r="BS8" s="4">
        <v>2006</v>
      </c>
      <c r="BT8" s="4">
        <v>2007</v>
      </c>
      <c r="BU8" s="4">
        <v>2008</v>
      </c>
      <c r="BV8" s="4">
        <v>2009</v>
      </c>
      <c r="BW8" s="4">
        <v>2010</v>
      </c>
      <c r="BX8" s="4">
        <v>2011</v>
      </c>
      <c r="BY8" s="4">
        <v>2012</v>
      </c>
      <c r="BZ8" s="4">
        <v>2013</v>
      </c>
      <c r="CA8" s="4">
        <v>2014</v>
      </c>
      <c r="CB8" s="4">
        <v>2015</v>
      </c>
      <c r="CC8" s="4">
        <v>2004</v>
      </c>
      <c r="CD8" s="4">
        <v>2005</v>
      </c>
      <c r="CE8" s="4">
        <v>2006</v>
      </c>
      <c r="CF8" s="4">
        <v>2007</v>
      </c>
      <c r="CG8" s="4">
        <v>2008</v>
      </c>
      <c r="CH8" s="4">
        <v>2009</v>
      </c>
      <c r="CI8" s="4">
        <v>2010</v>
      </c>
      <c r="CJ8" s="4">
        <v>2011</v>
      </c>
      <c r="CK8" s="4">
        <v>2012</v>
      </c>
      <c r="CL8" s="4">
        <v>2013</v>
      </c>
      <c r="CM8" s="4">
        <v>2014</v>
      </c>
      <c r="CN8" s="4">
        <v>2015</v>
      </c>
    </row>
    <row r="9" spans="1:92" ht="31.5" x14ac:dyDescent="0.25">
      <c r="B9" s="15">
        <v>1</v>
      </c>
      <c r="C9" s="4" t="s">
        <v>37</v>
      </c>
      <c r="D9" s="15"/>
      <c r="E9" s="15"/>
      <c r="F9" s="15"/>
      <c r="G9" s="15"/>
      <c r="H9" s="15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</row>
    <row r="10" spans="1:92" x14ac:dyDescent="0.25">
      <c r="B10" s="15"/>
      <c r="C10" s="15"/>
      <c r="D10" s="15"/>
      <c r="E10" s="15"/>
      <c r="F10" s="15"/>
      <c r="G10" s="15"/>
      <c r="H10" s="15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</row>
    <row r="11" spans="1:92" x14ac:dyDescent="0.25">
      <c r="B11" s="15"/>
      <c r="C11" s="15"/>
      <c r="D11" s="15"/>
      <c r="E11" s="15"/>
      <c r="F11" s="15"/>
      <c r="G11" s="15"/>
      <c r="H11" s="15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</row>
    <row r="12" spans="1:92" x14ac:dyDescent="0.25">
      <c r="B12" s="15"/>
      <c r="C12" s="15"/>
      <c r="D12" s="15"/>
      <c r="E12" s="15"/>
      <c r="F12" s="15"/>
      <c r="G12" s="15"/>
      <c r="H12" s="15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</row>
    <row r="13" spans="1:92" x14ac:dyDescent="0.25">
      <c r="B13" s="15"/>
      <c r="C13" s="15"/>
      <c r="D13" s="15"/>
      <c r="E13" s="15"/>
      <c r="F13" s="15"/>
      <c r="G13" s="15"/>
      <c r="H13" s="15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</row>
    <row r="14" spans="1:92" x14ac:dyDescent="0.25">
      <c r="B14" s="15"/>
      <c r="C14" s="15"/>
      <c r="D14" s="15"/>
      <c r="E14" s="15"/>
      <c r="F14" s="15"/>
      <c r="G14" s="15"/>
      <c r="H14" s="15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</row>
    <row r="15" spans="1:92" x14ac:dyDescent="0.25">
      <c r="B15" s="15"/>
      <c r="C15" s="15"/>
      <c r="D15" s="15"/>
      <c r="E15" s="15"/>
      <c r="F15" s="15"/>
      <c r="G15" s="15"/>
      <c r="H15" s="15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</row>
    <row r="16" spans="1:92" x14ac:dyDescent="0.25">
      <c r="B16" s="15"/>
      <c r="C16" s="15"/>
      <c r="D16" s="15"/>
      <c r="E16" s="15"/>
      <c r="F16" s="15"/>
      <c r="G16" s="15"/>
      <c r="H16" s="15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</row>
    <row r="17" spans="2:92" x14ac:dyDescent="0.25">
      <c r="B17" s="15"/>
      <c r="C17" s="15"/>
      <c r="D17" s="15"/>
      <c r="E17" s="15"/>
      <c r="F17" s="15"/>
      <c r="G17" s="15"/>
      <c r="H17" s="15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</row>
    <row r="18" spans="2:92" x14ac:dyDescent="0.25">
      <c r="B18" s="15"/>
      <c r="C18" s="15"/>
      <c r="D18" s="15"/>
      <c r="E18" s="15"/>
      <c r="F18" s="15"/>
      <c r="G18" s="15"/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</row>
    <row r="19" spans="2:92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</row>
    <row r="20" spans="2:92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</row>
    <row r="21" spans="2:92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</row>
    <row r="22" spans="2:92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</row>
    <row r="23" spans="2:92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</row>
    <row r="24" spans="2:92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</row>
    <row r="25" spans="2:92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</row>
    <row r="26" spans="2:92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</row>
    <row r="27" spans="2:92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</row>
    <row r="28" spans="2:92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</row>
    <row r="29" spans="2:92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</row>
    <row r="30" spans="2:92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</row>
    <row r="31" spans="2:9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</row>
    <row r="32" spans="2:92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</row>
    <row r="33" spans="2:92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</row>
    <row r="34" spans="2:92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</row>
    <row r="35" spans="2:92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2:92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</row>
    <row r="37" spans="2:92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</row>
    <row r="38" spans="2:92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</row>
    <row r="39" spans="2:92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</row>
  </sheetData>
  <mergeCells count="12">
    <mergeCell ref="BQ7:CB7"/>
    <mergeCell ref="CC7:CN7"/>
    <mergeCell ref="D3:H3"/>
    <mergeCell ref="B4:H4"/>
    <mergeCell ref="C6:E6"/>
    <mergeCell ref="F6:H6"/>
    <mergeCell ref="I6:CN6"/>
    <mergeCell ref="I7:T7"/>
    <mergeCell ref="U7:AF7"/>
    <mergeCell ref="AG7:AR7"/>
    <mergeCell ref="AS7:BD7"/>
    <mergeCell ref="BE7:BP7"/>
  </mergeCells>
  <conditionalFormatting sqref="BE8:BP8 B7:H8">
    <cfRule type="cellIs" dxfId="48" priority="7" stopIfTrue="1" operator="equal">
      <formula>1</formula>
    </cfRule>
  </conditionalFormatting>
  <conditionalFormatting sqref="B6">
    <cfRule type="cellIs" dxfId="47" priority="20" stopIfTrue="1" operator="equal">
      <formula>1</formula>
    </cfRule>
  </conditionalFormatting>
  <conditionalFormatting sqref="C6">
    <cfRule type="cellIs" dxfId="46" priority="19" stopIfTrue="1" operator="equal">
      <formula>1</formula>
    </cfRule>
  </conditionalFormatting>
  <conditionalFormatting sqref="F6">
    <cfRule type="cellIs" dxfId="45" priority="18" stopIfTrue="1" operator="equal">
      <formula>1</formula>
    </cfRule>
  </conditionalFormatting>
  <conditionalFormatting sqref="CC8:CN8">
    <cfRule type="cellIs" dxfId="44" priority="3" stopIfTrue="1" operator="equal">
      <formula>1</formula>
    </cfRule>
  </conditionalFormatting>
  <conditionalFormatting sqref="CC7">
    <cfRule type="cellIs" dxfId="43" priority="2" stopIfTrue="1" operator="equal">
      <formula>1</formula>
    </cfRule>
  </conditionalFormatting>
  <conditionalFormatting sqref="I6">
    <cfRule type="cellIs" dxfId="42" priority="16" stopIfTrue="1" operator="equal">
      <formula>1</formula>
    </cfRule>
  </conditionalFormatting>
  <conditionalFormatting sqref="I8:T8">
    <cfRule type="cellIs" dxfId="41" priority="15" stopIfTrue="1" operator="equal">
      <formula>1</formula>
    </cfRule>
  </conditionalFormatting>
  <conditionalFormatting sqref="I7">
    <cfRule type="cellIs" dxfId="40" priority="14" stopIfTrue="1" operator="equal">
      <formula>1</formula>
    </cfRule>
  </conditionalFormatting>
  <conditionalFormatting sqref="U8:AF8">
    <cfRule type="cellIs" dxfId="39" priority="13" stopIfTrue="1" operator="equal">
      <formula>1</formula>
    </cfRule>
  </conditionalFormatting>
  <conditionalFormatting sqref="U7">
    <cfRule type="cellIs" dxfId="38" priority="12" stopIfTrue="1" operator="equal">
      <formula>1</formula>
    </cfRule>
  </conditionalFormatting>
  <conditionalFormatting sqref="AG8:AR8">
    <cfRule type="cellIs" dxfId="37" priority="11" stopIfTrue="1" operator="equal">
      <formula>1</formula>
    </cfRule>
  </conditionalFormatting>
  <conditionalFormatting sqref="AG7">
    <cfRule type="cellIs" dxfId="36" priority="10" stopIfTrue="1" operator="equal">
      <formula>1</formula>
    </cfRule>
  </conditionalFormatting>
  <conditionalFormatting sqref="AS8:BD8">
    <cfRule type="cellIs" dxfId="35" priority="9" stopIfTrue="1" operator="equal">
      <formula>1</formula>
    </cfRule>
  </conditionalFormatting>
  <conditionalFormatting sqref="AS7">
    <cfRule type="cellIs" dxfId="34" priority="8" stopIfTrue="1" operator="equal">
      <formula>1</formula>
    </cfRule>
  </conditionalFormatting>
  <conditionalFormatting sqref="BE7">
    <cfRule type="cellIs" dxfId="33" priority="6" stopIfTrue="1" operator="equal">
      <formula>1</formula>
    </cfRule>
  </conditionalFormatting>
  <conditionalFormatting sqref="BQ8:CB8">
    <cfRule type="cellIs" dxfId="32" priority="5" stopIfTrue="1" operator="equal">
      <formula>1</formula>
    </cfRule>
  </conditionalFormatting>
  <conditionalFormatting sqref="BQ7">
    <cfRule type="cellIs" dxfId="31" priority="4" stopIfTrue="1" operator="equal">
      <formula>1</formula>
    </cfRule>
  </conditionalFormatting>
  <conditionalFormatting sqref="C9">
    <cfRule type="cellIs" dxfId="30" priority="1" stopIfTrue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7"/>
  <sheetViews>
    <sheetView showGridLines="0" workbookViewId="0">
      <pane xSplit="1" topLeftCell="B1" activePane="topRight" state="frozen"/>
      <selection pane="topRight" activeCell="F30" sqref="F30"/>
    </sheetView>
  </sheetViews>
  <sheetFormatPr defaultRowHeight="15" x14ac:dyDescent="0.25"/>
  <cols>
    <col min="1" max="1" width="12.28515625" customWidth="1"/>
    <col min="2" max="2" width="5.28515625" customWidth="1"/>
    <col min="3" max="3" width="26.5703125" customWidth="1"/>
    <col min="4" max="4" width="27.5703125" customWidth="1"/>
    <col min="5" max="5" width="16.85546875" customWidth="1"/>
    <col min="6" max="6" width="12.140625" customWidth="1"/>
    <col min="7" max="7" width="15.85546875" customWidth="1"/>
    <col min="8" max="8" width="17.140625" customWidth="1"/>
    <col min="9" max="9" width="14.5703125" customWidth="1"/>
    <col min="10" max="10" width="16" customWidth="1"/>
    <col min="11" max="11" width="16.5703125" customWidth="1"/>
    <col min="12" max="12" width="16.42578125" customWidth="1"/>
    <col min="13" max="13" width="15.28515625" customWidth="1"/>
    <col min="14" max="14" width="14.140625" customWidth="1"/>
    <col min="15" max="15" width="14.28515625" customWidth="1"/>
    <col min="16" max="16" width="14.7109375" customWidth="1"/>
    <col min="17" max="17" width="16" customWidth="1"/>
    <col min="18" max="18" width="15.42578125" customWidth="1"/>
    <col min="19" max="19" width="13" customWidth="1"/>
    <col min="20" max="20" width="15.140625" customWidth="1"/>
  </cols>
  <sheetData>
    <row r="2" spans="2:29" ht="31.5" customHeight="1" x14ac:dyDescent="0.25">
      <c r="B2" s="18" t="s">
        <v>24</v>
      </c>
      <c r="C2" s="148" t="s">
        <v>17</v>
      </c>
      <c r="D2" s="148"/>
      <c r="E2" s="148"/>
      <c r="F2" s="150" t="s">
        <v>39</v>
      </c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ht="15.75" customHeight="1" x14ac:dyDescent="0.25">
      <c r="B3" s="4"/>
      <c r="C3" s="4"/>
      <c r="D3" s="4"/>
      <c r="E3" s="4"/>
      <c r="F3" s="147" t="s">
        <v>40</v>
      </c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 t="s">
        <v>41</v>
      </c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</row>
    <row r="4" spans="2:29" ht="15.75" customHeight="1" x14ac:dyDescent="0.25">
      <c r="B4" s="4"/>
      <c r="C4" s="4" t="s">
        <v>18</v>
      </c>
      <c r="D4" s="4" t="s">
        <v>19</v>
      </c>
      <c r="E4" s="4" t="s">
        <v>20</v>
      </c>
      <c r="F4" s="4">
        <v>2004</v>
      </c>
      <c r="G4" s="4">
        <v>2005</v>
      </c>
      <c r="H4" s="4">
        <v>2006</v>
      </c>
      <c r="I4" s="4">
        <v>2007</v>
      </c>
      <c r="J4" s="4">
        <v>2008</v>
      </c>
      <c r="K4" s="4">
        <v>2009</v>
      </c>
      <c r="L4" s="4">
        <v>2010</v>
      </c>
      <c r="M4" s="4">
        <v>2011</v>
      </c>
      <c r="N4" s="4">
        <v>2012</v>
      </c>
      <c r="O4" s="4">
        <v>2013</v>
      </c>
      <c r="P4" s="4">
        <v>2014</v>
      </c>
      <c r="Q4" s="4">
        <v>2015</v>
      </c>
      <c r="R4" s="4">
        <v>2004</v>
      </c>
      <c r="S4" s="4">
        <v>2005</v>
      </c>
      <c r="T4" s="4">
        <v>2006</v>
      </c>
      <c r="U4" s="4">
        <v>2007</v>
      </c>
      <c r="V4" s="4">
        <v>2008</v>
      </c>
      <c r="W4" s="4">
        <v>2009</v>
      </c>
      <c r="X4" s="4">
        <v>2010</v>
      </c>
      <c r="Y4" s="4">
        <v>2011</v>
      </c>
      <c r="Z4" s="4">
        <v>2012</v>
      </c>
      <c r="AA4" s="4">
        <v>2013</v>
      </c>
      <c r="AB4" s="4">
        <v>2014</v>
      </c>
      <c r="AC4" s="4">
        <v>2015</v>
      </c>
    </row>
    <row r="5" spans="2:29" ht="15.75" customHeight="1" x14ac:dyDescent="0.25">
      <c r="B5" s="15"/>
      <c r="C5" s="4" t="s">
        <v>38</v>
      </c>
      <c r="D5" s="15"/>
      <c r="E5" s="1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2:29" ht="15.75" customHeight="1" x14ac:dyDescent="0.25">
      <c r="B6" s="15"/>
      <c r="C6" s="15"/>
      <c r="D6" s="15"/>
      <c r="E6" s="1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2:29" ht="15.75" customHeight="1" x14ac:dyDescent="0.25">
      <c r="B7" s="15"/>
      <c r="C7" s="15"/>
      <c r="D7" s="15"/>
      <c r="E7" s="1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2:29" x14ac:dyDescent="0.25">
      <c r="B8" s="15"/>
      <c r="C8" s="15"/>
      <c r="D8" s="15"/>
      <c r="E8" s="1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29" x14ac:dyDescent="0.25">
      <c r="B9" s="15"/>
      <c r="C9" s="15"/>
      <c r="D9" s="15"/>
      <c r="E9" s="15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2:29" x14ac:dyDescent="0.25">
      <c r="B10" s="15"/>
      <c r="C10" s="15"/>
      <c r="D10" s="15"/>
      <c r="E10" s="1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2:29" x14ac:dyDescent="0.25">
      <c r="B11" s="15"/>
      <c r="C11" s="15"/>
      <c r="D11" s="15"/>
      <c r="E11" s="1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2:29" x14ac:dyDescent="0.25">
      <c r="B12" s="15"/>
      <c r="C12" s="15"/>
      <c r="D12" s="15"/>
      <c r="E12" s="15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2:29" x14ac:dyDescent="0.25">
      <c r="B13" s="15"/>
      <c r="C13" s="15"/>
      <c r="D13" s="15"/>
      <c r="E13" s="15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2:29" ht="20.25" customHeight="1" x14ac:dyDescent="0.25">
      <c r="B14" s="15"/>
      <c r="C14" s="15"/>
      <c r="D14" s="15"/>
      <c r="E14" s="15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2:29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2:29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2:29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2:29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2:29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2:29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2:29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2:29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2:29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2:29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2:29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2:29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2:29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2:29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2:29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2:29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2:29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2:29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2:29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2:29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2:29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2:29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2:29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2:29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2:29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2:29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2:29" ht="47.25" x14ac:dyDescent="0.25">
      <c r="B41" s="10"/>
      <c r="C41" s="4" t="s">
        <v>42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2:29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2:29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2:29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2:29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2:29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2:29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</sheetData>
  <mergeCells count="4">
    <mergeCell ref="F3:Q3"/>
    <mergeCell ref="R3:AC3"/>
    <mergeCell ref="C2:E2"/>
    <mergeCell ref="F2:AC2"/>
  </mergeCells>
  <conditionalFormatting sqref="C5">
    <cfRule type="cellIs" dxfId="29" priority="2" stopIfTrue="1" operator="equal">
      <formula>1</formula>
    </cfRule>
  </conditionalFormatting>
  <conditionalFormatting sqref="B3:E4">
    <cfRule type="cellIs" dxfId="28" priority="8" stopIfTrue="1" operator="equal">
      <formula>1</formula>
    </cfRule>
  </conditionalFormatting>
  <conditionalFormatting sqref="B2">
    <cfRule type="cellIs" dxfId="27" priority="20" stopIfTrue="1" operator="equal">
      <formula>1</formula>
    </cfRule>
  </conditionalFormatting>
  <conditionalFormatting sqref="C2">
    <cfRule type="cellIs" dxfId="26" priority="19" stopIfTrue="1" operator="equal">
      <formula>1</formula>
    </cfRule>
  </conditionalFormatting>
  <conditionalFormatting sqref="F2">
    <cfRule type="cellIs" dxfId="25" priority="17" stopIfTrue="1" operator="equal">
      <formula>1</formula>
    </cfRule>
  </conditionalFormatting>
  <conditionalFormatting sqref="F4:Q4">
    <cfRule type="cellIs" dxfId="24" priority="16" stopIfTrue="1" operator="equal">
      <formula>1</formula>
    </cfRule>
  </conditionalFormatting>
  <conditionalFormatting sqref="F3">
    <cfRule type="cellIs" dxfId="23" priority="15" stopIfTrue="1" operator="equal">
      <formula>1</formula>
    </cfRule>
  </conditionalFormatting>
  <conditionalFormatting sqref="R4:AC4">
    <cfRule type="cellIs" dxfId="22" priority="14" stopIfTrue="1" operator="equal">
      <formula>1</formula>
    </cfRule>
  </conditionalFormatting>
  <conditionalFormatting sqref="R3">
    <cfRule type="cellIs" dxfId="21" priority="13" stopIfTrue="1" operator="equal">
      <formula>1</formula>
    </cfRule>
  </conditionalFormatting>
  <conditionalFormatting sqref="C41">
    <cfRule type="cellIs" dxfId="20" priority="1" stopIfTrue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7"/>
  <sheetViews>
    <sheetView workbookViewId="0">
      <pane xSplit="5" topLeftCell="F1" activePane="topRight" state="frozen"/>
      <selection pane="topRight" activeCell="H5" sqref="H5"/>
    </sheetView>
  </sheetViews>
  <sheetFormatPr defaultRowHeight="15" x14ac:dyDescent="0.25"/>
  <cols>
    <col min="2" max="2" width="4" customWidth="1"/>
    <col min="3" max="3" width="26.140625" customWidth="1"/>
    <col min="4" max="4" width="17.140625" customWidth="1"/>
    <col min="5" max="5" width="15.85546875" customWidth="1"/>
  </cols>
  <sheetData>
    <row r="2" spans="2:29" ht="47.25" x14ac:dyDescent="0.25">
      <c r="B2" s="18" t="s">
        <v>24</v>
      </c>
      <c r="C2" s="148" t="s">
        <v>17</v>
      </c>
      <c r="D2" s="148"/>
      <c r="E2" s="148"/>
      <c r="F2" s="150" t="s">
        <v>43</v>
      </c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ht="15.75" x14ac:dyDescent="0.25">
      <c r="B3" s="4"/>
      <c r="C3" s="4"/>
      <c r="D3" s="4"/>
      <c r="E3" s="4"/>
      <c r="F3" s="147" t="s">
        <v>44</v>
      </c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 t="s">
        <v>115</v>
      </c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</row>
    <row r="4" spans="2:29" ht="15.75" x14ac:dyDescent="0.25">
      <c r="B4" s="4"/>
      <c r="C4" s="4" t="s">
        <v>18</v>
      </c>
      <c r="D4" s="4" t="s">
        <v>19</v>
      </c>
      <c r="E4" s="4" t="s">
        <v>20</v>
      </c>
      <c r="F4" s="4">
        <v>2004</v>
      </c>
      <c r="G4" s="4">
        <v>2005</v>
      </c>
      <c r="H4" s="4">
        <v>2006</v>
      </c>
      <c r="I4" s="4">
        <v>2007</v>
      </c>
      <c r="J4" s="4">
        <v>2008</v>
      </c>
      <c r="K4" s="4">
        <v>2009</v>
      </c>
      <c r="L4" s="4">
        <v>2010</v>
      </c>
      <c r="M4" s="4">
        <v>2011</v>
      </c>
      <c r="N4" s="4">
        <v>2012</v>
      </c>
      <c r="O4" s="4">
        <v>2013</v>
      </c>
      <c r="P4" s="4">
        <v>2014</v>
      </c>
      <c r="Q4" s="4">
        <v>2015</v>
      </c>
      <c r="R4" s="4">
        <v>2004</v>
      </c>
      <c r="S4" s="4">
        <v>2005</v>
      </c>
      <c r="T4" s="4">
        <v>2006</v>
      </c>
      <c r="U4" s="4">
        <v>2007</v>
      </c>
      <c r="V4" s="4">
        <v>2008</v>
      </c>
      <c r="W4" s="4">
        <v>2009</v>
      </c>
      <c r="X4" s="4">
        <v>2010</v>
      </c>
      <c r="Y4" s="4">
        <v>2011</v>
      </c>
      <c r="Z4" s="4">
        <v>2012</v>
      </c>
      <c r="AA4" s="4">
        <v>2013</v>
      </c>
      <c r="AB4" s="4">
        <v>2014</v>
      </c>
      <c r="AC4" s="4">
        <v>2015</v>
      </c>
    </row>
    <row r="5" spans="2:29" ht="33" customHeight="1" x14ac:dyDescent="0.25">
      <c r="B5" s="15"/>
      <c r="C5" s="4" t="s">
        <v>38</v>
      </c>
      <c r="D5" s="15"/>
      <c r="E5" s="1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2:29" x14ac:dyDescent="0.25">
      <c r="B6" s="15"/>
      <c r="C6" s="15"/>
      <c r="D6" s="15"/>
      <c r="E6" s="1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2:29" x14ac:dyDescent="0.25">
      <c r="B7" s="15"/>
      <c r="C7" s="15"/>
      <c r="D7" s="15"/>
      <c r="E7" s="1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2:29" x14ac:dyDescent="0.25">
      <c r="B8" s="15"/>
      <c r="C8" s="15"/>
      <c r="D8" s="15"/>
      <c r="E8" s="1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29" x14ac:dyDescent="0.25">
      <c r="B9" s="15"/>
      <c r="C9" s="15"/>
      <c r="D9" s="15"/>
      <c r="E9" s="15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2:29" x14ac:dyDescent="0.25">
      <c r="B10" s="15"/>
      <c r="C10" s="15"/>
      <c r="D10" s="15"/>
      <c r="E10" s="1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2:29" x14ac:dyDescent="0.25">
      <c r="B11" s="15"/>
      <c r="C11" s="15"/>
      <c r="D11" s="15"/>
      <c r="E11" s="1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2:29" x14ac:dyDescent="0.25">
      <c r="B12" s="15"/>
      <c r="C12" s="15"/>
      <c r="D12" s="15"/>
      <c r="E12" s="15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2:29" x14ac:dyDescent="0.25">
      <c r="B13" s="15"/>
      <c r="C13" s="15"/>
      <c r="D13" s="15"/>
      <c r="E13" s="15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2:29" x14ac:dyDescent="0.25">
      <c r="B14" s="15"/>
      <c r="C14" s="15"/>
      <c r="D14" s="15"/>
      <c r="E14" s="15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2:29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2:29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2:29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2:29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2:29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2:29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2:29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2:29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2:29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2:29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2:29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2:29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2:29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2:29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2:29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2:29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2:29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2:29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2:29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2:29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2:29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2:29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2:29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2:29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2:29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2:29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2:29" ht="15.75" x14ac:dyDescent="0.25">
      <c r="B41" s="10"/>
      <c r="C41" s="4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2:29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2:29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2:29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2:29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2:29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2:29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</sheetData>
  <mergeCells count="4">
    <mergeCell ref="C2:E2"/>
    <mergeCell ref="F2:AC2"/>
    <mergeCell ref="F3:Q3"/>
    <mergeCell ref="R3:AC3"/>
  </mergeCells>
  <conditionalFormatting sqref="C5">
    <cfRule type="cellIs" dxfId="19" priority="2" stopIfTrue="1" operator="equal">
      <formula>1</formula>
    </cfRule>
  </conditionalFormatting>
  <conditionalFormatting sqref="B3:E4">
    <cfRule type="cellIs" dxfId="18" priority="3" stopIfTrue="1" operator="equal">
      <formula>1</formula>
    </cfRule>
  </conditionalFormatting>
  <conditionalFormatting sqref="B2">
    <cfRule type="cellIs" dxfId="17" priority="10" stopIfTrue="1" operator="equal">
      <formula>1</formula>
    </cfRule>
  </conditionalFormatting>
  <conditionalFormatting sqref="C2">
    <cfRule type="cellIs" dxfId="16" priority="9" stopIfTrue="1" operator="equal">
      <formula>1</formula>
    </cfRule>
  </conditionalFormatting>
  <conditionalFormatting sqref="F2">
    <cfRule type="cellIs" dxfId="15" priority="8" stopIfTrue="1" operator="equal">
      <formula>1</formula>
    </cfRule>
  </conditionalFormatting>
  <conditionalFormatting sqref="F4:Q4">
    <cfRule type="cellIs" dxfId="14" priority="7" stopIfTrue="1" operator="equal">
      <formula>1</formula>
    </cfRule>
  </conditionalFormatting>
  <conditionalFormatting sqref="F3">
    <cfRule type="cellIs" dxfId="13" priority="6" stopIfTrue="1" operator="equal">
      <formula>1</formula>
    </cfRule>
  </conditionalFormatting>
  <conditionalFormatting sqref="R4:AC4">
    <cfRule type="cellIs" dxfId="12" priority="5" stopIfTrue="1" operator="equal">
      <formula>1</formula>
    </cfRule>
  </conditionalFormatting>
  <conditionalFormatting sqref="R3">
    <cfRule type="cellIs" dxfId="11" priority="4" stopIfTrue="1" operator="equal">
      <formula>1</formula>
    </cfRule>
  </conditionalFormatting>
  <conditionalFormatting sqref="C41">
    <cfRule type="cellIs" dxfId="10" priority="1" stopIfTrue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7"/>
  <sheetViews>
    <sheetView workbookViewId="0">
      <selection activeCell="N4" sqref="N4"/>
    </sheetView>
  </sheetViews>
  <sheetFormatPr defaultRowHeight="15" x14ac:dyDescent="0.25"/>
  <cols>
    <col min="3" max="3" width="27.28515625" customWidth="1"/>
    <col min="4" max="4" width="17" customWidth="1"/>
    <col min="5" max="5" width="27.5703125" customWidth="1"/>
  </cols>
  <sheetData>
    <row r="2" spans="2:29" ht="15.75" x14ac:dyDescent="0.25">
      <c r="B2" s="18" t="s">
        <v>24</v>
      </c>
      <c r="C2" s="148" t="s">
        <v>51</v>
      </c>
      <c r="D2" s="148"/>
      <c r="E2" s="148"/>
      <c r="F2" s="150" t="s">
        <v>54</v>
      </c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ht="15.75" x14ac:dyDescent="0.25">
      <c r="B3" s="4"/>
      <c r="C3" s="4"/>
      <c r="D3" s="4"/>
      <c r="E3" s="4"/>
      <c r="F3" s="147" t="s">
        <v>53</v>
      </c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 t="s">
        <v>55</v>
      </c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</row>
    <row r="4" spans="2:29" ht="41.25" customHeight="1" x14ac:dyDescent="0.25">
      <c r="B4" s="4"/>
      <c r="C4" s="4" t="s">
        <v>18</v>
      </c>
      <c r="D4" s="4" t="s">
        <v>1</v>
      </c>
      <c r="E4" s="4" t="s">
        <v>52</v>
      </c>
      <c r="F4" s="4">
        <v>2004</v>
      </c>
      <c r="G4" s="4">
        <v>2005</v>
      </c>
      <c r="H4" s="4">
        <v>2006</v>
      </c>
      <c r="I4" s="4">
        <v>2007</v>
      </c>
      <c r="J4" s="4">
        <v>2008</v>
      </c>
      <c r="K4" s="4">
        <v>2009</v>
      </c>
      <c r="L4" s="4">
        <v>2010</v>
      </c>
      <c r="M4" s="4">
        <v>2011</v>
      </c>
      <c r="N4" s="4">
        <v>2012</v>
      </c>
      <c r="O4" s="4">
        <v>2013</v>
      </c>
      <c r="P4" s="4">
        <v>2014</v>
      </c>
      <c r="Q4" s="4">
        <v>2015</v>
      </c>
      <c r="R4" s="4">
        <v>2004</v>
      </c>
      <c r="S4" s="4">
        <v>2005</v>
      </c>
      <c r="T4" s="4">
        <v>2006</v>
      </c>
      <c r="U4" s="4">
        <v>2007</v>
      </c>
      <c r="V4" s="4">
        <v>2008</v>
      </c>
      <c r="W4" s="4">
        <v>2009</v>
      </c>
      <c r="X4" s="4">
        <v>2010</v>
      </c>
      <c r="Y4" s="4">
        <v>2011</v>
      </c>
      <c r="Z4" s="4">
        <v>2012</v>
      </c>
      <c r="AA4" s="4">
        <v>2013</v>
      </c>
      <c r="AB4" s="4">
        <v>2014</v>
      </c>
      <c r="AC4" s="4">
        <v>2015</v>
      </c>
    </row>
    <row r="5" spans="2:29" ht="15.75" x14ac:dyDescent="0.25">
      <c r="B5" s="15"/>
      <c r="C5" s="4"/>
      <c r="D5" s="15"/>
      <c r="E5" s="1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2:29" x14ac:dyDescent="0.25">
      <c r="B6" s="15"/>
      <c r="C6" s="15"/>
      <c r="D6" s="15"/>
      <c r="E6" s="1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2:29" x14ac:dyDescent="0.25">
      <c r="B7" s="15"/>
      <c r="C7" s="15"/>
      <c r="D7" s="15"/>
      <c r="E7" s="1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2:29" x14ac:dyDescent="0.25">
      <c r="B8" s="15"/>
      <c r="C8" s="15"/>
      <c r="D8" s="15"/>
      <c r="E8" s="1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29" x14ac:dyDescent="0.25">
      <c r="B9" s="15"/>
      <c r="C9" s="15"/>
      <c r="D9" s="15"/>
      <c r="E9" s="15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2:29" x14ac:dyDescent="0.25">
      <c r="B10" s="15"/>
      <c r="C10" s="15"/>
      <c r="D10" s="15"/>
      <c r="E10" s="1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2:29" x14ac:dyDescent="0.25">
      <c r="B11" s="15"/>
      <c r="C11" s="15"/>
      <c r="D11" s="15"/>
      <c r="E11" s="1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2:29" x14ac:dyDescent="0.25">
      <c r="B12" s="15"/>
      <c r="C12" s="15"/>
      <c r="D12" s="15"/>
      <c r="E12" s="15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2:29" x14ac:dyDescent="0.25">
      <c r="B13" s="15"/>
      <c r="C13" s="15"/>
      <c r="D13" s="15"/>
      <c r="E13" s="15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2:29" x14ac:dyDescent="0.25">
      <c r="B14" s="15"/>
      <c r="C14" s="15"/>
      <c r="D14" s="15"/>
      <c r="E14" s="15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2:29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2:29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2:29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2:29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2:29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2:29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2:29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2:29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2:29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2:29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2:29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2:29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2:29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2:29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2:29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2:29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2:29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2:29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2:29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2:29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2:29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2:29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2:29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2:29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2:29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2:29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2:29" ht="15.75" x14ac:dyDescent="0.25">
      <c r="B41" s="10"/>
      <c r="C41" s="4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2:29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2:29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2:29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2:29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2:29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2:29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</sheetData>
  <mergeCells count="4">
    <mergeCell ref="C2:E2"/>
    <mergeCell ref="F2:AC2"/>
    <mergeCell ref="F3:Q3"/>
    <mergeCell ref="R3:AC3"/>
  </mergeCells>
  <conditionalFormatting sqref="C5">
    <cfRule type="cellIs" dxfId="9" priority="2" stopIfTrue="1" operator="equal">
      <formula>1</formula>
    </cfRule>
  </conditionalFormatting>
  <conditionalFormatting sqref="B3:E4">
    <cfRule type="cellIs" dxfId="8" priority="3" stopIfTrue="1" operator="equal">
      <formula>1</formula>
    </cfRule>
  </conditionalFormatting>
  <conditionalFormatting sqref="B2">
    <cfRule type="cellIs" dxfId="7" priority="10" stopIfTrue="1" operator="equal">
      <formula>1</formula>
    </cfRule>
  </conditionalFormatting>
  <conditionalFormatting sqref="C2">
    <cfRule type="cellIs" dxfId="6" priority="9" stopIfTrue="1" operator="equal">
      <formula>1</formula>
    </cfRule>
  </conditionalFormatting>
  <conditionalFormatting sqref="F2">
    <cfRule type="cellIs" dxfId="5" priority="8" stopIfTrue="1" operator="equal">
      <formula>1</formula>
    </cfRule>
  </conditionalFormatting>
  <conditionalFormatting sqref="F4:Q4">
    <cfRule type="cellIs" dxfId="4" priority="7" stopIfTrue="1" operator="equal">
      <formula>1</formula>
    </cfRule>
  </conditionalFormatting>
  <conditionalFormatting sqref="F3">
    <cfRule type="cellIs" dxfId="3" priority="6" stopIfTrue="1" operator="equal">
      <formula>1</formula>
    </cfRule>
  </conditionalFormatting>
  <conditionalFormatting sqref="R4:AC4">
    <cfRule type="cellIs" dxfId="2" priority="5" stopIfTrue="1" operator="equal">
      <formula>1</formula>
    </cfRule>
  </conditionalFormatting>
  <conditionalFormatting sqref="R3">
    <cfRule type="cellIs" dxfId="1" priority="4" stopIfTrue="1" operator="equal">
      <formula>1</formula>
    </cfRule>
  </conditionalFormatting>
  <conditionalFormatting sqref="C41">
    <cfRule type="cellIs" dxfId="0" priority="1" stopIfTrue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By Total Revenue Streams</vt:lpstr>
      <vt:lpstr>Project Level Production</vt:lpstr>
      <vt:lpstr>Project Level Revenue Stream</vt:lpstr>
      <vt:lpstr>By Export</vt:lpstr>
      <vt:lpstr>By Local Contribution </vt:lpstr>
      <vt:lpstr>Sub National</vt:lpstr>
      <vt:lpstr>Revenue Allocation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Bekoe</dc:creator>
  <cp:lastModifiedBy>Samuel Bekoe</cp:lastModifiedBy>
  <dcterms:created xsi:type="dcterms:W3CDTF">2014-12-29T19:15:51Z</dcterms:created>
  <dcterms:modified xsi:type="dcterms:W3CDTF">2015-07-28T15:30:57Z</dcterms:modified>
</cp:coreProperties>
</file>