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tabRatio="743"/>
  </bookViews>
  <sheets>
    <sheet name="Test Info" sheetId="6" r:id="rId1"/>
    <sheet name="Models" sheetId="7" r:id="rId2"/>
    <sheet name="True Positive Factoring" sheetId="14" r:id="rId3"/>
    <sheet name="Tag Balancing" sheetId="5" r:id="rId4"/>
    <sheet name="TPF and TB Results" sheetId="9" r:id="rId5"/>
    <sheet name="Complete Windowing Results" sheetId="10" r:id="rId6"/>
    <sheet name="Super-pooling Results" sheetId="13" r:id="rId7"/>
    <sheet name="Kernel Results" sheetId="15" r:id="rId8"/>
    <sheet name="Legend" sheetId="8" r:id="rId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5" l="1"/>
  <c r="M55" i="15"/>
  <c r="L5" i="13" l="1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4" i="13"/>
  <c r="C55" i="15" l="1"/>
  <c r="F55" i="15" l="1"/>
  <c r="G55" i="15"/>
  <c r="H55" i="15"/>
  <c r="I55" i="15"/>
  <c r="J55" i="15"/>
  <c r="L55" i="15"/>
  <c r="E55" i="15"/>
  <c r="K55" i="15"/>
  <c r="D55" i="15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4" i="10"/>
  <c r="D173" i="13"/>
  <c r="E173" i="13"/>
  <c r="C173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3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61" i="14"/>
  <c r="B62" i="14"/>
  <c r="B63" i="14"/>
  <c r="B64" i="14"/>
  <c r="B65" i="14"/>
  <c r="B66" i="14"/>
  <c r="B67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B39" i="5"/>
  <c r="C39" i="5"/>
  <c r="C40" i="5" s="1"/>
  <c r="D39" i="5"/>
  <c r="E39" i="5"/>
  <c r="F39" i="5"/>
  <c r="F40" i="5" s="1"/>
  <c r="G39" i="5"/>
  <c r="H39" i="5"/>
  <c r="H40" i="5" s="1"/>
  <c r="I39" i="5"/>
  <c r="J39" i="5"/>
  <c r="K39" i="5"/>
  <c r="L39" i="5"/>
  <c r="M39" i="5"/>
  <c r="N39" i="5"/>
  <c r="N40" i="5" s="1"/>
  <c r="O39" i="5"/>
  <c r="P39" i="5"/>
  <c r="P40" i="5" s="1"/>
  <c r="Q39" i="5"/>
  <c r="R39" i="5"/>
  <c r="S39" i="5"/>
  <c r="T39" i="5"/>
  <c r="U39" i="5"/>
  <c r="V39" i="5"/>
  <c r="V40" i="5" s="1"/>
  <c r="W39" i="5"/>
  <c r="X39" i="5"/>
  <c r="X40" i="5" s="1"/>
  <c r="Y39" i="5"/>
  <c r="Z39" i="5"/>
  <c r="AA39" i="5"/>
  <c r="AB39" i="5"/>
  <c r="AC39" i="5"/>
  <c r="AD39" i="5"/>
  <c r="AD40" i="5" s="1"/>
  <c r="AE39" i="5"/>
  <c r="AF39" i="5"/>
  <c r="AF40" i="5" s="1"/>
  <c r="AG39" i="5"/>
  <c r="AH39" i="5"/>
  <c r="AI39" i="5"/>
  <c r="AJ39" i="5"/>
  <c r="AK39" i="5"/>
  <c r="AL39" i="5"/>
  <c r="AL40" i="5" s="1"/>
  <c r="AM39" i="5"/>
  <c r="AN39" i="5"/>
  <c r="AN40" i="5" s="1"/>
  <c r="AO39" i="5"/>
  <c r="AP39" i="5"/>
  <c r="AQ39" i="5"/>
  <c r="AR39" i="5"/>
  <c r="AS39" i="5"/>
  <c r="AT39" i="5"/>
  <c r="AT40" i="5" s="1"/>
  <c r="AU39" i="5"/>
  <c r="AV39" i="5"/>
  <c r="AV40" i="5" s="1"/>
  <c r="AW39" i="5"/>
  <c r="AX39" i="5"/>
  <c r="AY39" i="5"/>
  <c r="B40" i="5"/>
  <c r="B43" i="5" s="1"/>
  <c r="D40" i="5"/>
  <c r="D41" i="5" s="1"/>
  <c r="E40" i="5"/>
  <c r="G40" i="5"/>
  <c r="I40" i="5"/>
  <c r="J40" i="5"/>
  <c r="J43" i="5" s="1"/>
  <c r="K40" i="5"/>
  <c r="K41" i="5" s="1"/>
  <c r="L40" i="5"/>
  <c r="L41" i="5" s="1"/>
  <c r="M40" i="5"/>
  <c r="O40" i="5"/>
  <c r="Q40" i="5"/>
  <c r="R40" i="5"/>
  <c r="R43" i="5" s="1"/>
  <c r="S40" i="5"/>
  <c r="S41" i="5" s="1"/>
  <c r="T40" i="5"/>
  <c r="T41" i="5" s="1"/>
  <c r="U40" i="5"/>
  <c r="W40" i="5"/>
  <c r="Y40" i="5"/>
  <c r="Z40" i="5"/>
  <c r="Z43" i="5" s="1"/>
  <c r="AA40" i="5"/>
  <c r="AA41" i="5" s="1"/>
  <c r="AB40" i="5"/>
  <c r="AB41" i="5" s="1"/>
  <c r="AC40" i="5"/>
  <c r="AE40" i="5"/>
  <c r="AG40" i="5"/>
  <c r="AH40" i="5"/>
  <c r="AH43" i="5" s="1"/>
  <c r="AI40" i="5"/>
  <c r="AI41" i="5" s="1"/>
  <c r="AJ40" i="5"/>
  <c r="AJ41" i="5" s="1"/>
  <c r="AK40" i="5"/>
  <c r="AM40" i="5"/>
  <c r="AO40" i="5"/>
  <c r="AP40" i="5"/>
  <c r="AP43" i="5" s="1"/>
  <c r="AQ40" i="5"/>
  <c r="AQ41" i="5" s="1"/>
  <c r="AR40" i="5"/>
  <c r="AR41" i="5" s="1"/>
  <c r="AS40" i="5"/>
  <c r="AU40" i="5"/>
  <c r="AW40" i="5"/>
  <c r="AX40" i="5"/>
  <c r="AX43" i="5" s="1"/>
  <c r="AY40" i="5"/>
  <c r="AY41" i="5" s="1"/>
  <c r="B41" i="5"/>
  <c r="E41" i="5"/>
  <c r="G41" i="5"/>
  <c r="I41" i="5"/>
  <c r="J41" i="5"/>
  <c r="M41" i="5"/>
  <c r="O41" i="5"/>
  <c r="Q41" i="5"/>
  <c r="R41" i="5"/>
  <c r="U41" i="5"/>
  <c r="W41" i="5"/>
  <c r="Y41" i="5"/>
  <c r="Z41" i="5"/>
  <c r="AC41" i="5"/>
  <c r="AE41" i="5"/>
  <c r="AG41" i="5"/>
  <c r="AH41" i="5"/>
  <c r="AK41" i="5"/>
  <c r="AM41" i="5"/>
  <c r="AO41" i="5"/>
  <c r="AP41" i="5"/>
  <c r="AS41" i="5"/>
  <c r="AU41" i="5"/>
  <c r="AW41" i="5"/>
  <c r="AX41" i="5"/>
  <c r="B42" i="5"/>
  <c r="E42" i="5"/>
  <c r="G42" i="5"/>
  <c r="I42" i="5"/>
  <c r="J42" i="5"/>
  <c r="K42" i="5"/>
  <c r="M42" i="5"/>
  <c r="O42" i="5"/>
  <c r="Q42" i="5"/>
  <c r="R42" i="5"/>
  <c r="S42" i="5"/>
  <c r="U42" i="5"/>
  <c r="W42" i="5"/>
  <c r="Y42" i="5"/>
  <c r="Z42" i="5"/>
  <c r="AA42" i="5"/>
  <c r="AC42" i="5"/>
  <c r="AE42" i="5"/>
  <c r="AG42" i="5"/>
  <c r="AH42" i="5"/>
  <c r="AI42" i="5"/>
  <c r="AK42" i="5"/>
  <c r="AM42" i="5"/>
  <c r="AO42" i="5"/>
  <c r="AP42" i="5"/>
  <c r="AQ42" i="5"/>
  <c r="AS42" i="5"/>
  <c r="AU42" i="5"/>
  <c r="AW42" i="5"/>
  <c r="AX42" i="5"/>
  <c r="AY42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44" i="5"/>
  <c r="D44" i="5"/>
  <c r="E44" i="5"/>
  <c r="G44" i="5"/>
  <c r="I44" i="5"/>
  <c r="J44" i="5"/>
  <c r="K44" i="5"/>
  <c r="L44" i="5"/>
  <c r="M44" i="5"/>
  <c r="O44" i="5"/>
  <c r="Q44" i="5"/>
  <c r="R44" i="5"/>
  <c r="S44" i="5"/>
  <c r="T44" i="5"/>
  <c r="U44" i="5"/>
  <c r="W44" i="5"/>
  <c r="Y44" i="5"/>
  <c r="Z44" i="5"/>
  <c r="AA44" i="5"/>
  <c r="AB44" i="5"/>
  <c r="AC44" i="5"/>
  <c r="AE44" i="5"/>
  <c r="AG44" i="5"/>
  <c r="AH44" i="5"/>
  <c r="AI44" i="5"/>
  <c r="AJ44" i="5"/>
  <c r="AK44" i="5"/>
  <c r="AM44" i="5"/>
  <c r="AO44" i="5"/>
  <c r="AP44" i="5"/>
  <c r="AQ44" i="5"/>
  <c r="AR44" i="5"/>
  <c r="AS44" i="5"/>
  <c r="AU44" i="5"/>
  <c r="AW44" i="5"/>
  <c r="AX44" i="5"/>
  <c r="A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G55" i="9"/>
  <c r="E55" i="9"/>
  <c r="D55" i="9"/>
  <c r="F55" i="10"/>
  <c r="E55" i="10"/>
  <c r="D5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4" i="10"/>
  <c r="F55" i="13"/>
  <c r="C55" i="10" l="1"/>
  <c r="AT44" i="5"/>
  <c r="AT41" i="5"/>
  <c r="AT43" i="5"/>
  <c r="AT42" i="5"/>
  <c r="AL44" i="5"/>
  <c r="AL43" i="5"/>
  <c r="AL41" i="5"/>
  <c r="AL42" i="5"/>
  <c r="AD44" i="5"/>
  <c r="AD43" i="5"/>
  <c r="AD41" i="5"/>
  <c r="AD42" i="5"/>
  <c r="V44" i="5"/>
  <c r="V41" i="5"/>
  <c r="V42" i="5"/>
  <c r="V43" i="5"/>
  <c r="N44" i="5"/>
  <c r="N41" i="5"/>
  <c r="N42" i="5"/>
  <c r="N43" i="5"/>
  <c r="F44" i="5"/>
  <c r="F41" i="5"/>
  <c r="F42" i="5"/>
  <c r="F43" i="5"/>
  <c r="C42" i="5"/>
  <c r="C43" i="5"/>
  <c r="C44" i="5"/>
  <c r="C41" i="5"/>
  <c r="AV43" i="5"/>
  <c r="AV42" i="5"/>
  <c r="AV44" i="5"/>
  <c r="AV41" i="5"/>
  <c r="AN43" i="5"/>
  <c r="AN44" i="5"/>
  <c r="AN41" i="5"/>
  <c r="AN42" i="5"/>
  <c r="AF43" i="5"/>
  <c r="AF44" i="5"/>
  <c r="AF42" i="5"/>
  <c r="AF41" i="5"/>
  <c r="X43" i="5"/>
  <c r="X44" i="5"/>
  <c r="X41" i="5"/>
  <c r="X42" i="5"/>
  <c r="P43" i="5"/>
  <c r="P44" i="5"/>
  <c r="P41" i="5"/>
  <c r="P42" i="5"/>
  <c r="H43" i="5"/>
  <c r="H44" i="5"/>
  <c r="H41" i="5"/>
  <c r="H42" i="5"/>
  <c r="AR43" i="5"/>
  <c r="AJ43" i="5"/>
  <c r="AB43" i="5"/>
  <c r="T43" i="5"/>
  <c r="L43" i="5"/>
  <c r="D43" i="5"/>
  <c r="AR42" i="5"/>
  <c r="AJ42" i="5"/>
  <c r="AB42" i="5"/>
  <c r="T42" i="5"/>
  <c r="L42" i="5"/>
  <c r="D42" i="5"/>
  <c r="C5" i="13"/>
  <c r="C55" i="13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13"/>
  <c r="D114" i="13"/>
  <c r="E114" i="13"/>
  <c r="F114" i="13"/>
  <c r="G114" i="13"/>
  <c r="H114" i="13"/>
  <c r="C114" i="13"/>
  <c r="C113" i="10" l="1"/>
  <c r="D113" i="10"/>
  <c r="F113" i="10"/>
  <c r="E113" i="10"/>
  <c r="G55" i="13"/>
  <c r="E55" i="13"/>
  <c r="D55" i="13"/>
</calcChain>
</file>

<file path=xl/sharedStrings.xml><?xml version="1.0" encoding="utf-8"?>
<sst xmlns="http://schemas.openxmlformats.org/spreadsheetml/2006/main" count="993" uniqueCount="310">
  <si>
    <t>Model</t>
  </si>
  <si>
    <t>Data</t>
  </si>
  <si>
    <t>Results Folder</t>
  </si>
  <si>
    <t>Comments</t>
  </si>
  <si>
    <t>Batch Size</t>
  </si>
  <si>
    <t>out_mkc_r_02_0702_1444</t>
  </si>
  <si>
    <t>out_mkc_f_02_0702_2132</t>
  </si>
  <si>
    <t>51776, 1</t>
  </si>
  <si>
    <t>2911, 40</t>
  </si>
  <si>
    <t>Dataset Tag balancing</t>
  </si>
  <si>
    <t>Eval Set tag count</t>
  </si>
  <si>
    <t>Tag value</t>
  </si>
  <si>
    <t>Inverted scale</t>
  </si>
  <si>
    <t>Original equation</t>
  </si>
  <si>
    <t>Inverted scale no bias</t>
  </si>
  <si>
    <t>ISNB, offset 1, 1to2</t>
  </si>
  <si>
    <t>ISNB, offset 1, 1to5</t>
  </si>
  <si>
    <t>ISNB, offset 1, 1to10</t>
  </si>
  <si>
    <t>ISNB, offset 1, 1to20</t>
  </si>
  <si>
    <t>Tests</t>
  </si>
  <si>
    <t>Properties</t>
  </si>
  <si>
    <t>LEGEND</t>
  </si>
  <si>
    <t>Conv2d</t>
  </si>
  <si>
    <t>Conv1d</t>
  </si>
  <si>
    <t>W - S - D</t>
  </si>
  <si>
    <t>Maxpool1d</t>
  </si>
  <si>
    <t>W - S</t>
  </si>
  <si>
    <t>Maxpool2d</t>
  </si>
  <si>
    <t>W - H - SS - ST - D</t>
  </si>
  <si>
    <t>W - H - SS - ST</t>
  </si>
  <si>
    <t>Dense</t>
  </si>
  <si>
    <t>N</t>
  </si>
  <si>
    <t>C1</t>
  </si>
  <si>
    <t>M1</t>
  </si>
  <si>
    <t>D</t>
  </si>
  <si>
    <t>C2</t>
  </si>
  <si>
    <t>M2</t>
  </si>
  <si>
    <t>Various</t>
  </si>
  <si>
    <t>No TPF, No Dnom</t>
  </si>
  <si>
    <t>Negative results with ROC 0.525</t>
  </si>
  <si>
    <t>20, 20</t>
  </si>
  <si>
    <t>Positive result but ROC still 0.625. The weighting didn't make much difference. Maybe TB10?</t>
  </si>
  <si>
    <t>465984, 1</t>
  </si>
  <si>
    <t>out_mkc_r_02_0703_1454</t>
  </si>
  <si>
    <t>Positive result but ROC still 0.625. The weighting didn't make much difference. Maybe TB does not help and it is redundant?</t>
  </si>
  <si>
    <t>ROC</t>
  </si>
  <si>
    <t>TPF10 TB4</t>
  </si>
  <si>
    <t>TPF10 TB0</t>
  </si>
  <si>
    <t>guitar</t>
  </si>
  <si>
    <t>classical</t>
  </si>
  <si>
    <t>techno</t>
  </si>
  <si>
    <t>electronic</t>
  </si>
  <si>
    <t>rock</t>
  </si>
  <si>
    <t>indian</t>
  </si>
  <si>
    <t>opera</t>
  </si>
  <si>
    <t>pop</t>
  </si>
  <si>
    <t>classic</t>
  </si>
  <si>
    <t>new age</t>
  </si>
  <si>
    <t>dance</t>
  </si>
  <si>
    <t>metal</t>
  </si>
  <si>
    <t>slow</t>
  </si>
  <si>
    <t>strings</t>
  </si>
  <si>
    <t>drums</t>
  </si>
  <si>
    <t>fast</t>
  </si>
  <si>
    <t>piano</t>
  </si>
  <si>
    <t>ambient</t>
  </si>
  <si>
    <t>beat</t>
  </si>
  <si>
    <t>violin</t>
  </si>
  <si>
    <t>vocal</t>
  </si>
  <si>
    <t>synth</t>
  </si>
  <si>
    <t>male</t>
  </si>
  <si>
    <t>singing</t>
  </si>
  <si>
    <t>vocals</t>
  </si>
  <si>
    <t>no vocals</t>
  </si>
  <si>
    <t>harpsichord</t>
  </si>
  <si>
    <t>loud</t>
  </si>
  <si>
    <t>quiet</t>
  </si>
  <si>
    <t>flute</t>
  </si>
  <si>
    <t>woman</t>
  </si>
  <si>
    <t>male vocal</t>
  </si>
  <si>
    <t>no vocal</t>
  </si>
  <si>
    <t>soft</t>
  </si>
  <si>
    <t>sitar</t>
  </si>
  <si>
    <t>solo</t>
  </si>
  <si>
    <t>man</t>
  </si>
  <si>
    <t>choir</t>
  </si>
  <si>
    <t>male voice</t>
  </si>
  <si>
    <t>feamale vocal</t>
  </si>
  <si>
    <t>beats</t>
  </si>
  <si>
    <t>harp</t>
  </si>
  <si>
    <t>cello</t>
  </si>
  <si>
    <t>no voice</t>
  </si>
  <si>
    <t>weird</t>
  </si>
  <si>
    <t>country</t>
  </si>
  <si>
    <t>female voice</t>
  </si>
  <si>
    <t>choral</t>
  </si>
  <si>
    <t>voice</t>
  </si>
  <si>
    <t>Tags</t>
  </si>
  <si>
    <t>Total</t>
  </si>
  <si>
    <t>female</t>
  </si>
  <si>
    <t>TPF10 TB10</t>
  </si>
  <si>
    <t>TPF10 TB0 F</t>
  </si>
  <si>
    <t>Imp. With factor 4</t>
  </si>
  <si>
    <t>Imp. With factor 10</t>
  </si>
  <si>
    <t>Imp. With factor 104</t>
  </si>
  <si>
    <t>TPF10 TB104</t>
  </si>
  <si>
    <t>TPF0 TB0</t>
  </si>
  <si>
    <t>Kernel Size, 64</t>
  </si>
  <si>
    <t>Kernel Size, 128</t>
  </si>
  <si>
    <t>38832, 1, 12</t>
  </si>
  <si>
    <t>38832, 1</t>
  </si>
  <si>
    <t>242, 40</t>
  </si>
  <si>
    <t>242, 40, 12</t>
  </si>
  <si>
    <t>out_mkc_r_02_0706_1706</t>
  </si>
  <si>
    <t>ROC still at 0.625 even with massive weight. The seems to be no effect on the tag positive result. Is the model actually learning?</t>
  </si>
  <si>
    <t>20,20</t>
  </si>
  <si>
    <t>out_mkc_r_02_0706_2032</t>
  </si>
  <si>
    <t>out_mkc_r_02_0707_1102</t>
  </si>
  <si>
    <t>out_ds256ra_01_0707_1304</t>
  </si>
  <si>
    <t>out_ds256ra_01_0707_1433</t>
  </si>
  <si>
    <t>out_ds256ra_01_0707_1508</t>
  </si>
  <si>
    <t>out_ds256ra_02_0708_1443</t>
  </si>
  <si>
    <t>out_ds256ra_02_0708_1830</t>
  </si>
  <si>
    <t>out_ds256ra_01_0709_0019</t>
  </si>
  <si>
    <t>out_ds256ra_01_0709_0248</t>
  </si>
  <si>
    <t>out_ds256ra_01_0709_1208</t>
  </si>
  <si>
    <t>out_ds256fa_02_0709_2123</t>
  </si>
  <si>
    <t>out_ds256ra_03_0710_1157</t>
  </si>
  <si>
    <t>STME F</t>
  </si>
  <si>
    <t>SPM R</t>
  </si>
  <si>
    <t>STME R</t>
  </si>
  <si>
    <t>No win R</t>
  </si>
  <si>
    <t>STD</t>
  </si>
  <si>
    <t>Positive results with ROC of 0.625.</t>
  </si>
  <si>
    <t>Positive results with ROC of 0.69.</t>
  </si>
  <si>
    <t>Steps</t>
  </si>
  <si>
    <t>out_ds256ra_01_0714_1205</t>
  </si>
  <si>
    <t>out_ds256ra_01_0713_1948</t>
  </si>
  <si>
    <t>out_ds256ra_01_0714_1217</t>
  </si>
  <si>
    <t>60 EPOCHS</t>
  </si>
  <si>
    <t>20 EPOCHS</t>
  </si>
  <si>
    <t>out_ds256ra_02_0714_2121</t>
  </si>
  <si>
    <t>out_ds256fa_02_0715_1231</t>
  </si>
  <si>
    <t>out_ds256ra_03_0715_1356</t>
  </si>
  <si>
    <t>RESULTS WITH MKC_R TRAINED FOR 20 EPOCHS</t>
  </si>
  <si>
    <t>RESULTS WITH DS256 TRAINED FOR 60 EPOCHS</t>
  </si>
  <si>
    <t>RESULTS WITH DS256 TRAINED FOR 20 EPOCHS</t>
  </si>
  <si>
    <t>SPM_BEST R</t>
  </si>
  <si>
    <t>LR 0.01</t>
  </si>
  <si>
    <t>LR0.1</t>
  </si>
  <si>
    <t>LR0.5</t>
  </si>
  <si>
    <t>DP0</t>
  </si>
  <si>
    <t>DP0.5</t>
  </si>
  <si>
    <t>out_ds256ra_03_0716_1431</t>
  </si>
  <si>
    <t>out_ds256ra_03_0716_1811</t>
  </si>
  <si>
    <t>out_ds256ra_03_0717_0000</t>
  </si>
  <si>
    <t>out_ds256ra_03_0716_2325</t>
  </si>
  <si>
    <t>out_ds256ra_03_0716_2324</t>
  </si>
  <si>
    <t>Overfitting!</t>
  </si>
  <si>
    <t>Check Graph!</t>
  </si>
  <si>
    <t>Still going!</t>
  </si>
  <si>
    <t>More LR</t>
  </si>
  <si>
    <t>Still going</t>
  </si>
  <si>
    <t>Overfitting</t>
  </si>
  <si>
    <t>out_ds256ra_03_0717_1533</t>
  </si>
  <si>
    <t>out_ds256ra_03_0717_1618</t>
  </si>
  <si>
    <t>Slight overf.</t>
  </si>
  <si>
    <t>out_ds256ra_03_0718_0232</t>
  </si>
  <si>
    <t>Some just fluctuate a lot discuss</t>
  </si>
  <si>
    <t>out_ds256ra_03_0718_0200</t>
  </si>
  <si>
    <t>6 Hours to process</t>
  </si>
  <si>
    <t>4 Hours to Process</t>
  </si>
  <si>
    <t>Factor</t>
  </si>
  <si>
    <t>Error True Label 0</t>
  </si>
  <si>
    <t>Error True Label 1</t>
  </si>
  <si>
    <t>Proposed Error for True Label 1</t>
  </si>
  <si>
    <t>out_mkc_r_02_0703_1622</t>
  </si>
  <si>
    <t>out_ds256ra_03_0720_1527</t>
  </si>
  <si>
    <t>out_ds256ra_03_0721_0135</t>
  </si>
  <si>
    <t>out_ds256ra_03_0721_1457</t>
  </si>
  <si>
    <t>out_ds256ra_03_0721_1505</t>
  </si>
  <si>
    <t>out_ds256ra_03_0721_1712</t>
  </si>
  <si>
    <t>out_ds256ra_03_0721_1724</t>
  </si>
  <si>
    <t>SPMA</t>
  </si>
  <si>
    <t>RESULTS WITH DS256 TRAINED FOR 60 EPOCHS with SPMA and B for learning rate and dropout</t>
  </si>
  <si>
    <t>SPMA - No Dropout</t>
  </si>
  <si>
    <t>SPMB - with Dropout</t>
  </si>
  <si>
    <t>SPMC2</t>
  </si>
  <si>
    <t>SPMD2</t>
  </si>
  <si>
    <t>SPM B - with Dropout mlp pool</t>
  </si>
  <si>
    <t>SPM A - No Dropout mlp pool</t>
  </si>
  <si>
    <t>SPM C2 - Conv across labels pool with larger output identity</t>
  </si>
  <si>
    <t>SPM C1 - Conv across labels pool with 50 output identity</t>
  </si>
  <si>
    <t>SPM D1 - Conv across windows pool with 50 output identity</t>
  </si>
  <si>
    <t>SPM D2 - Conv across windows pool with larger output identity</t>
  </si>
  <si>
    <t>SPM D4 - Conv across windows pool with larger output elu</t>
  </si>
  <si>
    <t>SPM C4 - Conv across labels pool with larger output elu</t>
  </si>
  <si>
    <t>SPM D3 - Conv across windows pool with larger output sigmoid</t>
  </si>
  <si>
    <t>SPM C3 - Conv across labels pool with larger output sigmoid</t>
  </si>
  <si>
    <t>SPMC1</t>
  </si>
  <si>
    <t>SPMD1</t>
  </si>
  <si>
    <t>SPMC3</t>
  </si>
  <si>
    <t>SPMD3</t>
  </si>
  <si>
    <t>SPMC4</t>
  </si>
  <si>
    <t>SPMD4</t>
  </si>
  <si>
    <t>SPM Conv</t>
  </si>
  <si>
    <t>RESULTS WITH DS256 TRAINED FOR 60 EPOCHS with SPM Convolutional</t>
  </si>
  <si>
    <t>fully trained</t>
  </si>
  <si>
    <t>more possible</t>
  </si>
  <si>
    <t>slowing</t>
  </si>
  <si>
    <t>Conv50</t>
  </si>
  <si>
    <t>Conv50 0.01</t>
  </si>
  <si>
    <t>Conv32 0.01</t>
  </si>
  <si>
    <t>overfitting</t>
  </si>
  <si>
    <t>out_ds256ra_03_0721_0035</t>
  </si>
  <si>
    <t>fit but high error</t>
  </si>
  <si>
    <t>Kernel Size 16</t>
  </si>
  <si>
    <t>out_dm16_ra_0724_1429</t>
  </si>
  <si>
    <t>DM16</t>
  </si>
  <si>
    <t>DM64</t>
  </si>
  <si>
    <t>DM128</t>
  </si>
  <si>
    <t>MUL16A</t>
  </si>
  <si>
    <t>MUL16B</t>
  </si>
  <si>
    <t>Slight overfitting</t>
  </si>
  <si>
    <t>out_dm64_ra_0724_2302</t>
  </si>
  <si>
    <t>out_dm128_ra_0725_1120</t>
  </si>
  <si>
    <t>TPF0 TB0 F</t>
  </si>
  <si>
    <t>TPF10 TB104 F</t>
  </si>
  <si>
    <t>female vocal</t>
  </si>
  <si>
    <t>DM8</t>
  </si>
  <si>
    <t>Dilation, skip 16</t>
  </si>
  <si>
    <t>Dilation, skip 8</t>
  </si>
  <si>
    <t>Dilation, skip 4</t>
  </si>
  <si>
    <t>out_dl16_16_ra_0726_2117</t>
  </si>
  <si>
    <t>out_dl16_8_ra_0726_2128</t>
  </si>
  <si>
    <t>out_dl16_4_ra_0726_2249</t>
  </si>
  <si>
    <t>DM16DIL16</t>
  </si>
  <si>
    <t>DM16DIL8</t>
  </si>
  <si>
    <t>DM16DIL4</t>
  </si>
  <si>
    <t>Analyse the errors of the different networks</t>
  </si>
  <si>
    <t>Step</t>
  </si>
  <si>
    <t>Value</t>
  </si>
  <si>
    <t>MUL16D</t>
  </si>
  <si>
    <t>MUL16E</t>
  </si>
  <si>
    <t>MUL16F</t>
  </si>
  <si>
    <t>Kernel Size 8</t>
  </si>
  <si>
    <t>out_dm8_ra_0725_1733</t>
  </si>
  <si>
    <t>TPF10TB10</t>
  </si>
  <si>
    <t>TPF10 TB10 F</t>
  </si>
  <si>
    <t>mkc_r</t>
  </si>
  <si>
    <t>mkc_f</t>
  </si>
  <si>
    <t>ds_r</t>
  </si>
  <si>
    <t>ds_f</t>
  </si>
  <si>
    <t>dm_r</t>
  </si>
  <si>
    <t>No fully-connected outputs in the window model</t>
  </si>
  <si>
    <t>Fully-connected output with 50 neurons and linear activation to super-pooler</t>
  </si>
  <si>
    <t>Fully-connected output with 200 neurons and linear activation to super-pooler</t>
  </si>
  <si>
    <t>SPMD windowing, model rb with elu200</t>
  </si>
  <si>
    <t>TPF10 TB0 FBANKS</t>
  </si>
  <si>
    <t>TPF10 TB104 (90k training steps)</t>
  </si>
  <si>
    <t xml:space="preserve"> TPF10 TB0 (90k training steps)</t>
  </si>
  <si>
    <t>TPF0 TB0 FBANKS</t>
  </si>
  <si>
    <t>TPF0 TB10 FBANKS</t>
  </si>
  <si>
    <t>TPF10 TB104 FBANKS</t>
  </si>
  <si>
    <t>TPF10 TB0 with 1 depth first layer</t>
  </si>
  <si>
    <t>TPF5 TB0 with 1 depth first layer</t>
  </si>
  <si>
    <t>TPF0 TB0 with 1 depth first layer</t>
  </si>
  <si>
    <t>TPF5 TB0</t>
  </si>
  <si>
    <t>STME windowing</t>
  </si>
  <si>
    <t xml:space="preserve">SPM_A windowing </t>
  </si>
  <si>
    <t>SPM_A windowing FBANKS</t>
  </si>
  <si>
    <t>STME windowing FBANKS</t>
  </si>
  <si>
    <t>SPM_A windowing LR0.1 DR0</t>
  </si>
  <si>
    <t>SPM_A windowing LR0.5 DR0</t>
  </si>
  <si>
    <t xml:space="preserve"> SPM_B windowing LR0.01 DR0.5</t>
  </si>
  <si>
    <t>SPM_B windowing LR0.1 DR0.5</t>
  </si>
  <si>
    <t>SPM_B windowing LR0.5 DR0.5</t>
  </si>
  <si>
    <t>SPM_D fully convolutional model rc with LR0.01 and mergeConv32</t>
  </si>
  <si>
    <t>SPM_D fully convolutional model rc with LR0.01 and mergeConv50</t>
  </si>
  <si>
    <t>SPM_D fully convolutional model rc with LR0.1 and mergeConv50</t>
  </si>
  <si>
    <t>SPM_C windowing, model rb with sigmoid200</t>
  </si>
  <si>
    <t>SPM_D windowing, model rb with sigmoid200</t>
  </si>
  <si>
    <t>SPM_C windowing, model rb with elu200</t>
  </si>
  <si>
    <t>SPM_D windowing</t>
  </si>
  <si>
    <t>SPM_C windowing</t>
  </si>
  <si>
    <t>Fully-connected output with 200 neurons and sigmoid activation to super-pooler</t>
  </si>
  <si>
    <t>Fully-connected output with 200 neurons and elu activation to super-pooler</t>
  </si>
  <si>
    <t>Large and Small kernel 2nd and 3rd layers</t>
  </si>
  <si>
    <t>Dilated kernels and small kernel in 2nd and 3rd layers</t>
  </si>
  <si>
    <t>mul16a</t>
  </si>
  <si>
    <t>mul16b</t>
  </si>
  <si>
    <t>mul16d</t>
  </si>
  <si>
    <t>Large and Small kernel in 1st, 2nd and 3rd layers</t>
  </si>
  <si>
    <t>Large and Small kernel in 1st layer</t>
  </si>
  <si>
    <t>mul16ds</t>
  </si>
  <si>
    <t>Residual branch and multiple convolutions in 2nd and 3rd layers</t>
  </si>
  <si>
    <t>Residual branch and multiple convolutions in layers 2 to 6.</t>
  </si>
  <si>
    <t>mul16e</t>
  </si>
  <si>
    <t>mul16f</t>
  </si>
  <si>
    <t>SPM_C with 200 output neurons, and sigmoid activation function super-pooler</t>
  </si>
  <si>
    <t>Trained for too little epochs</t>
  </si>
  <si>
    <t>Trained for 60 epochs each</t>
  </si>
  <si>
    <t>First layer was not 128 as quoted</t>
  </si>
  <si>
    <t>Memory issue with Fbanks and ds_f model</t>
  </si>
  <si>
    <t>Overfitting heavily</t>
  </si>
  <si>
    <t>Slow tag</t>
  </si>
  <si>
    <t xml:space="preserve"> STME windowing and 1 depth first layer</t>
  </si>
  <si>
    <t>MKC_F and DS_F are modifications of MKC_R with conv2d and DS_R without first layer and conv2d respectively</t>
  </si>
  <si>
    <t>dm_dl_r</t>
  </si>
  <si>
    <t>Model mul16ds has no multiple kernels in 2nd and third layers. These are the same as dm_r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</si>
</sst>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AF7BF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7" fillId="9" borderId="0" applyNumberFormat="0" applyFont="0" applyBorder="0" applyAlignment="0" applyProtection="0"/>
    <xf numFmtId="0" fontId="18" fillId="10" borderId="0" applyNumberFormat="0" applyFont="0" applyBorder="0" applyAlignment="0" applyProtection="0"/>
    <xf numFmtId="0" fontId="17" fillId="11" borderId="0" applyNumberFormat="0" applyFont="0" applyBorder="0" applyAlignment="0" applyProtection="0"/>
    <xf numFmtId="0" fontId="17" fillId="12" borderId="0" applyFon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5" fillId="5" borderId="0" xfId="0" applyFont="1" applyFill="1"/>
    <xf numFmtId="0" fontId="0" fillId="3" borderId="0" xfId="0" applyFill="1"/>
    <xf numFmtId="0" fontId="4" fillId="3" borderId="0" xfId="0" applyFont="1" applyFill="1"/>
    <xf numFmtId="1" fontId="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5" xfId="0" applyBorder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8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left" vertical="center" indent="1"/>
    </xf>
    <xf numFmtId="0" fontId="7" fillId="6" borderId="0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0" xfId="2" applyFont="1" applyAlignment="1">
      <alignment horizontal="center" vertical="center"/>
    </xf>
    <xf numFmtId="49" fontId="12" fillId="7" borderId="0" xfId="2" applyNumberFormat="1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6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0" xfId="0" applyNumberFormat="1" applyFont="1" applyBorder="1" applyAlignment="1">
      <alignment horizontal="center"/>
    </xf>
    <xf numFmtId="0" fontId="15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64" fontId="4" fillId="0" borderId="14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9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7" fillId="12" borderId="0" xfId="6" applyFont="1" applyAlignment="1">
      <alignment horizontal="center" vertical="center"/>
    </xf>
    <xf numFmtId="0" fontId="7" fillId="9" borderId="0" xfId="3" applyFont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0" fillId="0" borderId="14" xfId="0" applyBorder="1"/>
    <xf numFmtId="0" fontId="16" fillId="7" borderId="0" xfId="0" applyFont="1" applyFill="1" applyBorder="1" applyAlignment="1">
      <alignment vertical="center"/>
    </xf>
    <xf numFmtId="0" fontId="1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9" fillId="0" borderId="0" xfId="0" applyFont="1" applyFill="1" applyAlignment="1">
      <alignment vertical="center"/>
    </xf>
    <xf numFmtId="0" fontId="7" fillId="0" borderId="12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13" borderId="11" xfId="0" applyFont="1" applyFill="1" applyBorder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1" fillId="9" borderId="0" xfId="2" applyFont="1" applyFill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1" fillId="2" borderId="0" xfId="2" applyFont="1" applyFill="1" applyAlignment="1">
      <alignment horizontal="center" vertical="center"/>
    </xf>
  </cellXfs>
  <cellStyles count="7">
    <cellStyle name="Bad" xfId="1" builtinId="27" customBuiltin="1"/>
    <cellStyle name="Good" xfId="3" builtinId="26" customBuiltin="1"/>
    <cellStyle name="Hyperlink" xfId="2" builtinId="8"/>
    <cellStyle name="In Progress" xfId="5"/>
    <cellStyle name="Neutral" xfId="4" builtinId="28" customBuiltin="1"/>
    <cellStyle name="Normal" xfId="0" builtinId="0" customBuiltin="1"/>
    <cellStyle name="Not Needed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9696"/>
      <color rgb="FFEA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cross entropy loss and proposed modification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'True Positive Factoring'!$B$1</c:f>
              <c:strCache>
                <c:ptCount val="1"/>
                <c:pt idx="0">
                  <c:v>Error True Label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Factoring'!$B$3:$B$103</c:f>
              <c:numCache>
                <c:formatCode>0.0</c:formatCode>
                <c:ptCount val="101"/>
                <c:pt idx="0">
                  <c:v>2.9164387928812723E-3</c:v>
                </c:pt>
                <c:pt idx="1">
                  <c:v>3.2220282200471225E-3</c:v>
                </c:pt>
                <c:pt idx="2">
                  <c:v>3.5595068183171628E-3</c:v>
                </c:pt>
                <c:pt idx="3">
                  <c:v>3.9321735372283015E-3</c:v>
                </c:pt>
                <c:pt idx="4">
                  <c:v>4.3436622976858836E-3</c:v>
                </c:pt>
                <c:pt idx="5">
                  <c:v>4.7979746252193537E-3</c:v>
                </c:pt>
                <c:pt idx="6">
                  <c:v>5.2995151600799774E-3</c:v>
                </c:pt>
                <c:pt idx="7">
                  <c:v>5.8531302304671087E-3</c:v>
                </c:pt>
                <c:pt idx="8">
                  <c:v>6.4641496712567349E-3</c:v>
                </c:pt>
                <c:pt idx="9">
                  <c:v>7.1384320618252161E-3</c:v>
                </c:pt>
                <c:pt idx="10">
                  <c:v>7.882413541646564E-3</c:v>
                </c:pt>
                <c:pt idx="11">
                  <c:v>8.7031603398161055E-3</c:v>
                </c:pt>
                <c:pt idx="12">
                  <c:v>9.6084251227871818E-3</c:v>
                </c:pt>
                <c:pt idx="13">
                  <c:v>1.0606707221413554E-2</c:v>
                </c:pt>
                <c:pt idx="14">
                  <c:v>1.1707316741617527E-2</c:v>
                </c:pt>
                <c:pt idx="15">
                  <c:v>1.2920442490112635E-2</c:v>
                </c:pt>
                <c:pt idx="16">
                  <c:v>1.4257223554842978E-2</c:v>
                </c:pt>
                <c:pt idx="17">
                  <c:v>1.572982426615253E-2</c:v>
                </c:pt>
                <c:pt idx="18">
                  <c:v>1.7351512126085496E-2</c:v>
                </c:pt>
                <c:pt idx="19">
                  <c:v>1.9136738126484251E-2</c:v>
                </c:pt>
                <c:pt idx="20">
                  <c:v>2.110121867876923E-2</c:v>
                </c:pt>
                <c:pt idx="21">
                  <c:v>2.3262018146879917E-2</c:v>
                </c:pt>
                <c:pt idx="22">
                  <c:v>2.5637630708018916E-2</c:v>
                </c:pt>
                <c:pt idx="23">
                  <c:v>2.8248059962906261E-2</c:v>
                </c:pt>
                <c:pt idx="24">
                  <c:v>3.1114894379216919E-2</c:v>
                </c:pt>
                <c:pt idx="25">
                  <c:v>3.4261376282067657E-2</c:v>
                </c:pt>
                <c:pt idx="26">
                  <c:v>3.7712461710171147E-2</c:v>
                </c:pt>
                <c:pt idx="27">
                  <c:v>4.1494868045777393E-2</c:v>
                </c:pt>
                <c:pt idx="28">
                  <c:v>4.5637105915619106E-2</c:v>
                </c:pt>
                <c:pt idx="29">
                  <c:v>5.0169491469061925E-2</c:v>
                </c:pt>
                <c:pt idx="30">
                  <c:v>5.5124134794917422E-2</c:v>
                </c:pt>
                <c:pt idx="31">
                  <c:v>6.0534899972671592E-2</c:v>
                </c:pt>
                <c:pt idx="32">
                  <c:v>6.6437332106218203E-2</c:v>
                </c:pt>
                <c:pt idx="33">
                  <c:v>7.2868546702911499E-2</c:v>
                </c:pt>
                <c:pt idx="34">
                  <c:v>7.9867076985724567E-2</c:v>
                </c:pt>
                <c:pt idx="35">
                  <c:v>8.7472675209954331E-2</c:v>
                </c:pt>
                <c:pt idx="36">
                  <c:v>9.5726064842989511E-2</c:v>
                </c:pt>
                <c:pt idx="37">
                  <c:v>0.10466864159170221</c:v>
                </c:pt>
                <c:pt idx="38">
                  <c:v>0.11434212274677907</c:v>
                </c:pt>
                <c:pt idx="39">
                  <c:v>0.12478814615350735</c:v>
                </c:pt>
                <c:pt idx="40">
                  <c:v>0.13604782228086384</c:v>
                </c:pt>
                <c:pt idx="41">
                  <c:v>0.14816124527605767</c:v>
                </c:pt>
                <c:pt idx="42">
                  <c:v>0.16116697145174053</c:v>
                </c:pt>
                <c:pt idx="43">
                  <c:v>0.17510147621132624</c:v>
                </c:pt>
                <c:pt idx="44">
                  <c:v>0.1899986027951801</c:v>
                </c:pt>
                <c:pt idx="45">
                  <c:v>0.20588901822675224</c:v>
                </c:pt>
                <c:pt idx="46">
                  <c:v>0.22279969324949989</c:v>
                </c:pt>
                <c:pt idx="47">
                  <c:v>0.2407534236868058</c:v>
                </c:pt>
                <c:pt idx="48">
                  <c:v>0.25976841038427134</c:v>
                </c:pt>
                <c:pt idx="49">
                  <c:v>0.27985791362683327</c:v>
                </c:pt>
                <c:pt idx="50">
                  <c:v>0.3010299956639812</c:v>
                </c:pt>
                <c:pt idx="51">
                  <c:v>0.37985791362682153</c:v>
                </c:pt>
                <c:pt idx="52">
                  <c:v>0.45976841038425909</c:v>
                </c:pt>
                <c:pt idx="53">
                  <c:v>0.54075342368679324</c:v>
                </c:pt>
                <c:pt idx="54">
                  <c:v>0.62279969324948692</c:v>
                </c:pt>
                <c:pt idx="55">
                  <c:v>0.70588901822673888</c:v>
                </c:pt>
                <c:pt idx="56">
                  <c:v>0.7899986027951662</c:v>
                </c:pt>
                <c:pt idx="57">
                  <c:v>0.87510147621131196</c:v>
                </c:pt>
                <c:pt idx="58">
                  <c:v>0.96116697145172458</c:v>
                </c:pt>
                <c:pt idx="59">
                  <c:v>1.0481612452760416</c:v>
                </c:pt>
                <c:pt idx="60">
                  <c:v>1.1360478222808472</c:v>
                </c:pt>
                <c:pt idx="61">
                  <c:v>1.2247881461534906</c:v>
                </c:pt>
                <c:pt idx="62">
                  <c:v>1.314342122746762</c:v>
                </c:pt>
                <c:pt idx="63">
                  <c:v>1.4046686415916851</c:v>
                </c:pt>
                <c:pt idx="64">
                  <c:v>1.495726064842972</c:v>
                </c:pt>
                <c:pt idx="65">
                  <c:v>1.5874726752099366</c:v>
                </c:pt>
                <c:pt idx="66">
                  <c:v>1.6798670769857069</c:v>
                </c:pt>
                <c:pt idx="67">
                  <c:v>1.7728685467028935</c:v>
                </c:pt>
                <c:pt idx="68">
                  <c:v>1.8664373321062</c:v>
                </c:pt>
                <c:pt idx="69">
                  <c:v>1.9605348999726533</c:v>
                </c:pt>
                <c:pt idx="70">
                  <c:v>2.055124134794899</c:v>
                </c:pt>
                <c:pt idx="71">
                  <c:v>2.1501694914690339</c:v>
                </c:pt>
                <c:pt idx="72">
                  <c:v>2.2456371059155908</c:v>
                </c:pt>
                <c:pt idx="73">
                  <c:v>2.341494868045749</c:v>
                </c:pt>
                <c:pt idx="74">
                  <c:v>2.4377124617101429</c:v>
                </c:pt>
                <c:pt idx="75">
                  <c:v>2.5342613762820387</c:v>
                </c:pt>
                <c:pt idx="76">
                  <c:v>2.6311148943791882</c:v>
                </c:pt>
                <c:pt idx="77">
                  <c:v>2.7282480599628771</c:v>
                </c:pt>
                <c:pt idx="78">
                  <c:v>2.8256376307079898</c:v>
                </c:pt>
                <c:pt idx="79">
                  <c:v>2.9232620181468509</c:v>
                </c:pt>
                <c:pt idx="80">
                  <c:v>3.0211012186787398</c:v>
                </c:pt>
                <c:pt idx="81">
                  <c:v>3.1191367381264548</c:v>
                </c:pt>
                <c:pt idx="82">
                  <c:v>3.2173515121260561</c:v>
                </c:pt>
                <c:pt idx="83">
                  <c:v>3.3157298242661231</c:v>
                </c:pt>
                <c:pt idx="84">
                  <c:v>3.4142572235548139</c:v>
                </c:pt>
                <c:pt idx="85">
                  <c:v>3.5129204424900831</c:v>
                </c:pt>
                <c:pt idx="86">
                  <c:v>3.6117073167415876</c:v>
                </c:pt>
                <c:pt idx="87">
                  <c:v>3.710606707221384</c:v>
                </c:pt>
                <c:pt idx="88">
                  <c:v>3.8096084251227573</c:v>
                </c:pt>
                <c:pt idx="89">
                  <c:v>3.9087031603397864</c:v>
                </c:pt>
                <c:pt idx="90">
                  <c:v>4.0078824135416165</c:v>
                </c:pt>
                <c:pt idx="91">
                  <c:v>4.1071384320617961</c:v>
                </c:pt>
                <c:pt idx="92">
                  <c:v>4.2064641496712269</c:v>
                </c:pt>
                <c:pt idx="93">
                  <c:v>4.305853130230437</c:v>
                </c:pt>
                <c:pt idx="94">
                  <c:v>4.40529951516005</c:v>
                </c:pt>
                <c:pt idx="95">
                  <c:v>4.5047979746251894</c:v>
                </c:pt>
                <c:pt idx="96">
                  <c:v>4.6043436622976568</c:v>
                </c:pt>
                <c:pt idx="97">
                  <c:v>4.7039321735371979</c:v>
                </c:pt>
                <c:pt idx="98">
                  <c:v>4.8035595068182868</c:v>
                </c:pt>
                <c:pt idx="99">
                  <c:v>4.9032220282200081</c:v>
                </c:pt>
                <c:pt idx="100">
                  <c:v>5.0029164387928411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4-4D78-BCF5-C68AEFD740F1}"/>
            </c:ext>
          </c:extLst>
        </c:ser>
        <c:ser>
          <c:idx val="1"/>
          <c:order val="1"/>
          <c:tx>
            <c:strRef>
              <c:f>'True Positive Factoring'!$C$1</c:f>
              <c:strCache>
                <c:ptCount val="1"/>
                <c:pt idx="0">
                  <c:v>Error True Label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Factoring'!$C$3:$C$103</c:f>
              <c:numCache>
                <c:formatCode>0.0</c:formatCode>
                <c:ptCount val="101"/>
                <c:pt idx="0">
                  <c:v>5.0029164387928811</c:v>
                </c:pt>
                <c:pt idx="1">
                  <c:v>4.9032220282200472</c:v>
                </c:pt>
                <c:pt idx="2">
                  <c:v>4.803559506818317</c:v>
                </c:pt>
                <c:pt idx="3">
                  <c:v>4.7039321735372281</c:v>
                </c:pt>
                <c:pt idx="4">
                  <c:v>4.6043436622976852</c:v>
                </c:pt>
                <c:pt idx="5">
                  <c:v>4.5047979746252196</c:v>
                </c:pt>
                <c:pt idx="6">
                  <c:v>4.4052995151600802</c:v>
                </c:pt>
                <c:pt idx="7">
                  <c:v>4.3058531302304672</c:v>
                </c:pt>
                <c:pt idx="8">
                  <c:v>4.2064641496712571</c:v>
                </c:pt>
                <c:pt idx="9">
                  <c:v>4.1071384320618245</c:v>
                </c:pt>
                <c:pt idx="10">
                  <c:v>4.0078824135416466</c:v>
                </c:pt>
                <c:pt idx="11">
                  <c:v>3.9087031603398161</c:v>
                </c:pt>
                <c:pt idx="12">
                  <c:v>3.8096084251227871</c:v>
                </c:pt>
                <c:pt idx="13">
                  <c:v>3.7106067072214137</c:v>
                </c:pt>
                <c:pt idx="14">
                  <c:v>3.6117073167416178</c:v>
                </c:pt>
                <c:pt idx="15">
                  <c:v>3.512920442490123</c:v>
                </c:pt>
                <c:pt idx="16">
                  <c:v>3.4142572235548529</c:v>
                </c:pt>
                <c:pt idx="17">
                  <c:v>3.3157298242661626</c:v>
                </c:pt>
                <c:pt idx="18">
                  <c:v>3.2173515121260956</c:v>
                </c:pt>
                <c:pt idx="19">
                  <c:v>3.1191367381264943</c:v>
                </c:pt>
                <c:pt idx="20">
                  <c:v>3.0211012186787793</c:v>
                </c:pt>
                <c:pt idx="21">
                  <c:v>2.92326201814689</c:v>
                </c:pt>
                <c:pt idx="22">
                  <c:v>2.8256376307080289</c:v>
                </c:pt>
                <c:pt idx="23">
                  <c:v>2.7282480599629162</c:v>
                </c:pt>
                <c:pt idx="24">
                  <c:v>2.6311148943792269</c:v>
                </c:pt>
                <c:pt idx="25">
                  <c:v>2.5342613762820778</c:v>
                </c:pt>
                <c:pt idx="26">
                  <c:v>2.4377124617101811</c:v>
                </c:pt>
                <c:pt idx="27">
                  <c:v>2.3414948680457872</c:v>
                </c:pt>
                <c:pt idx="28">
                  <c:v>2.245637105915629</c:v>
                </c:pt>
                <c:pt idx="29">
                  <c:v>2.1501694914690717</c:v>
                </c:pt>
                <c:pt idx="30">
                  <c:v>2.0551241347949278</c:v>
                </c:pt>
                <c:pt idx="31">
                  <c:v>1.9605348999726815</c:v>
                </c:pt>
                <c:pt idx="32">
                  <c:v>1.8664373321062282</c:v>
                </c:pt>
                <c:pt idx="33">
                  <c:v>1.7728685467029215</c:v>
                </c:pt>
                <c:pt idx="34">
                  <c:v>1.6798670769857347</c:v>
                </c:pt>
                <c:pt idx="35">
                  <c:v>1.5874726752099644</c:v>
                </c:pt>
                <c:pt idx="36">
                  <c:v>1.4957260648429993</c:v>
                </c:pt>
                <c:pt idx="37">
                  <c:v>1.4046686415917122</c:v>
                </c:pt>
                <c:pt idx="38">
                  <c:v>1.3143421227467891</c:v>
                </c:pt>
                <c:pt idx="39">
                  <c:v>1.2247881461535175</c:v>
                </c:pt>
                <c:pt idx="40">
                  <c:v>1.1360478222808739</c:v>
                </c:pt>
                <c:pt idx="41">
                  <c:v>1.0481612452760678</c:v>
                </c:pt>
                <c:pt idx="42">
                  <c:v>0.96116697145175056</c:v>
                </c:pt>
                <c:pt idx="43">
                  <c:v>0.87510147621134626</c:v>
                </c:pt>
                <c:pt idx="44">
                  <c:v>0.78999860279520007</c:v>
                </c:pt>
                <c:pt idx="45">
                  <c:v>0.70588901822677219</c:v>
                </c:pt>
                <c:pt idx="46">
                  <c:v>0.62279969324951989</c:v>
                </c:pt>
                <c:pt idx="47">
                  <c:v>0.54075342368682577</c:v>
                </c:pt>
                <c:pt idx="48">
                  <c:v>0.45976841038429134</c:v>
                </c:pt>
                <c:pt idx="49">
                  <c:v>0.37985791362685328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4-4D78-BCF5-C68AEFD740F1}"/>
            </c:ext>
          </c:extLst>
        </c:ser>
        <c:ser>
          <c:idx val="2"/>
          <c:order val="2"/>
          <c:tx>
            <c:strRef>
              <c:f>'True Positive Factoring'!$D$1</c:f>
              <c:strCache>
                <c:ptCount val="1"/>
                <c:pt idx="0">
                  <c:v>Proposed Error for True Label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Factoring'!$D$3:$D$103</c:f>
              <c:numCache>
                <c:formatCode>0.0</c:formatCode>
                <c:ptCount val="101"/>
                <c:pt idx="0">
                  <c:v>10.002916438792882</c:v>
                </c:pt>
                <c:pt idx="1">
                  <c:v>9.8032220282200484</c:v>
                </c:pt>
                <c:pt idx="2">
                  <c:v>9.6035595068183159</c:v>
                </c:pt>
                <c:pt idx="3">
                  <c:v>9.4039321735372283</c:v>
                </c:pt>
                <c:pt idx="4">
                  <c:v>9.2043436622976849</c:v>
                </c:pt>
                <c:pt idx="5">
                  <c:v>9.0047979746252196</c:v>
                </c:pt>
                <c:pt idx="6">
                  <c:v>8.8052995151600815</c:v>
                </c:pt>
                <c:pt idx="7">
                  <c:v>8.6058531302304662</c:v>
                </c:pt>
                <c:pt idx="8">
                  <c:v>8.4064641496712564</c:v>
                </c:pt>
                <c:pt idx="9">
                  <c:v>8.207138432061825</c:v>
                </c:pt>
                <c:pt idx="10">
                  <c:v>8.0078824135416458</c:v>
                </c:pt>
                <c:pt idx="11">
                  <c:v>7.8087031603398156</c:v>
                </c:pt>
                <c:pt idx="12">
                  <c:v>7.6096084251227865</c:v>
                </c:pt>
                <c:pt idx="13">
                  <c:v>7.4106067072214143</c:v>
                </c:pt>
                <c:pt idx="14">
                  <c:v>7.2117073167416175</c:v>
                </c:pt>
                <c:pt idx="15">
                  <c:v>7.0129204424901328</c:v>
                </c:pt>
                <c:pt idx="16">
                  <c:v>6.8142572235548631</c:v>
                </c:pt>
                <c:pt idx="17">
                  <c:v>6.6157298242661726</c:v>
                </c:pt>
                <c:pt idx="18">
                  <c:v>6.4173515121261051</c:v>
                </c:pt>
                <c:pt idx="19">
                  <c:v>6.2191367381265037</c:v>
                </c:pt>
                <c:pt idx="20">
                  <c:v>6.0211012186787896</c:v>
                </c:pt>
                <c:pt idx="21">
                  <c:v>5.8232620181469006</c:v>
                </c:pt>
                <c:pt idx="22">
                  <c:v>5.6256376307080389</c:v>
                </c:pt>
                <c:pt idx="23">
                  <c:v>5.4282480599629261</c:v>
                </c:pt>
                <c:pt idx="24">
                  <c:v>5.2311148943792363</c:v>
                </c:pt>
                <c:pt idx="25">
                  <c:v>5.034261376282088</c:v>
                </c:pt>
                <c:pt idx="26">
                  <c:v>4.8377124617101916</c:v>
                </c:pt>
                <c:pt idx="27">
                  <c:v>4.6414948680457977</c:v>
                </c:pt>
                <c:pt idx="28">
                  <c:v>4.4456371059156394</c:v>
                </c:pt>
                <c:pt idx="29">
                  <c:v>4.250169491469082</c:v>
                </c:pt>
                <c:pt idx="30">
                  <c:v>4.0551241347949381</c:v>
                </c:pt>
                <c:pt idx="31">
                  <c:v>3.8605348999726914</c:v>
                </c:pt>
                <c:pt idx="32">
                  <c:v>3.6664373321062382</c:v>
                </c:pt>
                <c:pt idx="33">
                  <c:v>3.4728685467029314</c:v>
                </c:pt>
                <c:pt idx="34">
                  <c:v>3.2798670769857448</c:v>
                </c:pt>
                <c:pt idx="35">
                  <c:v>3.0874726752099741</c:v>
                </c:pt>
                <c:pt idx="36">
                  <c:v>2.8957260648430094</c:v>
                </c:pt>
                <c:pt idx="37">
                  <c:v>2.7046686415917223</c:v>
                </c:pt>
                <c:pt idx="38">
                  <c:v>2.514342122746799</c:v>
                </c:pt>
                <c:pt idx="39">
                  <c:v>2.3247881461535274</c:v>
                </c:pt>
                <c:pt idx="40">
                  <c:v>2.1360478222808839</c:v>
                </c:pt>
                <c:pt idx="41">
                  <c:v>1.9481612452760777</c:v>
                </c:pt>
                <c:pt idx="42">
                  <c:v>1.7611669714517606</c:v>
                </c:pt>
                <c:pt idx="43">
                  <c:v>1.5751014762113664</c:v>
                </c:pt>
                <c:pt idx="44">
                  <c:v>1.38999860279522</c:v>
                </c:pt>
                <c:pt idx="45">
                  <c:v>1.2058890182267923</c:v>
                </c:pt>
                <c:pt idx="46">
                  <c:v>1.02279969324954</c:v>
                </c:pt>
                <c:pt idx="47">
                  <c:v>0.84075342368684569</c:v>
                </c:pt>
                <c:pt idx="48">
                  <c:v>0.65976841038431133</c:v>
                </c:pt>
                <c:pt idx="49">
                  <c:v>0.47985791362687324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4-4D78-BCF5-C68AEFD7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7920"/>
        <c:axId val="562058248"/>
      </c:scatterChart>
      <c:valAx>
        <c:axId val="56205792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8248"/>
        <c:crosses val="autoZero"/>
        <c:crossBetween val="midCat"/>
      </c:valAx>
      <c:valAx>
        <c:axId val="562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'Complete Windowing Results'!$A$113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Results'!$C$60:$F$60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 R</c:v>
                </c:pt>
                <c:pt idx="3">
                  <c:v>STME F</c:v>
                </c:pt>
              </c:strCache>
            </c:strRef>
          </c:cat>
          <c:val>
            <c:numRef>
              <c:f>'Complete Windowing Results'!$C$113:$F$113</c:f>
              <c:numCache>
                <c:formatCode>0.0000</c:formatCode>
                <c:ptCount val="4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  <c:pt idx="3">
                  <c:v>0.11606401364764134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EFA-A20D-0E71E1A8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A3F-A24A-7242FB52C305}"/>
            </c:ext>
          </c:extLst>
        </c:ser>
        <c:ser>
          <c:idx val="1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A3F-A24A-7242FB52C305}"/>
            </c:ext>
          </c:extLst>
        </c:ser>
        <c:ser>
          <c:idx val="2"/>
          <c:order val="2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3-4A3F-A24A-7242FB52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'Complete Windowing Results'!$F$2:$F$3</c15:sqref>
                        </c15:formulaRef>
                      </c:ext>
                    </c:extLst>
                    <c:strCache>
                      <c:ptCount val="2"/>
                      <c:pt idx="0">
                        <c:v>STME F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'Complete Windowing Results'!$A$5:$A$54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'Complete Windowing Results'!$F$5:$F$54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0.79659999999999997</c:v>
                      </c:pt>
                      <c:pt idx="1">
                        <c:v>0.85119999999999996</c:v>
                      </c:pt>
                      <c:pt idx="2">
                        <c:v>0.73270000000000002</c:v>
                      </c:pt>
                      <c:pt idx="3">
                        <c:v>0.86250000000000004</c:v>
                      </c:pt>
                      <c:pt idx="4">
                        <c:v>0.81659999999999999</c:v>
                      </c:pt>
                      <c:pt idx="5">
                        <c:v>0.79349999999999998</c:v>
                      </c:pt>
                      <c:pt idx="6">
                        <c:v>0.80430000000000001</c:v>
                      </c:pt>
                      <c:pt idx="7">
                        <c:v>0.88959999999999995</c:v>
                      </c:pt>
                      <c:pt idx="8">
                        <c:v>0.77</c:v>
                      </c:pt>
                      <c:pt idx="9">
                        <c:v>0.86280000000000001</c:v>
                      </c:pt>
                      <c:pt idx="10">
                        <c:v>0.86650000000000005</c:v>
                      </c:pt>
                      <c:pt idx="11">
                        <c:v>0.86529999999999996</c:v>
                      </c:pt>
                      <c:pt idx="12">
                        <c:v>0.89590000000000003</c:v>
                      </c:pt>
                      <c:pt idx="13">
                        <c:v>0.72499999999999998</c:v>
                      </c:pt>
                      <c:pt idx="14">
                        <c:v>0.7591</c:v>
                      </c:pt>
                      <c:pt idx="15">
                        <c:v>0.81569999999999998</c:v>
                      </c:pt>
                      <c:pt idx="16">
                        <c:v>0.79820000000000002</c:v>
                      </c:pt>
                      <c:pt idx="17">
                        <c:v>0.92469999999999997</c:v>
                      </c:pt>
                      <c:pt idx="18">
                        <c:v>0.69369999999999998</c:v>
                      </c:pt>
                      <c:pt idx="19">
                        <c:v>0.73360000000000003</c:v>
                      </c:pt>
                      <c:pt idx="20">
                        <c:v>0.71850000000000003</c:v>
                      </c:pt>
                      <c:pt idx="21">
                        <c:v>0.50960000000000005</c:v>
                      </c:pt>
                      <c:pt idx="22">
                        <c:v>0.87919999999999998</c:v>
                      </c:pt>
                      <c:pt idx="23">
                        <c:v>0.75429999999999997</c:v>
                      </c:pt>
                      <c:pt idx="24">
                        <c:v>0.70120000000000005</c:v>
                      </c:pt>
                      <c:pt idx="25">
                        <c:v>0.8196</c:v>
                      </c:pt>
                      <c:pt idx="26">
                        <c:v>0.69199999999999995</c:v>
                      </c:pt>
                      <c:pt idx="27">
                        <c:v>0.66710000000000003</c:v>
                      </c:pt>
                      <c:pt idx="28">
                        <c:v>0.49880000000000002</c:v>
                      </c:pt>
                      <c:pt idx="29">
                        <c:v>0.64939999999999998</c:v>
                      </c:pt>
                      <c:pt idx="30">
                        <c:v>0.64739999999999998</c:v>
                      </c:pt>
                      <c:pt idx="31">
                        <c:v>0.79710000000000003</c:v>
                      </c:pt>
                      <c:pt idx="32">
                        <c:v>0.63439999999999996</c:v>
                      </c:pt>
                      <c:pt idx="33">
                        <c:v>0.66910000000000003</c:v>
                      </c:pt>
                      <c:pt idx="34">
                        <c:v>0.58509999999999995</c:v>
                      </c:pt>
                      <c:pt idx="35">
                        <c:v>0.87990000000000002</c:v>
                      </c:pt>
                      <c:pt idx="36">
                        <c:v>0.55510000000000004</c:v>
                      </c:pt>
                      <c:pt idx="37">
                        <c:v>0.68369999999999997</c:v>
                      </c:pt>
                      <c:pt idx="38">
                        <c:v>0.8327</c:v>
                      </c:pt>
                      <c:pt idx="39">
                        <c:v>0.64280000000000004</c:v>
                      </c:pt>
                      <c:pt idx="40">
                        <c:v>0.62839999999999996</c:v>
                      </c:pt>
                      <c:pt idx="41">
                        <c:v>0.60370000000000001</c:v>
                      </c:pt>
                      <c:pt idx="42">
                        <c:v>0.78939999999999999</c:v>
                      </c:pt>
                      <c:pt idx="43">
                        <c:v>0.91449999999999998</c:v>
                      </c:pt>
                      <c:pt idx="44">
                        <c:v>0.49640000000000001</c:v>
                      </c:pt>
                      <c:pt idx="45">
                        <c:v>0.55630000000000002</c:v>
                      </c:pt>
                      <c:pt idx="46">
                        <c:v>0.67900000000000005</c:v>
                      </c:pt>
                      <c:pt idx="47">
                        <c:v>0.5927</c:v>
                      </c:pt>
                      <c:pt idx="48">
                        <c:v>0.8579</c:v>
                      </c:pt>
                      <c:pt idx="49">
                        <c:v>0.89080000000000004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A3-4A3F-A24A-7242FB52C305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C-4496-AB2E-AA4E564D137E}"/>
            </c:ext>
          </c:extLst>
        </c:ser>
        <c:ser>
          <c:idx val="4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C-4496-AB2E-AA4E564D137E}"/>
            </c:ext>
          </c:extLst>
        </c:ser>
        <c:ser>
          <c:idx val="5"/>
          <c:order val="2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C-4496-AB2E-AA4E564D137E}"/>
            </c:ext>
          </c:extLst>
        </c:ser>
        <c:ser>
          <c:idx val="0"/>
          <c:order val="3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C-4496-AB2E-AA4E564D137E}"/>
            </c:ext>
          </c:extLst>
        </c:ser>
        <c:ser>
          <c:idx val="1"/>
          <c:order val="4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C-4496-AB2E-AA4E564D137E}"/>
            </c:ext>
          </c:extLst>
        </c:ser>
        <c:ser>
          <c:idx val="2"/>
          <c:order val="5"/>
          <c:tx>
            <c:strRef>
              <c:f>'Complete Windowing Results'!$E$2</c:f>
              <c:strCache>
                <c:ptCount val="1"/>
                <c:pt idx="0">
                  <c:v>SPM_BEST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C-4496-AB2E-AA4E564D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'Complete Windowing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Results'!$C$2:$F$2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SPM_BEST R</c:v>
                </c:pt>
                <c:pt idx="3">
                  <c:v>STME F</c:v>
                </c:pt>
              </c:strCache>
            </c:strRef>
          </c:cat>
          <c:val>
            <c:numRef>
              <c:f>'Complete Windowing Results'!$C$55:$F$55</c:f>
              <c:numCache>
                <c:formatCode>0.0000</c:formatCode>
                <c:ptCount val="4"/>
                <c:pt idx="0">
                  <c:v>7.9700493448913043E-2</c:v>
                </c:pt>
                <c:pt idx="1">
                  <c:v>0.10260877586249557</c:v>
                </c:pt>
                <c:pt idx="2">
                  <c:v>8.468458239844949E-2</c:v>
                </c:pt>
                <c:pt idx="3">
                  <c:v>0.11702537167640291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E-4F8C-82DA-372CD0E8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STME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'Complete Windowing Results'!$C$2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79D-AA56-6E9DF04CCA6E}"/>
            </c:ext>
          </c:extLst>
        </c:ser>
        <c:ser>
          <c:idx val="4"/>
          <c:order val="1"/>
          <c:tx>
            <c:strRef>
              <c:f>'Complete Windowing Results'!$D$2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79D-AA56-6E9DF04CCA6E}"/>
            </c:ext>
          </c:extLst>
        </c:ser>
        <c:ser>
          <c:idx val="2"/>
          <c:order val="2"/>
          <c:tx>
            <c:strRef>
              <c:f>'Complete Windowing Results'!$F$2</c:f>
              <c:strCache>
                <c:ptCount val="1"/>
                <c:pt idx="0">
                  <c:v>STME F</c:v>
                </c:pt>
              </c:strCache>
            </c:strRef>
          </c:tx>
          <c:invertIfNegative val="0"/>
          <c:cat>
            <c:strRef>
              <c:f>'Complete Windowing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Results'!$F$5:$F$54</c:f>
              <c:numCache>
                <c:formatCode>General</c:formatCode>
                <c:ptCount val="50"/>
                <c:pt idx="0">
                  <c:v>0.79659999999999997</c:v>
                </c:pt>
                <c:pt idx="1">
                  <c:v>0.85119999999999996</c:v>
                </c:pt>
                <c:pt idx="2">
                  <c:v>0.73270000000000002</c:v>
                </c:pt>
                <c:pt idx="3">
                  <c:v>0.86250000000000004</c:v>
                </c:pt>
                <c:pt idx="4">
                  <c:v>0.81659999999999999</c:v>
                </c:pt>
                <c:pt idx="5">
                  <c:v>0.79349999999999998</c:v>
                </c:pt>
                <c:pt idx="6">
                  <c:v>0.80430000000000001</c:v>
                </c:pt>
                <c:pt idx="7">
                  <c:v>0.88959999999999995</c:v>
                </c:pt>
                <c:pt idx="8">
                  <c:v>0.77</c:v>
                </c:pt>
                <c:pt idx="9">
                  <c:v>0.86280000000000001</c:v>
                </c:pt>
                <c:pt idx="10">
                  <c:v>0.86650000000000005</c:v>
                </c:pt>
                <c:pt idx="11">
                  <c:v>0.86529999999999996</c:v>
                </c:pt>
                <c:pt idx="12">
                  <c:v>0.89590000000000003</c:v>
                </c:pt>
                <c:pt idx="13">
                  <c:v>0.72499999999999998</c:v>
                </c:pt>
                <c:pt idx="14">
                  <c:v>0.7591</c:v>
                </c:pt>
                <c:pt idx="15">
                  <c:v>0.81569999999999998</c:v>
                </c:pt>
                <c:pt idx="16">
                  <c:v>0.79820000000000002</c:v>
                </c:pt>
                <c:pt idx="17">
                  <c:v>0.92469999999999997</c:v>
                </c:pt>
                <c:pt idx="18">
                  <c:v>0.69369999999999998</c:v>
                </c:pt>
                <c:pt idx="19">
                  <c:v>0.73360000000000003</c:v>
                </c:pt>
                <c:pt idx="20">
                  <c:v>0.71850000000000003</c:v>
                </c:pt>
                <c:pt idx="21">
                  <c:v>0.50960000000000005</c:v>
                </c:pt>
                <c:pt idx="22">
                  <c:v>0.87919999999999998</c:v>
                </c:pt>
                <c:pt idx="23">
                  <c:v>0.75429999999999997</c:v>
                </c:pt>
                <c:pt idx="24">
                  <c:v>0.70120000000000005</c:v>
                </c:pt>
                <c:pt idx="25">
                  <c:v>0.8196</c:v>
                </c:pt>
                <c:pt idx="26">
                  <c:v>0.69199999999999995</c:v>
                </c:pt>
                <c:pt idx="27">
                  <c:v>0.66710000000000003</c:v>
                </c:pt>
                <c:pt idx="28">
                  <c:v>0.49880000000000002</c:v>
                </c:pt>
                <c:pt idx="29">
                  <c:v>0.64939999999999998</c:v>
                </c:pt>
                <c:pt idx="30">
                  <c:v>0.64739999999999998</c:v>
                </c:pt>
                <c:pt idx="31">
                  <c:v>0.79710000000000003</c:v>
                </c:pt>
                <c:pt idx="32">
                  <c:v>0.63439999999999996</c:v>
                </c:pt>
                <c:pt idx="33">
                  <c:v>0.66910000000000003</c:v>
                </c:pt>
                <c:pt idx="34">
                  <c:v>0.58509999999999995</c:v>
                </c:pt>
                <c:pt idx="35">
                  <c:v>0.87990000000000002</c:v>
                </c:pt>
                <c:pt idx="36">
                  <c:v>0.55510000000000004</c:v>
                </c:pt>
                <c:pt idx="37">
                  <c:v>0.68369999999999997</c:v>
                </c:pt>
                <c:pt idx="38">
                  <c:v>0.8327</c:v>
                </c:pt>
                <c:pt idx="39">
                  <c:v>0.64280000000000004</c:v>
                </c:pt>
                <c:pt idx="40">
                  <c:v>0.62839999999999996</c:v>
                </c:pt>
                <c:pt idx="41">
                  <c:v>0.60370000000000001</c:v>
                </c:pt>
                <c:pt idx="42">
                  <c:v>0.78939999999999999</c:v>
                </c:pt>
                <c:pt idx="43">
                  <c:v>0.91449999999999998</c:v>
                </c:pt>
                <c:pt idx="44">
                  <c:v>0.49640000000000001</c:v>
                </c:pt>
                <c:pt idx="45">
                  <c:v>0.55630000000000002</c:v>
                </c:pt>
                <c:pt idx="46">
                  <c:v>0.67900000000000005</c:v>
                </c:pt>
                <c:pt idx="47">
                  <c:v>0.5927</c:v>
                </c:pt>
                <c:pt idx="48">
                  <c:v>0.8579</c:v>
                </c:pt>
                <c:pt idx="49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C-479D-AA56-6E9DF04C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'Super-pooling Results'!$C$2</c:f>
              <c:strCache>
                <c:ptCount val="1"/>
                <c:pt idx="0">
                  <c:v>SPMA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28D-9233-9F1EA066F65E}"/>
            </c:ext>
          </c:extLst>
        </c:ser>
        <c:ser>
          <c:idx val="1"/>
          <c:order val="1"/>
          <c:tx>
            <c:strRef>
              <c:f>'Super-pooling Results'!$D$2</c:f>
              <c:strCache>
                <c:ptCount val="1"/>
                <c:pt idx="0">
                  <c:v>SPMC1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28D-9233-9F1EA066F65E}"/>
            </c:ext>
          </c:extLst>
        </c:ser>
        <c:ser>
          <c:idx val="2"/>
          <c:order val="2"/>
          <c:tx>
            <c:strRef>
              <c:f>'Super-pooling Results'!$E$2</c:f>
              <c:strCache>
                <c:ptCount val="1"/>
                <c:pt idx="0">
                  <c:v>SPMD1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D-428D-9233-9F1EA066F65E}"/>
            </c:ext>
          </c:extLst>
        </c:ser>
        <c:ser>
          <c:idx val="3"/>
          <c:order val="3"/>
          <c:tx>
            <c:strRef>
              <c:f>'Super-pooling Results'!$F$2</c:f>
              <c:strCache>
                <c:ptCount val="1"/>
                <c:pt idx="0">
                  <c:v>SPMC2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D-428D-9233-9F1EA066F65E}"/>
            </c:ext>
          </c:extLst>
        </c:ser>
        <c:ser>
          <c:idx val="4"/>
          <c:order val="4"/>
          <c:tx>
            <c:strRef>
              <c:f>'Super-pooling Results'!$G$2</c:f>
              <c:strCache>
                <c:ptCount val="1"/>
                <c:pt idx="0">
                  <c:v>SPMD2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'Super-pooling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'Super-pooling Results'!$G$5:$G$54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D-428D-9233-9F1EA066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'Super-pooling Results'!$C$2</c:f>
              <c:strCache>
                <c:ptCount val="1"/>
                <c:pt idx="0">
                  <c:v>SPMA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A-49A1-873B-5FF5A5CBE524}"/>
            </c:ext>
          </c:extLst>
        </c:ser>
        <c:ser>
          <c:idx val="1"/>
          <c:order val="1"/>
          <c:tx>
            <c:strRef>
              <c:f>'Super-pooling Results'!$D$2</c:f>
              <c:strCache>
                <c:ptCount val="1"/>
                <c:pt idx="0">
                  <c:v>SPMC1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A-49A1-873B-5FF5A5CBE524}"/>
            </c:ext>
          </c:extLst>
        </c:ser>
        <c:ser>
          <c:idx val="2"/>
          <c:order val="2"/>
          <c:tx>
            <c:strRef>
              <c:f>'Super-pooling Results'!$E$2</c:f>
              <c:strCache>
                <c:ptCount val="1"/>
                <c:pt idx="0">
                  <c:v>SPMD1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A-49A1-873B-5FF5A5CBE524}"/>
            </c:ext>
          </c:extLst>
        </c:ser>
        <c:ser>
          <c:idx val="3"/>
          <c:order val="3"/>
          <c:tx>
            <c:strRef>
              <c:f>'Super-pooling Results'!$F$2</c:f>
              <c:strCache>
                <c:ptCount val="1"/>
                <c:pt idx="0">
                  <c:v>SPMC2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A-49A1-873B-5FF5A5CBE524}"/>
            </c:ext>
          </c:extLst>
        </c:ser>
        <c:ser>
          <c:idx val="4"/>
          <c:order val="4"/>
          <c:tx>
            <c:strRef>
              <c:f>'Super-pooling Results'!$G$2</c:f>
              <c:strCache>
                <c:ptCount val="1"/>
                <c:pt idx="0">
                  <c:v>SPMD2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'Super-pooling Results'!$A$5:$A$53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'Super-pooling Results'!$G$5:$G$54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A-49A1-873B-5FF5A5CB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'Super-pooling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'Super-pooling Results'!$C$2:$G$2</c:f>
              <c:strCache>
                <c:ptCount val="5"/>
                <c:pt idx="0">
                  <c:v>SPMA</c:v>
                </c:pt>
                <c:pt idx="1">
                  <c:v>SPMC1</c:v>
                </c:pt>
                <c:pt idx="2">
                  <c:v>SPMD1</c:v>
                </c:pt>
                <c:pt idx="3">
                  <c:v>SPMC2</c:v>
                </c:pt>
                <c:pt idx="4">
                  <c:v>SPMD2</c:v>
                </c:pt>
              </c:strCache>
            </c:strRef>
          </c:cat>
          <c:val>
            <c:numRef>
              <c:f>'Super-pooling Results'!$C$55:$G$55</c:f>
              <c:numCache>
                <c:formatCode>0.0000</c:formatCode>
                <c:ptCount val="5"/>
                <c:pt idx="0">
                  <c:v>8.0666133761323408E-2</c:v>
                </c:pt>
                <c:pt idx="1">
                  <c:v>8.9710427571555021E-2</c:v>
                </c:pt>
                <c:pt idx="2">
                  <c:v>8.8694976965268471E-2</c:v>
                </c:pt>
                <c:pt idx="3">
                  <c:v>8.5958102371574918E-2</c:v>
                </c:pt>
                <c:pt idx="4">
                  <c:v>8.2795391183507899E-2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4BA-AF26-4C5C82BD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  <c:max val="0.1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'Kernel Results'!$D$2</c:f>
              <c:strCache>
                <c:ptCount val="1"/>
                <c:pt idx="0">
                  <c:v>DM16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5A7-8DE5-8998CA683009}"/>
            </c:ext>
          </c:extLst>
        </c:ser>
        <c:ser>
          <c:idx val="1"/>
          <c:order val="1"/>
          <c:tx>
            <c:strRef>
              <c:f>'Kernel Results'!$E$2</c:f>
              <c:strCache>
                <c:ptCount val="1"/>
                <c:pt idx="0">
                  <c:v>DM64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D-45A7-8DE5-8998CA683009}"/>
            </c:ext>
          </c:extLst>
        </c:ser>
        <c:ser>
          <c:idx val="2"/>
          <c:order val="2"/>
          <c:tx>
            <c:strRef>
              <c:f>'Kernel Results'!$K$2</c:f>
              <c:strCache>
                <c:ptCount val="1"/>
                <c:pt idx="0">
                  <c:v>MUL16B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Results'!$A$5:$A$54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Results'!$K$5:$K$54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2EBD-45A7-8DE5-8998CA68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'Kernel Results'!$L$2:$L$3</c15:sqref>
                        </c15:formulaRef>
                      </c:ext>
                    </c:extLst>
                    <c:strCache>
                      <c:ptCount val="2"/>
                      <c:pt idx="0">
                        <c:v>MUL16D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'Kernel Results'!$A$5:$A$54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'Kernel Results'!$L$5:$L$54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EBD-45A7-8DE5-8998CA683009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88025012507152E-2"/>
          <c:y val="5.1091144066538287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'Kernel Results'!$D$2</c:f>
              <c:strCache>
                <c:ptCount val="1"/>
                <c:pt idx="0">
                  <c:v>DM16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'Kernel Results'!$D$5:$D$54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9-4038-BD69-07588E29FD64}"/>
            </c:ext>
          </c:extLst>
        </c:ser>
        <c:ser>
          <c:idx val="1"/>
          <c:order val="1"/>
          <c:tx>
            <c:strRef>
              <c:f>'Kernel Results'!$E$2</c:f>
              <c:strCache>
                <c:ptCount val="1"/>
                <c:pt idx="0">
                  <c:v>DM64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'Kernel Results'!$E$5:$E$54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9-4038-BD69-07588E29FD64}"/>
            </c:ext>
          </c:extLst>
        </c:ser>
        <c:ser>
          <c:idx val="2"/>
          <c:order val="2"/>
          <c:tx>
            <c:strRef>
              <c:f>'Kernel Results'!$K$2</c:f>
              <c:strCache>
                <c:ptCount val="1"/>
                <c:pt idx="0">
                  <c:v>MUL16B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'Kernel Results'!$K$5:$K$54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2819-4038-BD69-07588E29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Positives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A7-42BE-BB35-6C78A656E98B}"/>
            </c:ext>
          </c:extLst>
        </c:ser>
        <c:ser>
          <c:idx val="3"/>
          <c:order val="1"/>
          <c:spPr>
            <a:ln w="25400">
              <a:noFill/>
            </a:ln>
          </c:spP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A7-42BE-BB35-6C78A656E98B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025135340106455E-2"/>
                  <c:y val="2.2815436434695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7-42BE-BB35-6C78A656E98B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7-42BE-BB35-6C78A656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'Kernel Results'!$A$55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'Kernel Results'!$D$2:$L$2</c:f>
              <c:strCache>
                <c:ptCount val="9"/>
                <c:pt idx="0">
                  <c:v>DM16</c:v>
                </c:pt>
                <c:pt idx="1">
                  <c:v>DM64</c:v>
                </c:pt>
                <c:pt idx="2">
                  <c:v>DM128</c:v>
                </c:pt>
                <c:pt idx="3">
                  <c:v>DM16DIL16</c:v>
                </c:pt>
                <c:pt idx="4">
                  <c:v>DM16DIL8</c:v>
                </c:pt>
                <c:pt idx="5">
                  <c:v>DM16DIL4</c:v>
                </c:pt>
                <c:pt idx="6">
                  <c:v>MUL16A</c:v>
                </c:pt>
                <c:pt idx="7">
                  <c:v>MUL16B</c:v>
                </c:pt>
                <c:pt idx="8">
                  <c:v>MUL16D</c:v>
                </c:pt>
              </c:strCache>
            </c:strRef>
          </c:cat>
          <c:val>
            <c:numRef>
              <c:f>'Kernel Results'!$D$55:$L$55</c:f>
              <c:numCache>
                <c:formatCode>0.0000</c:formatCode>
                <c:ptCount val="9"/>
                <c:pt idx="0">
                  <c:v>9.4146238671546895E-2</c:v>
                </c:pt>
                <c:pt idx="1">
                  <c:v>9.0724993447229438E-2</c:v>
                </c:pt>
                <c:pt idx="2">
                  <c:v>9.6316224095424618E-2</c:v>
                </c:pt>
                <c:pt idx="3">
                  <c:v>0.10218277044590271</c:v>
                </c:pt>
                <c:pt idx="4">
                  <c:v>0.10122154110662501</c:v>
                </c:pt>
                <c:pt idx="5">
                  <c:v>9.6749780134117142E-2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A72-9DDA-94DB1E7B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26674559474815"/>
                  <c:y val="-2.0452008393264071E-2"/>
                </c:manualLayout>
              </c:layout>
              <c:numFmt formatCode="General" sourceLinked="0"/>
            </c:trendlineLbl>
          </c:trendline>
          <c:yVal>
            <c:numRef>
              <c:f>'Tag Balancing'!$B$41:$AY$41</c:f>
              <c:numCache>
                <c:formatCode>General</c:formatCode>
                <c:ptCount val="50"/>
                <c:pt idx="0">
                  <c:v>1.0010975609756096</c:v>
                </c:pt>
                <c:pt idx="1">
                  <c:v>1.1781036824503079</c:v>
                </c:pt>
                <c:pt idx="2">
                  <c:v>1.2816456259111004</c:v>
                </c:pt>
                <c:pt idx="3">
                  <c:v>1.3551098039250062</c:v>
                </c:pt>
                <c:pt idx="4">
                  <c:v>1.4120930473947568</c:v>
                </c:pt>
                <c:pt idx="5">
                  <c:v>1.4586517473857983</c:v>
                </c:pt>
                <c:pt idx="6">
                  <c:v>1.4980165673319301</c:v>
                </c:pt>
                <c:pt idx="7">
                  <c:v>1.5321159253997045</c:v>
                </c:pt>
                <c:pt idx="8">
                  <c:v>1.5621936908465908</c:v>
                </c:pt>
                <c:pt idx="9">
                  <c:v>1.5890991688694551</c:v>
                </c:pt>
                <c:pt idx="10">
                  <c:v>1.6134381342975352</c:v>
                </c:pt>
                <c:pt idx="11">
                  <c:v>1.635657868860497</c:v>
                </c:pt>
                <c:pt idx="12">
                  <c:v>1.6560980432346901</c:v>
                </c:pt>
                <c:pt idx="13">
                  <c:v>1.675022688806628</c:v>
                </c:pt>
                <c:pt idx="14">
                  <c:v>1.6926411123302474</c:v>
                </c:pt>
                <c:pt idx="15">
                  <c:v>1.7091220468744028</c:v>
                </c:pt>
                <c:pt idx="16">
                  <c:v>1.7246035051772826</c:v>
                </c:pt>
                <c:pt idx="17">
                  <c:v>1.7391998123212886</c:v>
                </c:pt>
                <c:pt idx="18">
                  <c:v>1.7530067344359179</c:v>
                </c:pt>
                <c:pt idx="19">
                  <c:v>1.7661052903441532</c:v>
                </c:pt>
                <c:pt idx="20">
                  <c:v>1.7785646322674205</c:v>
                </c:pt>
                <c:pt idx="21">
                  <c:v>1.7904442557722331</c:v>
                </c:pt>
                <c:pt idx="22">
                  <c:v>1.8017957180677606</c:v>
                </c:pt>
                <c:pt idx="23">
                  <c:v>1.8126639903351949</c:v>
                </c:pt>
                <c:pt idx="24">
                  <c:v>1.8230885338139038</c:v>
                </c:pt>
                <c:pt idx="25">
                  <c:v>1.833104164709388</c:v>
                </c:pt>
                <c:pt idx="26">
                  <c:v>1.8427417557820811</c:v>
                </c:pt>
                <c:pt idx="27">
                  <c:v>1.8520288102813267</c:v>
                </c:pt>
                <c:pt idx="28">
                  <c:v>1.8609899351209362</c:v>
                </c:pt>
                <c:pt idx="29">
                  <c:v>1.8696472338049457</c:v>
                </c:pt>
                <c:pt idx="30">
                  <c:v>1.8780206349014508</c:v>
                </c:pt>
                <c:pt idx="31">
                  <c:v>1.8861281683491011</c:v>
                </c:pt>
                <c:pt idx="32">
                  <c:v>1.8939861992330256</c:v>
                </c:pt>
                <c:pt idx="33">
                  <c:v>1.9016096266519809</c:v>
                </c:pt>
                <c:pt idx="34">
                  <c:v>1.9090120537510771</c:v>
                </c:pt>
                <c:pt idx="35">
                  <c:v>1.9162059337959869</c:v>
                </c:pt>
                <c:pt idx="36">
                  <c:v>1.9232026962289033</c:v>
                </c:pt>
                <c:pt idx="37">
                  <c:v>1.9300128559106158</c:v>
                </c:pt>
                <c:pt idx="38">
                  <c:v>1.9366461081701805</c:v>
                </c:pt>
                <c:pt idx="39">
                  <c:v>1.9431114118188515</c:v>
                </c:pt>
                <c:pt idx="40">
                  <c:v>1.9494170619120512</c:v>
                </c:pt>
                <c:pt idx="41">
                  <c:v>1.9555707537421185</c:v>
                </c:pt>
                <c:pt idx="42">
                  <c:v>1.9615796393002827</c:v>
                </c:pt>
                <c:pt idx="43">
                  <c:v>1.9674503772469314</c:v>
                </c:pt>
                <c:pt idx="44">
                  <c:v>1.9731891772657377</c:v>
                </c:pt>
                <c:pt idx="45">
                  <c:v>1.9788018395424594</c:v>
                </c:pt>
                <c:pt idx="46">
                  <c:v>1.984293789997666</c:v>
                </c:pt>
                <c:pt idx="47">
                  <c:v>1.9896701118098932</c:v>
                </c:pt>
                <c:pt idx="48">
                  <c:v>1.9949355736882501</c:v>
                </c:pt>
                <c:pt idx="49">
                  <c:v>2.0000946552886023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6-4836-852D-0B26CBD75294}"/>
            </c:ext>
          </c:extLst>
        </c:ser>
        <c:ser>
          <c:idx val="1"/>
          <c:order val="1"/>
          <c:spPr>
            <a:ln w="19050">
              <a:noFill/>
            </a:ln>
          </c:spPr>
          <c:yVal>
            <c:numRef>
              <c:f>'Tag Balancing'!#REF!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6-4836-852D-0B26CBD75294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5.34021135186264E-2"/>
                  <c:y val="-2.8992893579920485E-2"/>
                </c:manualLayout>
              </c:layout>
              <c:numFmt formatCode="General" sourceLinked="0"/>
            </c:trendlineLbl>
          </c:trendline>
          <c:yVal>
            <c:numRef>
              <c:f>'Tag Balancing'!$B$42:$AY$42</c:f>
              <c:numCache>
                <c:formatCode>General</c:formatCode>
                <c:ptCount val="50"/>
                <c:pt idx="0">
                  <c:v>1.0043902439024388</c:v>
                </c:pt>
                <c:pt idx="1">
                  <c:v>1.7124147298012313</c:v>
                </c:pt>
                <c:pt idx="2">
                  <c:v>2.1265825036444013</c:v>
                </c:pt>
                <c:pt idx="3">
                  <c:v>2.4204392157000245</c:v>
                </c:pt>
                <c:pt idx="4">
                  <c:v>2.6483721895790273</c:v>
                </c:pt>
                <c:pt idx="5">
                  <c:v>2.8346069895431931</c:v>
                </c:pt>
                <c:pt idx="6">
                  <c:v>2.9920662693277205</c:v>
                </c:pt>
                <c:pt idx="7">
                  <c:v>3.1284637015988177</c:v>
                </c:pt>
                <c:pt idx="8">
                  <c:v>3.2487747633863631</c:v>
                </c:pt>
                <c:pt idx="9">
                  <c:v>3.3563966754778205</c:v>
                </c:pt>
                <c:pt idx="10">
                  <c:v>3.453752537190141</c:v>
                </c:pt>
                <c:pt idx="11">
                  <c:v>3.5426314754419876</c:v>
                </c:pt>
                <c:pt idx="12">
                  <c:v>3.6243921729387605</c:v>
                </c:pt>
                <c:pt idx="13">
                  <c:v>3.7000907552265123</c:v>
                </c:pt>
                <c:pt idx="14">
                  <c:v>3.7705644493209891</c:v>
                </c:pt>
                <c:pt idx="15">
                  <c:v>3.8364881874976109</c:v>
                </c:pt>
                <c:pt idx="16">
                  <c:v>3.8984140207091302</c:v>
                </c:pt>
                <c:pt idx="17">
                  <c:v>3.9567992492851549</c:v>
                </c:pt>
                <c:pt idx="18">
                  <c:v>4.0120269377436717</c:v>
                </c:pt>
                <c:pt idx="19">
                  <c:v>4.0644211613766128</c:v>
                </c:pt>
                <c:pt idx="20">
                  <c:v>4.1142585290696818</c:v>
                </c:pt>
                <c:pt idx="21">
                  <c:v>4.1617770230889324</c:v>
                </c:pt>
                <c:pt idx="22">
                  <c:v>4.2071828722710425</c:v>
                </c:pt>
                <c:pt idx="23">
                  <c:v>4.2506559613407795</c:v>
                </c:pt>
                <c:pt idx="24">
                  <c:v>4.2923541352556152</c:v>
                </c:pt>
                <c:pt idx="25">
                  <c:v>4.3324166588375519</c:v>
                </c:pt>
                <c:pt idx="26">
                  <c:v>4.3709670231283244</c:v>
                </c:pt>
                <c:pt idx="27">
                  <c:v>4.4081152411253068</c:v>
                </c:pt>
                <c:pt idx="28">
                  <c:v>4.443959740483745</c:v>
                </c:pt>
                <c:pt idx="29">
                  <c:v>4.4785889352197827</c:v>
                </c:pt>
                <c:pt idx="30">
                  <c:v>4.5120825396058031</c:v>
                </c:pt>
                <c:pt idx="31">
                  <c:v>4.5445126733964045</c:v>
                </c:pt>
                <c:pt idx="32">
                  <c:v>4.5759447969321023</c:v>
                </c:pt>
                <c:pt idx="33">
                  <c:v>4.6064385066079234</c:v>
                </c:pt>
                <c:pt idx="34">
                  <c:v>4.6360482150043083</c:v>
                </c:pt>
                <c:pt idx="35">
                  <c:v>4.6648237351839477</c:v>
                </c:pt>
                <c:pt idx="36">
                  <c:v>4.6928107849156131</c:v>
                </c:pt>
                <c:pt idx="37">
                  <c:v>4.7200514236424631</c:v>
                </c:pt>
                <c:pt idx="38">
                  <c:v>4.7465844326807218</c:v>
                </c:pt>
                <c:pt idx="39">
                  <c:v>4.772445647275406</c:v>
                </c:pt>
                <c:pt idx="40">
                  <c:v>4.7976682476482049</c:v>
                </c:pt>
                <c:pt idx="41">
                  <c:v>4.8222830149684741</c:v>
                </c:pt>
                <c:pt idx="42">
                  <c:v>4.8463185572011307</c:v>
                </c:pt>
                <c:pt idx="43">
                  <c:v>4.8698015089877256</c:v>
                </c:pt>
                <c:pt idx="44">
                  <c:v>4.8927567090629509</c:v>
                </c:pt>
                <c:pt idx="45">
                  <c:v>4.9152073581698374</c:v>
                </c:pt>
                <c:pt idx="46">
                  <c:v>4.9371751599906641</c:v>
                </c:pt>
                <c:pt idx="47">
                  <c:v>4.9586804472395727</c:v>
                </c:pt>
                <c:pt idx="48">
                  <c:v>4.9797422947530006</c:v>
                </c:pt>
                <c:pt idx="49">
                  <c:v>5.0003786211544092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6-4836-852D-0B26CBD75294}"/>
            </c:ext>
          </c:extLst>
        </c:ser>
        <c:ser>
          <c:idx val="3"/>
          <c:order val="3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8.6815001346788698E-2"/>
                  <c:y val="-2.3128018594220642E-2"/>
                </c:manualLayout>
              </c:layout>
              <c:numFmt formatCode="General" sourceLinked="0"/>
            </c:trendlineLbl>
          </c:trendline>
          <c:yVal>
            <c:numRef>
              <c:f>'Tag Balancing'!$B$43:$AY$43</c:f>
              <c:numCache>
                <c:formatCode>General</c:formatCode>
                <c:ptCount val="50"/>
                <c:pt idx="0">
                  <c:v>1.0098780487804875</c:v>
                </c:pt>
                <c:pt idx="1">
                  <c:v>2.6029331420527706</c:v>
                </c:pt>
                <c:pt idx="2">
                  <c:v>3.5348106331999025</c:v>
                </c:pt>
                <c:pt idx="3">
                  <c:v>4.1959882353250553</c:v>
                </c:pt>
                <c:pt idx="4">
                  <c:v>4.7088374265528117</c:v>
                </c:pt>
                <c:pt idx="5">
                  <c:v>5.1278657264721845</c:v>
                </c:pt>
                <c:pt idx="6">
                  <c:v>5.4821491059873706</c:v>
                </c:pt>
                <c:pt idx="7">
                  <c:v>5.7890433285973399</c:v>
                </c:pt>
                <c:pt idx="8">
                  <c:v>6.0597432176193164</c:v>
                </c:pt>
                <c:pt idx="9">
                  <c:v>6.3018925198250955</c:v>
                </c:pt>
                <c:pt idx="10">
                  <c:v>6.5209432086778172</c:v>
                </c:pt>
                <c:pt idx="11">
                  <c:v>6.7209208197444719</c:v>
                </c:pt>
                <c:pt idx="12">
                  <c:v>6.9048823891122106</c:v>
                </c:pt>
                <c:pt idx="13">
                  <c:v>7.0752041992596526</c:v>
                </c:pt>
                <c:pt idx="14">
                  <c:v>7.2337700109722256</c:v>
                </c:pt>
                <c:pt idx="15">
                  <c:v>7.3820984218696237</c:v>
                </c:pt>
                <c:pt idx="16">
                  <c:v>7.5214315465955428</c:v>
                </c:pt>
                <c:pt idx="17">
                  <c:v>7.6527983108915985</c:v>
                </c:pt>
                <c:pt idx="18">
                  <c:v>7.7770606099232609</c:v>
                </c:pt>
                <c:pt idx="19">
                  <c:v>7.8949476130973775</c:v>
                </c:pt>
                <c:pt idx="20">
                  <c:v>8.0070816904067854</c:v>
                </c:pt>
                <c:pt idx="21">
                  <c:v>8.1139983019500992</c:v>
                </c:pt>
                <c:pt idx="22">
                  <c:v>8.2161614626098469</c:v>
                </c:pt>
                <c:pt idx="23">
                  <c:v>8.3139759130167548</c:v>
                </c:pt>
                <c:pt idx="24">
                  <c:v>8.4077968043251339</c:v>
                </c:pt>
                <c:pt idx="25">
                  <c:v>8.4979374823844935</c:v>
                </c:pt>
                <c:pt idx="26">
                  <c:v>8.5846758020387313</c:v>
                </c:pt>
                <c:pt idx="27">
                  <c:v>8.6682592925319391</c:v>
                </c:pt>
                <c:pt idx="28">
                  <c:v>8.7489094160884253</c:v>
                </c:pt>
                <c:pt idx="29">
                  <c:v>8.8268251042445094</c:v>
                </c:pt>
                <c:pt idx="30">
                  <c:v>8.902185714113056</c:v>
                </c:pt>
                <c:pt idx="31">
                  <c:v>8.9751535151419084</c:v>
                </c:pt>
                <c:pt idx="32">
                  <c:v>9.0458757930972311</c:v>
                </c:pt>
                <c:pt idx="33">
                  <c:v>9.1144866398678275</c:v>
                </c:pt>
                <c:pt idx="34">
                  <c:v>9.1811084837596937</c:v>
                </c:pt>
                <c:pt idx="35">
                  <c:v>9.2458534041638831</c:v>
                </c:pt>
                <c:pt idx="36">
                  <c:v>9.3088242660601299</c:v>
                </c:pt>
                <c:pt idx="37">
                  <c:v>9.3701157031955429</c:v>
                </c:pt>
                <c:pt idx="38">
                  <c:v>9.4298149735316255</c:v>
                </c:pt>
                <c:pt idx="39">
                  <c:v>9.4880027063696648</c:v>
                </c:pt>
                <c:pt idx="40">
                  <c:v>9.5447535572084607</c:v>
                </c:pt>
                <c:pt idx="41">
                  <c:v>9.6001367836790656</c:v>
                </c:pt>
                <c:pt idx="42">
                  <c:v>9.6542167537025438</c:v>
                </c:pt>
                <c:pt idx="43">
                  <c:v>9.707053395222383</c:v>
                </c:pt>
                <c:pt idx="44">
                  <c:v>9.7587025953916395</c:v>
                </c:pt>
                <c:pt idx="45">
                  <c:v>9.8092165558821325</c:v>
                </c:pt>
                <c:pt idx="46">
                  <c:v>9.8586441099789948</c:v>
                </c:pt>
                <c:pt idx="47">
                  <c:v>9.9070310062890385</c:v>
                </c:pt>
                <c:pt idx="48">
                  <c:v>9.9544201631942517</c:v>
                </c:pt>
                <c:pt idx="49">
                  <c:v>10.000851897597421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6-4836-852D-0B26CBD75294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5857591190123"/>
                  <c:y val="2.9210861219098157E-2"/>
                </c:manualLayout>
              </c:layout>
              <c:numFmt formatCode="General" sourceLinked="0"/>
            </c:trendlineLbl>
          </c:trendline>
          <c:yVal>
            <c:numRef>
              <c:f>'Tag Balancing'!$B$44:$AY$44</c:f>
              <c:numCache>
                <c:formatCode>General</c:formatCode>
                <c:ptCount val="50"/>
                <c:pt idx="0">
                  <c:v>1.0208536585365848</c:v>
                </c:pt>
                <c:pt idx="1">
                  <c:v>4.3839699665558491</c:v>
                </c:pt>
                <c:pt idx="2">
                  <c:v>6.3512668923109059</c:v>
                </c:pt>
                <c:pt idx="3">
                  <c:v>7.7470862745751168</c:v>
                </c:pt>
                <c:pt idx="4">
                  <c:v>8.8297679005003804</c:v>
                </c:pt>
                <c:pt idx="5">
                  <c:v>9.7143832003301682</c:v>
                </c:pt>
                <c:pt idx="6">
                  <c:v>10.462314779306672</c:v>
                </c:pt>
                <c:pt idx="7">
                  <c:v>11.110202582594384</c:v>
                </c:pt>
                <c:pt idx="8">
                  <c:v>11.681680126085226</c:v>
                </c:pt>
                <c:pt idx="9">
                  <c:v>12.192884208519647</c:v>
                </c:pt>
                <c:pt idx="10">
                  <c:v>12.655324551653171</c:v>
                </c:pt>
                <c:pt idx="11">
                  <c:v>13.07749950834944</c:v>
                </c:pt>
                <c:pt idx="12">
                  <c:v>13.465862821459114</c:v>
                </c:pt>
                <c:pt idx="13">
                  <c:v>13.825431087325935</c:v>
                </c:pt>
                <c:pt idx="14">
                  <c:v>14.160181134274699</c:v>
                </c:pt>
                <c:pt idx="15">
                  <c:v>14.473318890613651</c:v>
                </c:pt>
                <c:pt idx="16">
                  <c:v>14.767466598368371</c:v>
                </c:pt>
                <c:pt idx="17">
                  <c:v>15.044796434104487</c:v>
                </c:pt>
                <c:pt idx="18">
                  <c:v>15.307127954282441</c:v>
                </c:pt>
                <c:pt idx="19">
                  <c:v>15.55600051653891</c:v>
                </c:pt>
                <c:pt idx="20">
                  <c:v>15.792728013080991</c:v>
                </c:pt>
                <c:pt idx="21">
                  <c:v>16.018440859672431</c:v>
                </c:pt>
                <c:pt idx="22">
                  <c:v>16.234118643287452</c:v>
                </c:pt>
                <c:pt idx="23">
                  <c:v>16.440615816368705</c:v>
                </c:pt>
                <c:pt idx="24">
                  <c:v>16.638682142464173</c:v>
                </c:pt>
                <c:pt idx="25">
                  <c:v>16.828979129478377</c:v>
                </c:pt>
                <c:pt idx="26">
                  <c:v>17.012093359859545</c:v>
                </c:pt>
                <c:pt idx="27">
                  <c:v>17.188547395345207</c:v>
                </c:pt>
                <c:pt idx="28">
                  <c:v>17.358808767297788</c:v>
                </c:pt>
                <c:pt idx="29">
                  <c:v>17.523297442293966</c:v>
                </c:pt>
                <c:pt idx="30">
                  <c:v>17.682392063127562</c:v>
                </c:pt>
                <c:pt idx="31">
                  <c:v>17.83643519863292</c:v>
                </c:pt>
                <c:pt idx="32">
                  <c:v>17.985737785427489</c:v>
                </c:pt>
                <c:pt idx="33">
                  <c:v>18.130582906387637</c:v>
                </c:pt>
                <c:pt idx="34">
                  <c:v>18.271229021270464</c:v>
                </c:pt>
                <c:pt idx="35">
                  <c:v>18.407912742123756</c:v>
                </c:pt>
                <c:pt idx="36">
                  <c:v>18.540851228349165</c:v>
                </c:pt>
                <c:pt idx="37">
                  <c:v>18.670244262301704</c:v>
                </c:pt>
                <c:pt idx="38">
                  <c:v>18.796276055233431</c:v>
                </c:pt>
                <c:pt idx="39">
                  <c:v>18.919116824558184</c:v>
                </c:pt>
                <c:pt idx="40">
                  <c:v>19.038924176328976</c:v>
                </c:pt>
                <c:pt idx="41">
                  <c:v>19.155844321100254</c:v>
                </c:pt>
                <c:pt idx="42">
                  <c:v>19.270013146705374</c:v>
                </c:pt>
                <c:pt idx="43">
                  <c:v>19.3815571676917</c:v>
                </c:pt>
                <c:pt idx="44">
                  <c:v>19.490594368049017</c:v>
                </c:pt>
                <c:pt idx="45">
                  <c:v>19.597234951306728</c:v>
                </c:pt>
                <c:pt idx="46">
                  <c:v>19.701582009955654</c:v>
                </c:pt>
                <c:pt idx="47">
                  <c:v>19.80373212438797</c:v>
                </c:pt>
                <c:pt idx="48">
                  <c:v>19.903775900076756</c:v>
                </c:pt>
                <c:pt idx="49">
                  <c:v>20.001798450483445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6-4836-852D-0B26CBD7529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2540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35707753117972424"/>
                  <c:y val="0.198034880506836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4ln(x) + 1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Implemented Balancing</a:t>
                    </a:r>
                  </a:p>
                  <a:p>
                    <a:pPr>
                      <a:defRPr/>
                    </a:pPr>
                    <a:r>
                      <a:rPr lang="en-US" b="1" i="1" baseline="0"/>
                      <a:t>Factor 4</a:t>
                    </a:r>
                    <a:endParaRPr lang="en-US" b="1" i="1"/>
                  </a:p>
                </c:rich>
              </c:tx>
              <c:numFmt formatCode="General" sourceLinked="0"/>
            </c:trendlineLbl>
          </c:trendline>
          <c:yVal>
            <c:numRef>
              <c:f>'Tag Balancing'!$B$45:$AY$45</c:f>
              <c:numCache>
                <c:formatCode>General</c:formatCode>
                <c:ptCount val="50"/>
                <c:pt idx="0">
                  <c:v>1</c:v>
                </c:pt>
                <c:pt idx="1">
                  <c:v>3.7725887222397811</c:v>
                </c:pt>
                <c:pt idx="2">
                  <c:v>5.3944491546724391</c:v>
                </c:pt>
                <c:pt idx="3">
                  <c:v>6.5451774444795623</c:v>
                </c:pt>
                <c:pt idx="4">
                  <c:v>7.4377516497364011</c:v>
                </c:pt>
                <c:pt idx="5">
                  <c:v>8.1670378769122198</c:v>
                </c:pt>
                <c:pt idx="6">
                  <c:v>8.7836405962212538</c:v>
                </c:pt>
                <c:pt idx="7">
                  <c:v>9.317766166719343</c:v>
                </c:pt>
                <c:pt idx="8">
                  <c:v>9.7888983093448783</c:v>
                </c:pt>
                <c:pt idx="9">
                  <c:v>10.210340371976184</c:v>
                </c:pt>
                <c:pt idx="10">
                  <c:v>10.591581091193483</c:v>
                </c:pt>
                <c:pt idx="11">
                  <c:v>10.939626599152001</c:v>
                </c:pt>
                <c:pt idx="12">
                  <c:v>11.259797429846147</c:v>
                </c:pt>
                <c:pt idx="13">
                  <c:v>11.556229318461034</c:v>
                </c:pt>
                <c:pt idx="14">
                  <c:v>11.83220080440884</c:v>
                </c:pt>
                <c:pt idx="15">
                  <c:v>12.090354888959125</c:v>
                </c:pt>
                <c:pt idx="16">
                  <c:v>12.332853376224865</c:v>
                </c:pt>
                <c:pt idx="17">
                  <c:v>12.561487031584658</c:v>
                </c:pt>
                <c:pt idx="18">
                  <c:v>12.777755916665761</c:v>
                </c:pt>
                <c:pt idx="19">
                  <c:v>12.982929094215963</c:v>
                </c:pt>
                <c:pt idx="20">
                  <c:v>13.178089750893692</c:v>
                </c:pt>
                <c:pt idx="21">
                  <c:v>13.364169813433264</c:v>
                </c:pt>
                <c:pt idx="22">
                  <c:v>13.541976863716599</c:v>
                </c:pt>
                <c:pt idx="23">
                  <c:v>13.712215321391783</c:v>
                </c:pt>
                <c:pt idx="24">
                  <c:v>13.875503299472802</c:v>
                </c:pt>
                <c:pt idx="25">
                  <c:v>14.032386152085929</c:v>
                </c:pt>
                <c:pt idx="26">
                  <c:v>14.183347464017316</c:v>
                </c:pt>
                <c:pt idx="27">
                  <c:v>14.328818040700815</c:v>
                </c:pt>
                <c:pt idx="28">
                  <c:v>14.469183319945897</c:v>
                </c:pt>
                <c:pt idx="29">
                  <c:v>14.604789526648622</c:v>
                </c:pt>
                <c:pt idx="30">
                  <c:v>14.735948817940585</c:v>
                </c:pt>
                <c:pt idx="31">
                  <c:v>14.862943611198906</c:v>
                </c:pt>
                <c:pt idx="32">
                  <c:v>14.986030245865921</c:v>
                </c:pt>
                <c:pt idx="33">
                  <c:v>15.105442098464646</c:v>
                </c:pt>
                <c:pt idx="34">
                  <c:v>15.221392245957654</c:v>
                </c:pt>
                <c:pt idx="35">
                  <c:v>15.33407575382444</c:v>
                </c:pt>
                <c:pt idx="36">
                  <c:v>15.443671650576897</c:v>
                </c:pt>
                <c:pt idx="37">
                  <c:v>15.550344638905543</c:v>
                </c:pt>
                <c:pt idx="38">
                  <c:v>15.654246584518585</c:v>
                </c:pt>
                <c:pt idx="39">
                  <c:v>15.755517816455745</c:v>
                </c:pt>
                <c:pt idx="40">
                  <c:v>15.854288266817232</c:v>
                </c:pt>
                <c:pt idx="41">
                  <c:v>15.950678473133474</c:v>
                </c:pt>
                <c:pt idx="42">
                  <c:v>16.044800462774248</c:v>
                </c:pt>
                <c:pt idx="43">
                  <c:v>16.136758535673046</c:v>
                </c:pt>
                <c:pt idx="44">
                  <c:v>16.226649959081278</c:v>
                </c:pt>
                <c:pt idx="45">
                  <c:v>16.31456558595638</c:v>
                </c:pt>
                <c:pt idx="46">
                  <c:v>16.400590406840234</c:v>
                </c:pt>
                <c:pt idx="47">
                  <c:v>16.484804043631563</c:v>
                </c:pt>
                <c:pt idx="48">
                  <c:v>16.567281192442508</c:v>
                </c:pt>
                <c:pt idx="49">
                  <c:v>16.648092021712586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6-4836-852D-0B26CBD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Tags positives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'Tag Balancing'!$A$3</c:f>
              <c:strCache>
                <c:ptCount val="1"/>
                <c:pt idx="0">
                  <c:v>Eval Set tag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'Tag Balancing'!$B$2:$AY$2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C-4F63-B120-A198D17B1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05968"/>
        <c:axId val="545104656"/>
      </c:barChart>
      <c:catAx>
        <c:axId val="545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auto val="1"/>
        <c:lblAlgn val="ctr"/>
        <c:lblOffset val="100"/>
        <c:noMultiLvlLbl val="0"/>
      </c:cat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EPOCHS TB AND TPF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Results'!$E$60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Results'!$E$63:$E$112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EFB-B11D-EF36A0DF0A59}"/>
            </c:ext>
          </c:extLst>
        </c:ser>
        <c:ser>
          <c:idx val="1"/>
          <c:order val="1"/>
          <c:tx>
            <c:strRef>
              <c:f>'TPF and TB Results'!#REF!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EFB-B11D-EF36A0DF0A59}"/>
            </c:ext>
          </c:extLst>
        </c:ser>
        <c:ser>
          <c:idx val="2"/>
          <c:order val="2"/>
          <c:tx>
            <c:strRef>
              <c:f>'TPF and TB Results'!$F$60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0-4EFB-B11D-EF36A0DF0A59}"/>
            </c:ext>
          </c:extLst>
        </c:ser>
        <c:ser>
          <c:idx val="4"/>
          <c:order val="3"/>
          <c:tx>
            <c:strRef>
              <c:f>'TPF and TB Results'!$G$60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Results'!$G$63:$G$112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EFB-B11D-EF36A0DF0A59}"/>
            </c:ext>
          </c:extLst>
        </c:ser>
        <c:ser>
          <c:idx val="5"/>
          <c:order val="4"/>
          <c:tx>
            <c:strRef>
              <c:f>'TPF and TB Results'!$K$60:$K$60</c:f>
              <c:strCache>
                <c:ptCount val="1"/>
                <c:pt idx="0">
                  <c:v>TPF10 TB104 F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Results'!$K$63:$K$112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5-3550-4EFB-B11D-EF36A0DF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specific AUCROC for ds256_ra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Results'!$D$2</c:f>
              <c:strCache>
                <c:ptCount val="1"/>
                <c:pt idx="0">
                  <c:v>TPF0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Results'!$D$5:$D$54</c:f>
              <c:numCache>
                <c:formatCode>General</c:formatCode>
                <c:ptCount val="50"/>
                <c:pt idx="0">
                  <c:v>0.58009999999999995</c:v>
                </c:pt>
                <c:pt idx="1">
                  <c:v>0.63419999999999999</c:v>
                </c:pt>
                <c:pt idx="2">
                  <c:v>0.51429999999999998</c:v>
                </c:pt>
                <c:pt idx="3">
                  <c:v>0.68979999999999997</c:v>
                </c:pt>
                <c:pt idx="4">
                  <c:v>0.49890000000000001</c:v>
                </c:pt>
                <c:pt idx="5">
                  <c:v>0.51839999999999997</c:v>
                </c:pt>
                <c:pt idx="6">
                  <c:v>0.55110000000000003</c:v>
                </c:pt>
                <c:pt idx="7">
                  <c:v>0.66449999999999998</c:v>
                </c:pt>
                <c:pt idx="8">
                  <c:v>0.51580000000000004</c:v>
                </c:pt>
                <c:pt idx="9">
                  <c:v>0.51019999999999999</c:v>
                </c:pt>
                <c:pt idx="10">
                  <c:v>0.50839999999999996</c:v>
                </c:pt>
                <c:pt idx="11">
                  <c:v>0.58250000000000002</c:v>
                </c:pt>
                <c:pt idx="12">
                  <c:v>0.5</c:v>
                </c:pt>
                <c:pt idx="13">
                  <c:v>0.49890000000000001</c:v>
                </c:pt>
                <c:pt idx="14">
                  <c:v>0.50429999999999997</c:v>
                </c:pt>
                <c:pt idx="15">
                  <c:v>0.49969999999999998</c:v>
                </c:pt>
                <c:pt idx="16">
                  <c:v>0.52639999999999998</c:v>
                </c:pt>
                <c:pt idx="17">
                  <c:v>0.49969999999999998</c:v>
                </c:pt>
                <c:pt idx="18">
                  <c:v>0.5071</c:v>
                </c:pt>
                <c:pt idx="19">
                  <c:v>0.5</c:v>
                </c:pt>
                <c:pt idx="20">
                  <c:v>0.4995</c:v>
                </c:pt>
                <c:pt idx="21">
                  <c:v>0.49969999999999998</c:v>
                </c:pt>
                <c:pt idx="22">
                  <c:v>0.5</c:v>
                </c:pt>
                <c:pt idx="23">
                  <c:v>0.5968</c:v>
                </c:pt>
                <c:pt idx="24">
                  <c:v>0.5</c:v>
                </c:pt>
                <c:pt idx="25">
                  <c:v>0.50570000000000004</c:v>
                </c:pt>
                <c:pt idx="26">
                  <c:v>0.5</c:v>
                </c:pt>
                <c:pt idx="27">
                  <c:v>0.49919999999999998</c:v>
                </c:pt>
                <c:pt idx="28">
                  <c:v>0.5</c:v>
                </c:pt>
                <c:pt idx="29">
                  <c:v>0.4995</c:v>
                </c:pt>
                <c:pt idx="30">
                  <c:v>0.5</c:v>
                </c:pt>
                <c:pt idx="31">
                  <c:v>0.53839999999999999</c:v>
                </c:pt>
                <c:pt idx="32">
                  <c:v>0.5</c:v>
                </c:pt>
                <c:pt idx="33">
                  <c:v>0.49969999999999998</c:v>
                </c:pt>
                <c:pt idx="34">
                  <c:v>0.5</c:v>
                </c:pt>
                <c:pt idx="35">
                  <c:v>0.49869999999999998</c:v>
                </c:pt>
                <c:pt idx="36">
                  <c:v>0.5</c:v>
                </c:pt>
                <c:pt idx="37">
                  <c:v>0.5</c:v>
                </c:pt>
                <c:pt idx="38">
                  <c:v>0.51880000000000004</c:v>
                </c:pt>
                <c:pt idx="39">
                  <c:v>0.49969999999999998</c:v>
                </c:pt>
                <c:pt idx="40">
                  <c:v>0.5</c:v>
                </c:pt>
                <c:pt idx="41">
                  <c:v>0.49969999999999998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0.49969999999999998</c:v>
                </c:pt>
                <c:pt idx="48">
                  <c:v>0.55479999999999996</c:v>
                </c:pt>
                <c:pt idx="4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D42-8E1B-5AF1A8D8FC73}"/>
            </c:ext>
          </c:extLst>
        </c:ser>
        <c:ser>
          <c:idx val="1"/>
          <c:order val="1"/>
          <c:tx>
            <c:strRef>
              <c:f>'TPF and TB Results'!$E$2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Results'!$E$5:$E$54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D42-8E1B-5AF1A8D8FC73}"/>
            </c:ext>
          </c:extLst>
        </c:ser>
        <c:ser>
          <c:idx val="2"/>
          <c:order val="2"/>
          <c:tx>
            <c:strRef>
              <c:f>'TPF and TB Results'!$G$2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Results'!$B$5:$B$54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Results'!$G$5:$G$54</c:f>
              <c:numCache>
                <c:formatCode>General</c:formatCode>
                <c:ptCount val="50"/>
                <c:pt idx="0">
                  <c:v>0.55479999999999996</c:v>
                </c:pt>
                <c:pt idx="1">
                  <c:v>0.75819999999999999</c:v>
                </c:pt>
                <c:pt idx="2">
                  <c:v>0.6069</c:v>
                </c:pt>
                <c:pt idx="3">
                  <c:v>0.76259999999999994</c:v>
                </c:pt>
                <c:pt idx="4">
                  <c:v>0.68600000000000005</c:v>
                </c:pt>
                <c:pt idx="5">
                  <c:v>0.69099999999999995</c:v>
                </c:pt>
                <c:pt idx="6">
                  <c:v>0.69930000000000003</c:v>
                </c:pt>
                <c:pt idx="7">
                  <c:v>0.78349999999999997</c:v>
                </c:pt>
                <c:pt idx="8">
                  <c:v>0.59350000000000003</c:v>
                </c:pt>
                <c:pt idx="9">
                  <c:v>0.66180000000000005</c:v>
                </c:pt>
                <c:pt idx="10">
                  <c:v>0.6149</c:v>
                </c:pt>
                <c:pt idx="11">
                  <c:v>0.754</c:v>
                </c:pt>
                <c:pt idx="12">
                  <c:v>0.64710000000000001</c:v>
                </c:pt>
                <c:pt idx="13">
                  <c:v>0.53390000000000004</c:v>
                </c:pt>
                <c:pt idx="14">
                  <c:v>0.58340000000000003</c:v>
                </c:pt>
                <c:pt idx="15">
                  <c:v>0.55130000000000001</c:v>
                </c:pt>
                <c:pt idx="16">
                  <c:v>0.60050000000000003</c:v>
                </c:pt>
                <c:pt idx="17">
                  <c:v>0.81889999999999996</c:v>
                </c:pt>
                <c:pt idx="18">
                  <c:v>0.53969999999999996</c:v>
                </c:pt>
                <c:pt idx="19">
                  <c:v>0.52380000000000004</c:v>
                </c:pt>
                <c:pt idx="20">
                  <c:v>0.53669999999999995</c:v>
                </c:pt>
                <c:pt idx="21">
                  <c:v>0.5323</c:v>
                </c:pt>
                <c:pt idx="22">
                  <c:v>0.67030000000000001</c:v>
                </c:pt>
                <c:pt idx="23">
                  <c:v>0.72389999999999999</c:v>
                </c:pt>
                <c:pt idx="24">
                  <c:v>0.7379</c:v>
                </c:pt>
                <c:pt idx="25">
                  <c:v>0.60809999999999997</c:v>
                </c:pt>
                <c:pt idx="26">
                  <c:v>0.54039999999999999</c:v>
                </c:pt>
                <c:pt idx="27">
                  <c:v>0.55500000000000005</c:v>
                </c:pt>
                <c:pt idx="28">
                  <c:v>0.498</c:v>
                </c:pt>
                <c:pt idx="29">
                  <c:v>0.58430000000000004</c:v>
                </c:pt>
                <c:pt idx="30">
                  <c:v>0.59219999999999995</c:v>
                </c:pt>
                <c:pt idx="31">
                  <c:v>0.6653</c:v>
                </c:pt>
                <c:pt idx="32">
                  <c:v>0.57789999999999997</c:v>
                </c:pt>
                <c:pt idx="33">
                  <c:v>0.52610000000000001</c:v>
                </c:pt>
                <c:pt idx="34">
                  <c:v>0.56320000000000003</c:v>
                </c:pt>
                <c:pt idx="35">
                  <c:v>0.66420000000000001</c:v>
                </c:pt>
                <c:pt idx="36">
                  <c:v>0.49099999999999999</c:v>
                </c:pt>
                <c:pt idx="37">
                  <c:v>0.53100000000000003</c:v>
                </c:pt>
                <c:pt idx="38">
                  <c:v>0.61</c:v>
                </c:pt>
                <c:pt idx="39">
                  <c:v>0.50849999999999995</c:v>
                </c:pt>
                <c:pt idx="40">
                  <c:v>0.50849999999999995</c:v>
                </c:pt>
                <c:pt idx="41">
                  <c:v>0.5756</c:v>
                </c:pt>
                <c:pt idx="42">
                  <c:v>0.55589999999999995</c:v>
                </c:pt>
                <c:pt idx="43">
                  <c:v>0.5907</c:v>
                </c:pt>
                <c:pt idx="44">
                  <c:v>0.49149999999999999</c:v>
                </c:pt>
                <c:pt idx="45">
                  <c:v>0.49859999999999999</c:v>
                </c:pt>
                <c:pt idx="46">
                  <c:v>0.54800000000000004</c:v>
                </c:pt>
                <c:pt idx="47">
                  <c:v>0.50870000000000004</c:v>
                </c:pt>
                <c:pt idx="48">
                  <c:v>0.67630000000000001</c:v>
                </c:pt>
                <c:pt idx="49">
                  <c:v>0.59589999999999999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D42-8E1B-5AF1A8D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Positives for 'Slow' Tag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'TPF and TB Results'!$F$124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'TPF and TB Results'!$E$125:$E$147</c:f>
              <c:numCache>
                <c:formatCode>General</c:formatCode>
                <c:ptCount val="23"/>
                <c:pt idx="0">
                  <c:v>449</c:v>
                </c:pt>
                <c:pt idx="1">
                  <c:v>927</c:v>
                </c:pt>
                <c:pt idx="2">
                  <c:v>1406</c:v>
                </c:pt>
                <c:pt idx="3">
                  <c:v>1890</c:v>
                </c:pt>
                <c:pt idx="4">
                  <c:v>2366</c:v>
                </c:pt>
                <c:pt idx="5">
                  <c:v>2847</c:v>
                </c:pt>
                <c:pt idx="6">
                  <c:v>3325</c:v>
                </c:pt>
                <c:pt idx="7">
                  <c:v>3802</c:v>
                </c:pt>
                <c:pt idx="8">
                  <c:v>4271</c:v>
                </c:pt>
                <c:pt idx="9">
                  <c:v>4735</c:v>
                </c:pt>
                <c:pt idx="10">
                  <c:v>5208</c:v>
                </c:pt>
                <c:pt idx="11">
                  <c:v>5686</c:v>
                </c:pt>
                <c:pt idx="12">
                  <c:v>6158</c:v>
                </c:pt>
                <c:pt idx="13">
                  <c:v>6638</c:v>
                </c:pt>
                <c:pt idx="14">
                  <c:v>7110</c:v>
                </c:pt>
                <c:pt idx="15">
                  <c:v>7593</c:v>
                </c:pt>
                <c:pt idx="16">
                  <c:v>8077</c:v>
                </c:pt>
                <c:pt idx="17">
                  <c:v>8548</c:v>
                </c:pt>
                <c:pt idx="18">
                  <c:v>9040</c:v>
                </c:pt>
                <c:pt idx="19">
                  <c:v>9531</c:v>
                </c:pt>
                <c:pt idx="20">
                  <c:v>10002</c:v>
                </c:pt>
                <c:pt idx="21">
                  <c:v>10479</c:v>
                </c:pt>
                <c:pt idx="22">
                  <c:v>10958</c:v>
                </c:pt>
              </c:numCache>
            </c:numRef>
          </c:cat>
          <c:val>
            <c:numRef>
              <c:f>'TPF and TB Results'!$F$125:$F$147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B1C-9589-44D9BD5C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0296"/>
        <c:axId val="567771936"/>
      </c:lineChart>
      <c:catAx>
        <c:axId val="5677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1936"/>
        <c:crosses val="autoZero"/>
        <c:auto val="1"/>
        <c:lblAlgn val="ctr"/>
        <c:lblOffset val="100"/>
        <c:noMultiLvlLbl val="0"/>
      </c:catAx>
      <c:valAx>
        <c:axId val="567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'Complete Windowing Results'!$C$60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6D2-8A00-DBE9B951BBD2}"/>
            </c:ext>
          </c:extLst>
        </c:ser>
        <c:ser>
          <c:idx val="1"/>
          <c:order val="1"/>
          <c:tx>
            <c:strRef>
              <c:f>'Complete Windowing Results'!$D$60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6D2-8A00-DBE9B951BBD2}"/>
            </c:ext>
          </c:extLst>
        </c:ser>
        <c:ser>
          <c:idx val="2"/>
          <c:order val="2"/>
          <c:tx>
            <c:strRef>
              <c:f>'Complete Windowing Results'!$E$60</c:f>
              <c:strCache>
                <c:ptCount val="1"/>
                <c:pt idx="0">
                  <c:v>SPM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D-46D2-8A00-DBE9B951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'Complete Windowing Results'!$C$60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D91-804D-DA784811B01D}"/>
            </c:ext>
          </c:extLst>
        </c:ser>
        <c:ser>
          <c:idx val="1"/>
          <c:order val="1"/>
          <c:tx>
            <c:strRef>
              <c:f>'Complete Windowing Results'!$D$60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E-4D91-804D-DA784811B01D}"/>
            </c:ext>
          </c:extLst>
        </c:ser>
        <c:ser>
          <c:idx val="3"/>
          <c:order val="2"/>
          <c:tx>
            <c:strRef>
              <c:f>'Complete Windowing Results'!$E$60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Windowing Results'!$A$63:$A$112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'Complete Windowing Results'!$E$63:$E$112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E-4D91-804D-DA78481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240743</xdr:colOff>
      <xdr:row>1</xdr:row>
      <xdr:rowOff>132498</xdr:rowOff>
    </xdr:from>
    <xdr:to>
      <xdr:col>7</xdr:col>
      <xdr:colOff>889950</xdr:colOff>
      <xdr:row>7</xdr:row>
      <xdr:rowOff>13470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651277-C874-44FE-843A-3B828186E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43" y="515821"/>
          <a:ext cx="5040000" cy="74777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162621</xdr:colOff>
      <xdr:row>9</xdr:row>
      <xdr:rowOff>209085</xdr:rowOff>
    </xdr:from>
    <xdr:to>
      <xdr:col>10</xdr:col>
      <xdr:colOff>79481</xdr:colOff>
      <xdr:row>12</xdr:row>
      <xdr:rowOff>932000</xdr:rowOff>
    </xdr:to>
    <xdr:pic>
      <xdr:nvPicPr>
        <xdr:cNvPr id="12" name="Graphic 19">
          <a:extLst>
            <a:ext uri="{FF2B5EF4-FFF2-40B4-BE49-F238E27FC236}">
              <a16:creationId xmlns:a16="http://schemas.microsoft.com/office/drawing/2014/main" id="{2E5D85B7-D48E-4DA0-AF3E-C4FC0A6C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554" y="9002286"/>
          <a:ext cx="7200000" cy="4521299"/>
        </a:xfrm>
        <a:prstGeom prst="rect">
          <a:avLst/>
        </a:prstGeom>
      </xdr:spPr>
    </xdr:pic>
    <xdr:clientData/>
  </xdr:twoCellAnchor>
  <xdr:twoCellAnchor editAs="oneCell">
    <xdr:from>
      <xdr:col>10</xdr:col>
      <xdr:colOff>1045426</xdr:colOff>
      <xdr:row>9</xdr:row>
      <xdr:rowOff>0</xdr:rowOff>
    </xdr:from>
    <xdr:to>
      <xdr:col>17</xdr:col>
      <xdr:colOff>927438</xdr:colOff>
      <xdr:row>14</xdr:row>
      <xdr:rowOff>1107490</xdr:rowOff>
    </xdr:to>
    <xdr:pic>
      <xdr:nvPicPr>
        <xdr:cNvPr id="13" name="Graphic 15">
          <a:extLst>
            <a:ext uri="{FF2B5EF4-FFF2-40B4-BE49-F238E27FC236}">
              <a16:creationId xmlns:a16="http://schemas.microsoft.com/office/drawing/2014/main" id="{EA0F9EEC-7D09-4C26-9B5C-D0F66F5A0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9" y="8793201"/>
          <a:ext cx="7200000" cy="74381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8</xdr:col>
      <xdr:colOff>231036</xdr:colOff>
      <xdr:row>51</xdr:row>
      <xdr:rowOff>18869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49AE1A-B6F2-4C8D-BA8A-F8356B1EB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256" y="16575823"/>
          <a:ext cx="5040000" cy="6523747"/>
        </a:xfrm>
        <a:prstGeom prst="rect">
          <a:avLst/>
        </a:prstGeom>
      </xdr:spPr>
    </xdr:pic>
    <xdr:clientData/>
  </xdr:twoCellAnchor>
  <xdr:twoCellAnchor editAs="oneCell">
    <xdr:from>
      <xdr:col>1</xdr:col>
      <xdr:colOff>383322</xdr:colOff>
      <xdr:row>54</xdr:row>
      <xdr:rowOff>0</xdr:rowOff>
    </xdr:from>
    <xdr:to>
      <xdr:col>8</xdr:col>
      <xdr:colOff>231035</xdr:colOff>
      <xdr:row>95</xdr:row>
      <xdr:rowOff>61355</xdr:rowOff>
    </xdr:to>
    <xdr:pic>
      <xdr:nvPicPr>
        <xdr:cNvPr id="15" name="Graphic 18">
          <a:extLst>
            <a:ext uri="{FF2B5EF4-FFF2-40B4-BE49-F238E27FC236}">
              <a16:creationId xmlns:a16="http://schemas.microsoft.com/office/drawing/2014/main" id="{59FDE3C9-66C7-4653-A0F3-32EB9885A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255" y="23638262"/>
          <a:ext cx="5040000" cy="7681355"/>
        </a:xfrm>
        <a:prstGeom prst="rect">
          <a:avLst/>
        </a:prstGeom>
      </xdr:spPr>
    </xdr:pic>
    <xdr:clientData/>
  </xdr:twoCellAnchor>
  <xdr:twoCellAnchor editAs="oneCell">
    <xdr:from>
      <xdr:col>8</xdr:col>
      <xdr:colOff>1042357</xdr:colOff>
      <xdr:row>54</xdr:row>
      <xdr:rowOff>0</xdr:rowOff>
    </xdr:from>
    <xdr:to>
      <xdr:col>13</xdr:col>
      <xdr:colOff>870565</xdr:colOff>
      <xdr:row>78</xdr:row>
      <xdr:rowOff>12755</xdr:rowOff>
    </xdr:to>
    <xdr:pic>
      <xdr:nvPicPr>
        <xdr:cNvPr id="16" name="Graphic 24">
          <a:extLst>
            <a:ext uri="{FF2B5EF4-FFF2-40B4-BE49-F238E27FC236}">
              <a16:creationId xmlns:a16="http://schemas.microsoft.com/office/drawing/2014/main" id="{D98C7323-6EF5-4FFA-9525-631A4F98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810" y="23992217"/>
          <a:ext cx="5040000" cy="4757283"/>
        </a:xfrm>
        <a:prstGeom prst="rect">
          <a:avLst/>
        </a:prstGeom>
      </xdr:spPr>
    </xdr:pic>
    <xdr:clientData/>
  </xdr:twoCellAnchor>
  <xdr:twoCellAnchor editAs="oneCell">
    <xdr:from>
      <xdr:col>14</xdr:col>
      <xdr:colOff>-1</xdr:colOff>
      <xdr:row>53</xdr:row>
      <xdr:rowOff>197688</xdr:rowOff>
    </xdr:from>
    <xdr:to>
      <xdr:col>19</xdr:col>
      <xdr:colOff>259528</xdr:colOff>
      <xdr:row>72</xdr:row>
      <xdr:rowOff>80467</xdr:rowOff>
    </xdr:to>
    <xdr:pic>
      <xdr:nvPicPr>
        <xdr:cNvPr id="17" name="Graphic 26">
          <a:extLst>
            <a:ext uri="{FF2B5EF4-FFF2-40B4-BE49-F238E27FC236}">
              <a16:creationId xmlns:a16="http://schemas.microsoft.com/office/drawing/2014/main" id="{F3954E03-8933-4E30-BD4A-0211C3A4A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1603" y="23992216"/>
          <a:ext cx="5040000" cy="36388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8</xdr:col>
      <xdr:colOff>217968</xdr:colOff>
      <xdr:row>118</xdr:row>
      <xdr:rowOff>143802</xdr:rowOff>
    </xdr:to>
    <xdr:pic>
      <xdr:nvPicPr>
        <xdr:cNvPr id="18" name="Graphic 26">
          <a:extLst>
            <a:ext uri="{FF2B5EF4-FFF2-40B4-BE49-F238E27FC236}">
              <a16:creationId xmlns:a16="http://schemas.microsoft.com/office/drawing/2014/main" id="{68110EC1-9AED-4C8B-8502-7E4F7F424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31956375"/>
          <a:ext cx="5040000" cy="4144302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97</xdr:row>
      <xdr:rowOff>0</xdr:rowOff>
    </xdr:from>
    <xdr:to>
      <xdr:col>14</xdr:col>
      <xdr:colOff>521249</xdr:colOff>
      <xdr:row>118</xdr:row>
      <xdr:rowOff>136404</xdr:rowOff>
    </xdr:to>
    <xdr:pic>
      <xdr:nvPicPr>
        <xdr:cNvPr id="19" name="Graphic 26">
          <a:extLst>
            <a:ext uri="{FF2B5EF4-FFF2-40B4-BE49-F238E27FC236}">
              <a16:creationId xmlns:a16="http://schemas.microsoft.com/office/drawing/2014/main" id="{15DDB6B2-884E-44E9-80B9-9B89DE2AA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812" y="31956375"/>
          <a:ext cx="5760000" cy="4136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6</xdr:row>
      <xdr:rowOff>67235</xdr:rowOff>
    </xdr:from>
    <xdr:to>
      <xdr:col>18</xdr:col>
      <xdr:colOff>425823</xdr:colOff>
      <xdr:row>31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6172-B056-44F2-BE6F-45D62E92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95250</xdr:rowOff>
    </xdr:from>
    <xdr:to>
      <xdr:col>23</xdr:col>
      <xdr:colOff>85725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64D9-D090-44A2-9014-6C05D4A8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95250</xdr:rowOff>
    </xdr:from>
    <xdr:to>
      <xdr:col>50</xdr:col>
      <xdr:colOff>123825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FA1D-AEAD-4928-98C2-A34117D3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41722</xdr:colOff>
      <xdr:row>49</xdr:row>
      <xdr:rowOff>125585</xdr:rowOff>
    </xdr:from>
    <xdr:to>
      <xdr:col>33</xdr:col>
      <xdr:colOff>186417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5B848-D91F-4AE3-88ED-5ECCDA32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108856</xdr:colOff>
      <xdr:row>62</xdr:row>
      <xdr:rowOff>183014</xdr:rowOff>
    </xdr:from>
    <xdr:to>
      <xdr:col>27</xdr:col>
      <xdr:colOff>71437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B9CB-D95B-4A30-8A35-C8B89765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68036</xdr:colOff>
      <xdr:row>5</xdr:row>
      <xdr:rowOff>95250</xdr:rowOff>
    </xdr:from>
    <xdr:to>
      <xdr:col>22</xdr:col>
      <xdr:colOff>30617</xdr:colOff>
      <xdr:row>52</xdr:row>
      <xdr:rowOff>102736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3B79-D8E3-4D26-AC96-1DCF47E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123</xdr:row>
      <xdr:rowOff>183172</xdr:rowOff>
    </xdr:from>
    <xdr:to>
      <xdr:col>12</xdr:col>
      <xdr:colOff>824279</xdr:colOff>
      <xdr:row>146</xdr:row>
      <xdr:rowOff>128220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03288-5835-4353-A1A3-A16F79B1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300593</xdr:colOff>
      <xdr:row>60</xdr:row>
      <xdr:rowOff>2474</xdr:rowOff>
    </xdr:from>
    <xdr:to>
      <xdr:col>42</xdr:col>
      <xdr:colOff>226957</xdr:colOff>
      <xdr:row>97</xdr:row>
      <xdr:rowOff>153974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1246-DB26-4FE2-AC45-6281650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259772</xdr:colOff>
      <xdr:row>60</xdr:row>
      <xdr:rowOff>0</xdr:rowOff>
    </xdr:from>
    <xdr:to>
      <xdr:col>30</xdr:col>
      <xdr:colOff>112499</xdr:colOff>
      <xdr:row>97</xdr:row>
      <xdr:rowOff>151500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E0977-1F89-488A-B40E-B28DCC3A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259772</xdr:colOff>
      <xdr:row>98</xdr:row>
      <xdr:rowOff>167245</xdr:rowOff>
    </xdr:from>
    <xdr:to>
      <xdr:col>14</xdr:col>
      <xdr:colOff>90681</xdr:colOff>
      <xdr:row>112</xdr:row>
      <xdr:rowOff>380245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64ED4-89E2-4414-A4F5-7CA0C995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300593</xdr:colOff>
      <xdr:row>2</xdr:row>
      <xdr:rowOff>2474</xdr:rowOff>
    </xdr:from>
    <xdr:to>
      <xdr:col>42</xdr:col>
      <xdr:colOff>226957</xdr:colOff>
      <xdr:row>39</xdr:row>
      <xdr:rowOff>153974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A827F-D679-4179-919E-2B0445CF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259772</xdr:colOff>
      <xdr:row>2</xdr:row>
      <xdr:rowOff>0</xdr:rowOff>
    </xdr:from>
    <xdr:to>
      <xdr:col>30</xdr:col>
      <xdr:colOff>112499</xdr:colOff>
      <xdr:row>39</xdr:row>
      <xdr:rowOff>151500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F3928-572B-45E4-B8F4-0C044A0C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40</xdr:row>
      <xdr:rowOff>167245</xdr:rowOff>
    </xdr:from>
    <xdr:to>
      <xdr:col>14</xdr:col>
      <xdr:colOff>90681</xdr:colOff>
      <xdr:row>54</xdr:row>
      <xdr:rowOff>380245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3F469-DBAF-444D-94BD-BBB5E8E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523875</xdr:colOff>
      <xdr:row>1</xdr:row>
      <xdr:rowOff>285750</xdr:rowOff>
    </xdr:from>
    <xdr:to>
      <xdr:col>66</xdr:col>
      <xdr:colOff>376602</xdr:colOff>
      <xdr:row>39</xdr:row>
      <xdr:rowOff>56250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217AAC-3516-43F7-BDF7-AF8A0C7BD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546715</xdr:colOff>
      <xdr:row>2</xdr:row>
      <xdr:rowOff>2474</xdr:rowOff>
    </xdr:from>
    <xdr:to>
      <xdr:col>49</xdr:col>
      <xdr:colOff>473078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9C7A-483C-4CE4-9015-135A221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383653</xdr:colOff>
      <xdr:row>2</xdr:row>
      <xdr:rowOff>0</xdr:rowOff>
    </xdr:from>
    <xdr:to>
      <xdr:col>37</xdr:col>
      <xdr:colOff>379131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096C4-0135-4D62-A272-1A4E2DEB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383653</xdr:colOff>
      <xdr:row>40</xdr:row>
      <xdr:rowOff>167245</xdr:rowOff>
    </xdr:from>
    <xdr:to>
      <xdr:col>21</xdr:col>
      <xdr:colOff>357314</xdr:colOff>
      <xdr:row>55</xdr:row>
      <xdr:rowOff>3676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2F5E-6329-4B15-B3A3-6DA8520B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260905</xdr:colOff>
      <xdr:row>2</xdr:row>
      <xdr:rowOff>42161</xdr:rowOff>
    </xdr:from>
    <xdr:to>
      <xdr:col>52</xdr:col>
      <xdr:colOff>187269</xdr:colOff>
      <xdr:row>39</xdr:row>
      <xdr:rowOff>193661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CE0CF-710F-4B4D-AB89-A74AA1F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478053</xdr:colOff>
      <xdr:row>2</xdr:row>
      <xdr:rowOff>39687</xdr:rowOff>
    </xdr:from>
    <xdr:to>
      <xdr:col>40</xdr:col>
      <xdr:colOff>72811</xdr:colOff>
      <xdr:row>39</xdr:row>
      <xdr:rowOff>191187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B20A06-3608-43E4-9BA6-D6B14BED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279616</xdr:colOff>
      <xdr:row>40</xdr:row>
      <xdr:rowOff>167245</xdr:rowOff>
    </xdr:from>
    <xdr:to>
      <xdr:col>24</xdr:col>
      <xdr:colOff>467712</xdr:colOff>
      <xdr:row>55</xdr:row>
      <xdr:rowOff>3214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E984B5-6DA7-4F30-BE64-668A87E2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zoomScaleNormal="100" workbookViewId="0">
      <selection activeCell="F15" sqref="F15"/>
    </sheetView>
  </sheetViews>
  <sheetFormatPr defaultRowHeight="15" x14ac:dyDescent="0.25"/>
  <cols>
    <col min="1" max="1" width="30.7109375" style="4" customWidth="1"/>
    <col min="2" max="2" width="10.7109375" style="94" customWidth="1"/>
    <col min="3" max="3" width="15.7109375" style="4" customWidth="1"/>
    <col min="4" max="5" width="12.85546875" style="4" customWidth="1"/>
    <col min="6" max="6" width="62.7109375" style="4" customWidth="1"/>
    <col min="7" max="7" width="104.28515625" style="4" customWidth="1"/>
    <col min="8" max="12" width="9.140625" style="4"/>
  </cols>
  <sheetData>
    <row r="1" spans="1:12" ht="30" customHeight="1" x14ac:dyDescent="0.25">
      <c r="A1" s="109" t="s">
        <v>19</v>
      </c>
      <c r="B1" s="109"/>
      <c r="C1" s="109"/>
      <c r="D1" s="109"/>
      <c r="E1" s="109"/>
      <c r="F1" s="109"/>
      <c r="G1" s="109"/>
      <c r="H1"/>
      <c r="I1"/>
      <c r="J1"/>
      <c r="K1"/>
      <c r="L1"/>
    </row>
    <row r="2" spans="1:12" x14ac:dyDescent="0.25">
      <c r="A2" s="13" t="s">
        <v>2</v>
      </c>
      <c r="B2" s="13" t="s">
        <v>0</v>
      </c>
      <c r="C2" s="13" t="s">
        <v>1</v>
      </c>
      <c r="D2" s="13" t="s">
        <v>4</v>
      </c>
      <c r="E2" s="13" t="s">
        <v>135</v>
      </c>
      <c r="F2" s="13" t="s">
        <v>20</v>
      </c>
      <c r="G2" s="13" t="s">
        <v>3</v>
      </c>
      <c r="H2"/>
      <c r="I2"/>
      <c r="J2"/>
      <c r="K2"/>
      <c r="L2"/>
    </row>
    <row r="3" spans="1:12" s="17" customFormat="1" ht="12" x14ac:dyDescent="0.2">
      <c r="A3" s="17" t="s">
        <v>37</v>
      </c>
      <c r="B3" s="17" t="s">
        <v>37</v>
      </c>
      <c r="C3" s="17" t="s">
        <v>37</v>
      </c>
      <c r="D3" s="17" t="s">
        <v>40</v>
      </c>
      <c r="F3" s="17" t="s">
        <v>38</v>
      </c>
      <c r="G3" s="17" t="s">
        <v>39</v>
      </c>
    </row>
    <row r="4" spans="1:12" x14ac:dyDescent="0.25">
      <c r="A4" s="81" t="s">
        <v>5</v>
      </c>
      <c r="B4" s="126" t="s">
        <v>249</v>
      </c>
      <c r="C4" s="81" t="s">
        <v>7</v>
      </c>
      <c r="D4" s="81" t="s">
        <v>40</v>
      </c>
      <c r="E4" s="81">
        <v>20000</v>
      </c>
      <c r="F4" s="81" t="s">
        <v>47</v>
      </c>
      <c r="G4" s="14" t="s">
        <v>133</v>
      </c>
    </row>
    <row r="5" spans="1:12" x14ac:dyDescent="0.25">
      <c r="A5" s="81" t="s">
        <v>6</v>
      </c>
      <c r="B5" s="126" t="s">
        <v>250</v>
      </c>
      <c r="C5" s="81" t="s">
        <v>8</v>
      </c>
      <c r="D5" s="81" t="s">
        <v>40</v>
      </c>
      <c r="E5" s="81">
        <v>20000</v>
      </c>
      <c r="F5" s="81" t="s">
        <v>258</v>
      </c>
      <c r="G5" s="14" t="s">
        <v>134</v>
      </c>
    </row>
    <row r="6" spans="1:12" x14ac:dyDescent="0.25">
      <c r="A6" s="81" t="s">
        <v>43</v>
      </c>
      <c r="B6" s="126" t="s">
        <v>249</v>
      </c>
      <c r="C6" s="81" t="s">
        <v>7</v>
      </c>
      <c r="D6" s="81" t="s">
        <v>40</v>
      </c>
      <c r="E6" s="81">
        <v>20000</v>
      </c>
      <c r="F6" s="81" t="s">
        <v>46</v>
      </c>
      <c r="G6" s="14" t="s">
        <v>41</v>
      </c>
    </row>
    <row r="7" spans="1:12" x14ac:dyDescent="0.25">
      <c r="A7" s="98" t="s">
        <v>176</v>
      </c>
      <c r="B7" s="126" t="s">
        <v>249</v>
      </c>
      <c r="C7" s="81" t="s">
        <v>7</v>
      </c>
      <c r="D7" s="81" t="s">
        <v>40</v>
      </c>
      <c r="E7" s="81">
        <v>20000</v>
      </c>
      <c r="F7" s="81" t="s">
        <v>100</v>
      </c>
      <c r="G7" s="14" t="s">
        <v>44</v>
      </c>
    </row>
    <row r="8" spans="1:12" x14ac:dyDescent="0.25">
      <c r="A8" s="41"/>
      <c r="B8" s="38"/>
      <c r="C8" s="14"/>
      <c r="D8" s="14"/>
      <c r="E8" s="14"/>
      <c r="F8" s="14"/>
      <c r="G8" s="14"/>
    </row>
    <row r="9" spans="1:12" x14ac:dyDescent="0.25">
      <c r="A9" s="81" t="s">
        <v>113</v>
      </c>
      <c r="B9" s="126" t="s">
        <v>249</v>
      </c>
      <c r="C9" s="81" t="s">
        <v>7</v>
      </c>
      <c r="D9" s="81" t="s">
        <v>40</v>
      </c>
      <c r="E9" s="81">
        <v>20000</v>
      </c>
      <c r="F9" s="81" t="s">
        <v>105</v>
      </c>
      <c r="G9" s="14" t="s">
        <v>114</v>
      </c>
    </row>
    <row r="10" spans="1:12" x14ac:dyDescent="0.25">
      <c r="A10" s="97" t="s">
        <v>116</v>
      </c>
      <c r="B10" s="127" t="s">
        <v>249</v>
      </c>
      <c r="C10" s="97" t="s">
        <v>7</v>
      </c>
      <c r="D10" s="97" t="s">
        <v>115</v>
      </c>
      <c r="E10" s="97">
        <v>40000</v>
      </c>
      <c r="F10" s="97" t="s">
        <v>259</v>
      </c>
      <c r="G10" s="118" t="s">
        <v>304</v>
      </c>
    </row>
    <row r="11" spans="1:12" x14ac:dyDescent="0.25">
      <c r="A11" s="97" t="s">
        <v>117</v>
      </c>
      <c r="B11" s="127" t="s">
        <v>249</v>
      </c>
      <c r="C11" s="97" t="s">
        <v>7</v>
      </c>
      <c r="D11" s="97" t="s">
        <v>40</v>
      </c>
      <c r="E11" s="97">
        <v>40000</v>
      </c>
      <c r="F11" s="97" t="s">
        <v>260</v>
      </c>
      <c r="G11" s="118"/>
    </row>
    <row r="12" spans="1:12" x14ac:dyDescent="0.25">
      <c r="A12" s="41"/>
      <c r="B12" s="38"/>
      <c r="C12" s="14"/>
      <c r="D12" s="14"/>
      <c r="E12" s="14"/>
      <c r="F12" s="14"/>
      <c r="G12" s="14"/>
    </row>
    <row r="13" spans="1:12" x14ac:dyDescent="0.25">
      <c r="A13" s="98"/>
      <c r="B13" s="126" t="s">
        <v>250</v>
      </c>
      <c r="C13" s="81" t="s">
        <v>8</v>
      </c>
      <c r="D13" s="81" t="s">
        <v>40</v>
      </c>
      <c r="E13" s="81">
        <v>20000</v>
      </c>
      <c r="F13" s="81" t="s">
        <v>261</v>
      </c>
      <c r="G13" s="118"/>
    </row>
    <row r="14" spans="1:12" x14ac:dyDescent="0.25">
      <c r="A14" s="98"/>
      <c r="B14" s="126" t="s">
        <v>250</v>
      </c>
      <c r="C14" s="81" t="s">
        <v>8</v>
      </c>
      <c r="D14" s="81" t="s">
        <v>40</v>
      </c>
      <c r="E14" s="81">
        <v>20000</v>
      </c>
      <c r="F14" s="81" t="s">
        <v>262</v>
      </c>
      <c r="G14" s="118"/>
    </row>
    <row r="15" spans="1:12" x14ac:dyDescent="0.25">
      <c r="A15" s="98"/>
      <c r="B15" s="126" t="s">
        <v>250</v>
      </c>
      <c r="C15" s="81" t="s">
        <v>8</v>
      </c>
      <c r="D15" s="81" t="s">
        <v>40</v>
      </c>
      <c r="E15" s="81">
        <v>20000</v>
      </c>
      <c r="F15" s="81" t="s">
        <v>263</v>
      </c>
      <c r="G15" s="118"/>
    </row>
    <row r="16" spans="1:12" x14ac:dyDescent="0.25">
      <c r="A16" s="14"/>
      <c r="B16" s="38"/>
      <c r="C16" s="14"/>
      <c r="D16" s="14"/>
      <c r="E16" s="14"/>
      <c r="F16" s="14"/>
      <c r="G16" s="14"/>
    </row>
    <row r="17" spans="1:7" x14ac:dyDescent="0.25">
      <c r="A17" s="97" t="s">
        <v>118</v>
      </c>
      <c r="B17" s="127" t="s">
        <v>251</v>
      </c>
      <c r="C17" s="97" t="s">
        <v>42</v>
      </c>
      <c r="D17" s="97" t="s">
        <v>40</v>
      </c>
      <c r="E17" s="97">
        <v>20000</v>
      </c>
      <c r="F17" s="97" t="s">
        <v>264</v>
      </c>
      <c r="G17" s="118" t="s">
        <v>302</v>
      </c>
    </row>
    <row r="18" spans="1:7" x14ac:dyDescent="0.25">
      <c r="A18" s="97" t="s">
        <v>119</v>
      </c>
      <c r="B18" s="127" t="s">
        <v>251</v>
      </c>
      <c r="C18" s="97" t="s">
        <v>42</v>
      </c>
      <c r="D18" s="97" t="s">
        <v>40</v>
      </c>
      <c r="E18" s="97">
        <v>20000</v>
      </c>
      <c r="F18" s="97" t="s">
        <v>265</v>
      </c>
      <c r="G18" s="118"/>
    </row>
    <row r="19" spans="1:7" x14ac:dyDescent="0.25">
      <c r="A19" s="97" t="s">
        <v>120</v>
      </c>
      <c r="B19" s="127" t="s">
        <v>251</v>
      </c>
      <c r="C19" s="97" t="s">
        <v>42</v>
      </c>
      <c r="D19" s="97" t="s">
        <v>40</v>
      </c>
      <c r="E19" s="97">
        <v>20000</v>
      </c>
      <c r="F19" s="97" t="s">
        <v>266</v>
      </c>
      <c r="G19" s="118"/>
    </row>
    <row r="20" spans="1:7" x14ac:dyDescent="0.25">
      <c r="A20" s="14"/>
      <c r="B20" s="38"/>
      <c r="C20" s="14"/>
      <c r="D20" s="14"/>
      <c r="E20" s="14"/>
      <c r="G20" s="14"/>
    </row>
    <row r="21" spans="1:7" x14ac:dyDescent="0.25">
      <c r="A21" s="97" t="s">
        <v>123</v>
      </c>
      <c r="B21" s="127" t="s">
        <v>251</v>
      </c>
      <c r="C21" s="97" t="s">
        <v>42</v>
      </c>
      <c r="D21" s="97" t="s">
        <v>40</v>
      </c>
      <c r="E21" s="97">
        <v>20000</v>
      </c>
      <c r="F21" s="97" t="s">
        <v>47</v>
      </c>
      <c r="G21" s="118" t="s">
        <v>300</v>
      </c>
    </row>
    <row r="22" spans="1:7" x14ac:dyDescent="0.25">
      <c r="A22" s="97" t="s">
        <v>124</v>
      </c>
      <c r="B22" s="127" t="s">
        <v>251</v>
      </c>
      <c r="C22" s="97" t="s">
        <v>42</v>
      </c>
      <c r="D22" s="97" t="s">
        <v>40</v>
      </c>
      <c r="E22" s="97">
        <v>20000</v>
      </c>
      <c r="F22" s="97" t="s">
        <v>267</v>
      </c>
      <c r="G22" s="118"/>
    </row>
    <row r="23" spans="1:7" x14ac:dyDescent="0.25">
      <c r="A23" s="97" t="s">
        <v>125</v>
      </c>
      <c r="B23" s="127" t="s">
        <v>251</v>
      </c>
      <c r="C23" s="97" t="s">
        <v>42</v>
      </c>
      <c r="D23" s="97" t="s">
        <v>40</v>
      </c>
      <c r="E23" s="97">
        <v>20000</v>
      </c>
      <c r="F23" s="97" t="s">
        <v>106</v>
      </c>
      <c r="G23" s="118"/>
    </row>
    <row r="24" spans="1:7" x14ac:dyDescent="0.25">
      <c r="A24" s="14"/>
      <c r="B24" s="38"/>
      <c r="C24" s="14"/>
      <c r="D24" s="14"/>
      <c r="E24" s="14"/>
      <c r="G24" s="22"/>
    </row>
    <row r="25" spans="1:7" x14ac:dyDescent="0.25">
      <c r="A25" s="81" t="s">
        <v>137</v>
      </c>
      <c r="B25" s="126" t="s">
        <v>251</v>
      </c>
      <c r="C25" s="81" t="s">
        <v>42</v>
      </c>
      <c r="D25" s="81" t="s">
        <v>40</v>
      </c>
      <c r="E25" s="81">
        <v>60000</v>
      </c>
      <c r="F25" s="81" t="s">
        <v>106</v>
      </c>
      <c r="G25" s="118"/>
    </row>
    <row r="26" spans="1:7" x14ac:dyDescent="0.25">
      <c r="A26" s="81" t="s">
        <v>136</v>
      </c>
      <c r="B26" s="126" t="s">
        <v>251</v>
      </c>
      <c r="C26" s="81" t="s">
        <v>42</v>
      </c>
      <c r="D26" s="81" t="s">
        <v>40</v>
      </c>
      <c r="E26" s="81">
        <v>60000</v>
      </c>
      <c r="F26" s="81" t="s">
        <v>47</v>
      </c>
      <c r="G26" s="118"/>
    </row>
    <row r="27" spans="1:7" x14ac:dyDescent="0.25">
      <c r="A27" s="81"/>
      <c r="B27" s="126" t="s">
        <v>251</v>
      </c>
      <c r="C27" s="81" t="s">
        <v>42</v>
      </c>
      <c r="D27" s="81" t="s">
        <v>40</v>
      </c>
      <c r="E27" s="81">
        <v>60000</v>
      </c>
      <c r="F27" s="81" t="s">
        <v>100</v>
      </c>
      <c r="G27" s="118"/>
    </row>
    <row r="28" spans="1:7" x14ac:dyDescent="0.25">
      <c r="A28" s="81" t="s">
        <v>138</v>
      </c>
      <c r="B28" s="126" t="s">
        <v>251</v>
      </c>
      <c r="C28" s="81" t="s">
        <v>42</v>
      </c>
      <c r="D28" s="81" t="s">
        <v>40</v>
      </c>
      <c r="E28" s="81">
        <v>60000</v>
      </c>
      <c r="F28" s="81" t="s">
        <v>105</v>
      </c>
      <c r="G28" s="118"/>
    </row>
    <row r="29" spans="1:7" x14ac:dyDescent="0.25">
      <c r="A29" s="14"/>
      <c r="B29" s="38"/>
      <c r="C29" s="14"/>
      <c r="D29" s="14"/>
      <c r="E29" s="14"/>
      <c r="F29" s="14"/>
      <c r="G29" s="14"/>
    </row>
    <row r="30" spans="1:7" x14ac:dyDescent="0.25">
      <c r="A30" s="80"/>
      <c r="B30" s="128" t="s">
        <v>252</v>
      </c>
      <c r="C30" s="80" t="s">
        <v>8</v>
      </c>
      <c r="D30" s="80" t="s">
        <v>40</v>
      </c>
      <c r="E30" s="80">
        <v>60000</v>
      </c>
      <c r="F30" s="80" t="s">
        <v>261</v>
      </c>
      <c r="G30" s="118" t="s">
        <v>303</v>
      </c>
    </row>
    <row r="31" spans="1:7" x14ac:dyDescent="0.25">
      <c r="A31" s="80"/>
      <c r="B31" s="128" t="s">
        <v>252</v>
      </c>
      <c r="C31" s="80" t="s">
        <v>8</v>
      </c>
      <c r="D31" s="80" t="s">
        <v>40</v>
      </c>
      <c r="E31" s="80">
        <v>60000</v>
      </c>
      <c r="F31" s="80" t="s">
        <v>258</v>
      </c>
      <c r="G31" s="118"/>
    </row>
    <row r="32" spans="1:7" x14ac:dyDescent="0.25">
      <c r="A32" s="80"/>
      <c r="B32" s="128" t="s">
        <v>252</v>
      </c>
      <c r="C32" s="80" t="s">
        <v>8</v>
      </c>
      <c r="D32" s="80" t="s">
        <v>40</v>
      </c>
      <c r="E32" s="80">
        <v>60000</v>
      </c>
      <c r="F32" s="80" t="s">
        <v>263</v>
      </c>
      <c r="G32" s="118"/>
    </row>
    <row r="33" spans="1:7" x14ac:dyDescent="0.25">
      <c r="A33" s="14"/>
      <c r="B33" s="38"/>
      <c r="C33" s="14"/>
      <c r="D33" s="14"/>
      <c r="E33" s="14"/>
      <c r="F33" s="14"/>
      <c r="G33" s="14"/>
    </row>
    <row r="34" spans="1:7" x14ac:dyDescent="0.25">
      <c r="A34" s="97" t="s">
        <v>121</v>
      </c>
      <c r="B34" s="127" t="s">
        <v>251</v>
      </c>
      <c r="C34" s="97" t="s">
        <v>110</v>
      </c>
      <c r="D34" s="97" t="s">
        <v>40</v>
      </c>
      <c r="E34" s="97"/>
      <c r="F34" s="97" t="s">
        <v>306</v>
      </c>
      <c r="G34" s="14" t="s">
        <v>302</v>
      </c>
    </row>
    <row r="35" spans="1:7" x14ac:dyDescent="0.25">
      <c r="A35" s="14"/>
      <c r="B35" s="38"/>
      <c r="C35" s="14"/>
      <c r="D35" s="14"/>
      <c r="E35" s="14"/>
      <c r="F35" s="14"/>
      <c r="G35" s="14"/>
    </row>
    <row r="36" spans="1:7" x14ac:dyDescent="0.25">
      <c r="A36" s="97" t="s">
        <v>122</v>
      </c>
      <c r="B36" s="127" t="s">
        <v>251</v>
      </c>
      <c r="C36" s="97" t="s">
        <v>110</v>
      </c>
      <c r="D36" s="97" t="s">
        <v>40</v>
      </c>
      <c r="E36" s="97">
        <v>200000</v>
      </c>
      <c r="F36" s="97" t="s">
        <v>268</v>
      </c>
      <c r="G36" s="118" t="s">
        <v>300</v>
      </c>
    </row>
    <row r="37" spans="1:7" x14ac:dyDescent="0.25">
      <c r="A37" s="97" t="s">
        <v>127</v>
      </c>
      <c r="B37" s="127" t="s">
        <v>251</v>
      </c>
      <c r="C37" s="97" t="s">
        <v>109</v>
      </c>
      <c r="D37" s="97" t="s">
        <v>40</v>
      </c>
      <c r="E37" s="97">
        <v>20000</v>
      </c>
      <c r="F37" s="97" t="s">
        <v>269</v>
      </c>
      <c r="G37" s="118"/>
    </row>
    <row r="38" spans="1:7" x14ac:dyDescent="0.25">
      <c r="A38" s="97" t="s">
        <v>126</v>
      </c>
      <c r="B38" s="127" t="s">
        <v>252</v>
      </c>
      <c r="C38" s="97" t="s">
        <v>111</v>
      </c>
      <c r="D38" s="97" t="s">
        <v>40</v>
      </c>
      <c r="E38" s="97">
        <v>40000</v>
      </c>
      <c r="F38" s="97" t="s">
        <v>271</v>
      </c>
      <c r="G38" s="118"/>
    </row>
    <row r="39" spans="1:7" x14ac:dyDescent="0.25">
      <c r="A39" s="80"/>
      <c r="B39" s="128" t="s">
        <v>252</v>
      </c>
      <c r="C39" s="80" t="s">
        <v>112</v>
      </c>
      <c r="D39" s="80" t="s">
        <v>40</v>
      </c>
      <c r="E39" s="80">
        <v>20000</v>
      </c>
      <c r="F39" s="80" t="s">
        <v>270</v>
      </c>
      <c r="G39" s="94" t="s">
        <v>303</v>
      </c>
    </row>
    <row r="40" spans="1:7" x14ac:dyDescent="0.25">
      <c r="A40" s="14"/>
      <c r="B40" s="38"/>
      <c r="C40" s="14"/>
      <c r="D40" s="14"/>
      <c r="E40" s="14"/>
      <c r="F40" s="14"/>
      <c r="G40" s="22"/>
    </row>
    <row r="41" spans="1:7" x14ac:dyDescent="0.25">
      <c r="A41" s="81" t="s">
        <v>141</v>
      </c>
      <c r="B41" s="126" t="s">
        <v>251</v>
      </c>
      <c r="C41" s="81" t="s">
        <v>110</v>
      </c>
      <c r="D41" s="81" t="s">
        <v>40</v>
      </c>
      <c r="E41" s="81">
        <v>504000</v>
      </c>
      <c r="F41" s="81" t="s">
        <v>268</v>
      </c>
      <c r="G41" s="118" t="s">
        <v>301</v>
      </c>
    </row>
    <row r="42" spans="1:7" x14ac:dyDescent="0.25">
      <c r="A42" s="81" t="s">
        <v>143</v>
      </c>
      <c r="B42" s="126" t="s">
        <v>251</v>
      </c>
      <c r="C42" s="81" t="s">
        <v>109</v>
      </c>
      <c r="D42" s="81" t="s">
        <v>40</v>
      </c>
      <c r="E42" s="81">
        <v>60000</v>
      </c>
      <c r="F42" s="81" t="s">
        <v>269</v>
      </c>
      <c r="G42" s="118"/>
    </row>
    <row r="43" spans="1:7" x14ac:dyDescent="0.25">
      <c r="A43" s="81" t="s">
        <v>142</v>
      </c>
      <c r="B43" s="126" t="s">
        <v>252</v>
      </c>
      <c r="C43" s="81" t="s">
        <v>111</v>
      </c>
      <c r="D43" s="81" t="s">
        <v>40</v>
      </c>
      <c r="E43" s="81">
        <v>504000</v>
      </c>
      <c r="F43" s="81" t="s">
        <v>271</v>
      </c>
      <c r="G43" s="118"/>
    </row>
    <row r="44" spans="1:7" x14ac:dyDescent="0.25">
      <c r="A44" s="80"/>
      <c r="B44" s="128" t="s">
        <v>252</v>
      </c>
      <c r="C44" s="80" t="s">
        <v>112</v>
      </c>
      <c r="D44" s="80" t="s">
        <v>40</v>
      </c>
      <c r="E44" s="80">
        <v>20000</v>
      </c>
      <c r="F44" s="80" t="s">
        <v>270</v>
      </c>
      <c r="G44" s="94" t="s">
        <v>303</v>
      </c>
    </row>
    <row r="45" spans="1:7" x14ac:dyDescent="0.25">
      <c r="A45" s="14"/>
      <c r="B45" s="82"/>
      <c r="C45" s="14"/>
      <c r="D45" s="14"/>
      <c r="E45" s="14"/>
      <c r="F45" s="14"/>
      <c r="G45" s="14"/>
    </row>
    <row r="46" spans="1:7" x14ac:dyDescent="0.25">
      <c r="A46" s="81" t="s">
        <v>154</v>
      </c>
      <c r="B46" s="126" t="s">
        <v>251</v>
      </c>
      <c r="C46" s="81" t="s">
        <v>109</v>
      </c>
      <c r="D46" s="81" t="s">
        <v>40</v>
      </c>
      <c r="E46" s="81">
        <v>60000</v>
      </c>
      <c r="F46" s="81" t="s">
        <v>272</v>
      </c>
      <c r="G46" s="118"/>
    </row>
    <row r="47" spans="1:7" x14ac:dyDescent="0.25">
      <c r="A47" s="81" t="s">
        <v>153</v>
      </c>
      <c r="B47" s="126" t="s">
        <v>251</v>
      </c>
      <c r="C47" s="81" t="s">
        <v>109</v>
      </c>
      <c r="D47" s="81" t="s">
        <v>40</v>
      </c>
      <c r="E47" s="81">
        <v>60000</v>
      </c>
      <c r="F47" s="81" t="s">
        <v>273</v>
      </c>
      <c r="G47" s="118"/>
    </row>
    <row r="48" spans="1:7" x14ac:dyDescent="0.25">
      <c r="A48" s="81" t="s">
        <v>157</v>
      </c>
      <c r="B48" s="126" t="s">
        <v>251</v>
      </c>
      <c r="C48" s="81" t="s">
        <v>109</v>
      </c>
      <c r="D48" s="81" t="s">
        <v>40</v>
      </c>
      <c r="E48" s="81">
        <v>60000</v>
      </c>
      <c r="F48" s="81" t="s">
        <v>274</v>
      </c>
      <c r="G48" s="118"/>
    </row>
    <row r="49" spans="1:7" x14ac:dyDescent="0.25">
      <c r="A49" s="81" t="s">
        <v>156</v>
      </c>
      <c r="B49" s="126" t="s">
        <v>251</v>
      </c>
      <c r="C49" s="81" t="s">
        <v>109</v>
      </c>
      <c r="D49" s="81" t="s">
        <v>40</v>
      </c>
      <c r="E49" s="81">
        <v>60000</v>
      </c>
      <c r="F49" s="81" t="s">
        <v>275</v>
      </c>
      <c r="G49" s="118"/>
    </row>
    <row r="50" spans="1:7" x14ac:dyDescent="0.25">
      <c r="A50" s="81" t="s">
        <v>155</v>
      </c>
      <c r="B50" s="126" t="s">
        <v>251</v>
      </c>
      <c r="C50" s="81" t="s">
        <v>109</v>
      </c>
      <c r="D50" s="81" t="s">
        <v>40</v>
      </c>
      <c r="E50" s="81">
        <v>60000</v>
      </c>
      <c r="F50" s="81" t="s">
        <v>276</v>
      </c>
      <c r="G50" s="118"/>
    </row>
    <row r="51" spans="1:7" x14ac:dyDescent="0.25">
      <c r="A51" s="14"/>
      <c r="B51" s="38"/>
      <c r="C51" s="14"/>
      <c r="D51" s="14"/>
      <c r="E51" s="14"/>
      <c r="F51" s="14"/>
      <c r="G51" s="14"/>
    </row>
    <row r="52" spans="1:7" x14ac:dyDescent="0.25">
      <c r="A52" s="81" t="s">
        <v>164</v>
      </c>
      <c r="B52" s="126" t="s">
        <v>251</v>
      </c>
      <c r="C52" s="81" t="s">
        <v>109</v>
      </c>
      <c r="D52" s="81" t="s">
        <v>40</v>
      </c>
      <c r="E52" s="81">
        <v>60000</v>
      </c>
      <c r="F52" s="81" t="s">
        <v>284</v>
      </c>
      <c r="G52" s="118" t="s">
        <v>255</v>
      </c>
    </row>
    <row r="53" spans="1:7" x14ac:dyDescent="0.25">
      <c r="A53" s="81" t="s">
        <v>165</v>
      </c>
      <c r="B53" s="126" t="s">
        <v>251</v>
      </c>
      <c r="C53" s="81" t="s">
        <v>109</v>
      </c>
      <c r="D53" s="81" t="s">
        <v>40</v>
      </c>
      <c r="E53" s="81">
        <v>60000</v>
      </c>
      <c r="F53" s="81" t="s">
        <v>283</v>
      </c>
      <c r="G53" s="118"/>
    </row>
    <row r="54" spans="1:7" x14ac:dyDescent="0.25">
      <c r="A54" s="81" t="s">
        <v>169</v>
      </c>
      <c r="B54" s="126" t="s">
        <v>251</v>
      </c>
      <c r="C54" s="81" t="s">
        <v>109</v>
      </c>
      <c r="D54" s="81" t="s">
        <v>40</v>
      </c>
      <c r="E54" s="81">
        <v>60000</v>
      </c>
      <c r="F54" s="81" t="s">
        <v>284</v>
      </c>
      <c r="G54" s="118" t="s">
        <v>256</v>
      </c>
    </row>
    <row r="55" spans="1:7" x14ac:dyDescent="0.25">
      <c r="A55" s="81" t="s">
        <v>167</v>
      </c>
      <c r="B55" s="126" t="s">
        <v>251</v>
      </c>
      <c r="C55" s="81" t="s">
        <v>109</v>
      </c>
      <c r="D55" s="81" t="s">
        <v>40</v>
      </c>
      <c r="E55" s="81">
        <v>60000</v>
      </c>
      <c r="F55" s="81" t="s">
        <v>283</v>
      </c>
      <c r="G55" s="118"/>
    </row>
    <row r="56" spans="1:7" x14ac:dyDescent="0.25">
      <c r="A56" s="14"/>
      <c r="B56" s="38"/>
      <c r="C56" s="14"/>
      <c r="D56" s="14"/>
      <c r="E56" s="14"/>
      <c r="F56" s="14"/>
      <c r="G56" s="14"/>
    </row>
    <row r="57" spans="1:7" x14ac:dyDescent="0.25">
      <c r="A57" s="81" t="s">
        <v>177</v>
      </c>
      <c r="B57" s="126" t="s">
        <v>251</v>
      </c>
      <c r="C57" s="81" t="s">
        <v>109</v>
      </c>
      <c r="D57" s="81" t="s">
        <v>40</v>
      </c>
      <c r="E57" s="81">
        <v>60000</v>
      </c>
      <c r="F57" s="81" t="s">
        <v>279</v>
      </c>
      <c r="G57" s="118" t="s">
        <v>254</v>
      </c>
    </row>
    <row r="58" spans="1:7" x14ac:dyDescent="0.25">
      <c r="A58" s="81" t="s">
        <v>214</v>
      </c>
      <c r="B58" s="126" t="s">
        <v>251</v>
      </c>
      <c r="C58" s="81" t="s">
        <v>109</v>
      </c>
      <c r="D58" s="81" t="s">
        <v>40</v>
      </c>
      <c r="E58" s="81">
        <v>60000</v>
      </c>
      <c r="F58" s="81" t="s">
        <v>278</v>
      </c>
      <c r="G58" s="118"/>
    </row>
    <row r="59" spans="1:7" x14ac:dyDescent="0.25">
      <c r="A59" s="81" t="s">
        <v>178</v>
      </c>
      <c r="B59" s="126" t="s">
        <v>251</v>
      </c>
      <c r="C59" s="81" t="s">
        <v>109</v>
      </c>
      <c r="D59" s="81" t="s">
        <v>40</v>
      </c>
      <c r="E59" s="81">
        <v>60000</v>
      </c>
      <c r="F59" s="81" t="s">
        <v>277</v>
      </c>
      <c r="G59" s="118"/>
    </row>
    <row r="60" spans="1:7" x14ac:dyDescent="0.25">
      <c r="A60" s="94"/>
      <c r="B60" s="38"/>
      <c r="C60" s="94"/>
      <c r="D60" s="94"/>
      <c r="E60" s="94"/>
      <c r="F60" s="94"/>
      <c r="G60" s="94"/>
    </row>
    <row r="61" spans="1:7" x14ac:dyDescent="0.25">
      <c r="A61" s="81" t="s">
        <v>179</v>
      </c>
      <c r="B61" s="126" t="s">
        <v>251</v>
      </c>
      <c r="C61" s="81" t="s">
        <v>109</v>
      </c>
      <c r="D61" s="81" t="s">
        <v>40</v>
      </c>
      <c r="E61" s="81">
        <v>60000</v>
      </c>
      <c r="F61" s="81" t="s">
        <v>280</v>
      </c>
      <c r="G61" s="118" t="s">
        <v>285</v>
      </c>
    </row>
    <row r="62" spans="1:7" x14ac:dyDescent="0.25">
      <c r="A62" s="81" t="s">
        <v>180</v>
      </c>
      <c r="B62" s="126" t="s">
        <v>251</v>
      </c>
      <c r="C62" s="81" t="s">
        <v>109</v>
      </c>
      <c r="D62" s="81" t="s">
        <v>40</v>
      </c>
      <c r="E62" s="81">
        <v>60000</v>
      </c>
      <c r="F62" s="81" t="s">
        <v>281</v>
      </c>
      <c r="G62" s="118"/>
    </row>
    <row r="63" spans="1:7" x14ac:dyDescent="0.25">
      <c r="A63" s="81" t="s">
        <v>181</v>
      </c>
      <c r="B63" s="126" t="s">
        <v>251</v>
      </c>
      <c r="C63" s="81" t="s">
        <v>109</v>
      </c>
      <c r="D63" s="81" t="s">
        <v>40</v>
      </c>
      <c r="E63" s="81">
        <v>60000</v>
      </c>
      <c r="F63" s="81" t="s">
        <v>282</v>
      </c>
      <c r="G63" s="118" t="s">
        <v>286</v>
      </c>
    </row>
    <row r="64" spans="1:7" x14ac:dyDescent="0.25">
      <c r="A64" s="81" t="s">
        <v>182</v>
      </c>
      <c r="B64" s="126" t="s">
        <v>251</v>
      </c>
      <c r="C64" s="81" t="s">
        <v>109</v>
      </c>
      <c r="D64" s="81" t="s">
        <v>40</v>
      </c>
      <c r="E64" s="81">
        <v>60000</v>
      </c>
      <c r="F64" s="81" t="s">
        <v>257</v>
      </c>
      <c r="G64" s="118"/>
    </row>
    <row r="65" spans="1:7" x14ac:dyDescent="0.25">
      <c r="A65" s="94"/>
      <c r="B65" s="38"/>
      <c r="C65" s="94"/>
      <c r="D65" s="94"/>
      <c r="E65" s="94"/>
      <c r="F65" s="94"/>
      <c r="G65" s="94"/>
    </row>
    <row r="66" spans="1:7" x14ac:dyDescent="0.25">
      <c r="A66" s="81" t="s">
        <v>246</v>
      </c>
      <c r="B66" s="126" t="s">
        <v>253</v>
      </c>
      <c r="C66" s="81" t="s">
        <v>109</v>
      </c>
      <c r="D66" s="81" t="s">
        <v>40</v>
      </c>
      <c r="E66" s="81">
        <v>60000</v>
      </c>
      <c r="F66" s="81" t="s">
        <v>245</v>
      </c>
      <c r="G66" s="118" t="s">
        <v>299</v>
      </c>
    </row>
    <row r="67" spans="1:7" x14ac:dyDescent="0.25">
      <c r="A67" s="81" t="s">
        <v>217</v>
      </c>
      <c r="B67" s="126" t="s">
        <v>253</v>
      </c>
      <c r="C67" s="81" t="s">
        <v>109</v>
      </c>
      <c r="D67" s="81" t="s">
        <v>40</v>
      </c>
      <c r="E67" s="81">
        <v>60000</v>
      </c>
      <c r="F67" s="81" t="s">
        <v>216</v>
      </c>
      <c r="G67" s="118"/>
    </row>
    <row r="68" spans="1:7" x14ac:dyDescent="0.25">
      <c r="A68" s="81" t="s">
        <v>224</v>
      </c>
      <c r="B68" s="126" t="s">
        <v>253</v>
      </c>
      <c r="C68" s="81" t="s">
        <v>109</v>
      </c>
      <c r="D68" s="81" t="s">
        <v>40</v>
      </c>
      <c r="E68" s="81">
        <v>60000</v>
      </c>
      <c r="F68" s="81" t="s">
        <v>107</v>
      </c>
      <c r="G68" s="118"/>
    </row>
    <row r="69" spans="1:7" x14ac:dyDescent="0.25">
      <c r="A69" s="81" t="s">
        <v>225</v>
      </c>
      <c r="B69" s="126" t="s">
        <v>253</v>
      </c>
      <c r="C69" s="81" t="s">
        <v>109</v>
      </c>
      <c r="D69" s="81" t="s">
        <v>40</v>
      </c>
      <c r="E69" s="81">
        <v>60000</v>
      </c>
      <c r="F69" s="81" t="s">
        <v>108</v>
      </c>
      <c r="G69" s="118"/>
    </row>
    <row r="70" spans="1:7" x14ac:dyDescent="0.25">
      <c r="A70" s="14"/>
      <c r="G70" s="14"/>
    </row>
    <row r="71" spans="1:7" x14ac:dyDescent="0.25">
      <c r="A71" s="81" t="s">
        <v>233</v>
      </c>
      <c r="B71" s="126" t="s">
        <v>308</v>
      </c>
      <c r="C71" s="81" t="s">
        <v>109</v>
      </c>
      <c r="D71" s="81" t="s">
        <v>40</v>
      </c>
      <c r="E71" s="81">
        <v>60000</v>
      </c>
      <c r="F71" s="81" t="s">
        <v>230</v>
      </c>
      <c r="G71" s="118" t="s">
        <v>299</v>
      </c>
    </row>
    <row r="72" spans="1:7" x14ac:dyDescent="0.25">
      <c r="A72" s="81" t="s">
        <v>234</v>
      </c>
      <c r="B72" s="126" t="s">
        <v>308</v>
      </c>
      <c r="C72" s="81" t="s">
        <v>109</v>
      </c>
      <c r="D72" s="81" t="s">
        <v>40</v>
      </c>
      <c r="E72" s="81">
        <v>60000</v>
      </c>
      <c r="F72" s="81" t="s">
        <v>231</v>
      </c>
      <c r="G72" s="118"/>
    </row>
    <row r="73" spans="1:7" x14ac:dyDescent="0.25">
      <c r="A73" s="81" t="s">
        <v>235</v>
      </c>
      <c r="B73" s="126" t="s">
        <v>308</v>
      </c>
      <c r="C73" s="81" t="s">
        <v>109</v>
      </c>
      <c r="D73" s="81" t="s">
        <v>40</v>
      </c>
      <c r="E73" s="81">
        <v>60000</v>
      </c>
      <c r="F73" s="81" t="s">
        <v>232</v>
      </c>
      <c r="G73" s="118"/>
    </row>
    <row r="74" spans="1:7" x14ac:dyDescent="0.25">
      <c r="A74" s="14"/>
      <c r="C74" s="14"/>
      <c r="D74" s="14"/>
      <c r="E74" s="14"/>
      <c r="F74" s="14"/>
      <c r="G74" s="14"/>
    </row>
    <row r="75" spans="1:7" x14ac:dyDescent="0.25">
      <c r="A75" s="81"/>
      <c r="B75" s="126" t="s">
        <v>289</v>
      </c>
      <c r="C75" s="81" t="s">
        <v>109</v>
      </c>
      <c r="D75" s="81" t="s">
        <v>40</v>
      </c>
      <c r="E75" s="81">
        <v>60000</v>
      </c>
      <c r="F75" s="81" t="s">
        <v>287</v>
      </c>
      <c r="G75" s="118" t="s">
        <v>299</v>
      </c>
    </row>
    <row r="76" spans="1:7" x14ac:dyDescent="0.25">
      <c r="A76" s="81"/>
      <c r="B76" s="126" t="s">
        <v>290</v>
      </c>
      <c r="C76" s="81" t="s">
        <v>109</v>
      </c>
      <c r="D76" s="81" t="s">
        <v>40</v>
      </c>
      <c r="E76" s="81">
        <v>60000</v>
      </c>
      <c r="F76" s="81" t="s">
        <v>288</v>
      </c>
      <c r="G76" s="118"/>
    </row>
    <row r="77" spans="1:7" x14ac:dyDescent="0.25">
      <c r="A77" s="81"/>
      <c r="B77" s="126" t="s">
        <v>291</v>
      </c>
      <c r="C77" s="81" t="s">
        <v>109</v>
      </c>
      <c r="D77" s="81" t="s">
        <v>40</v>
      </c>
      <c r="E77" s="81">
        <v>60000</v>
      </c>
      <c r="F77" s="81" t="s">
        <v>292</v>
      </c>
      <c r="G77" s="118"/>
    </row>
    <row r="78" spans="1:7" x14ac:dyDescent="0.25">
      <c r="A78" s="81"/>
      <c r="B78" s="126" t="s">
        <v>294</v>
      </c>
      <c r="C78" s="81" t="s">
        <v>109</v>
      </c>
      <c r="D78" s="81" t="s">
        <v>40</v>
      </c>
      <c r="E78" s="81">
        <v>60000</v>
      </c>
      <c r="F78" s="81" t="s">
        <v>293</v>
      </c>
      <c r="G78" s="118"/>
    </row>
    <row r="79" spans="1:7" x14ac:dyDescent="0.25">
      <c r="A79" s="81"/>
      <c r="B79" s="126" t="s">
        <v>297</v>
      </c>
      <c r="C79" s="81" t="s">
        <v>109</v>
      </c>
      <c r="D79" s="81" t="s">
        <v>40</v>
      </c>
      <c r="E79" s="81">
        <v>60000</v>
      </c>
      <c r="F79" s="81" t="s">
        <v>295</v>
      </c>
      <c r="G79" s="118"/>
    </row>
    <row r="80" spans="1:7" x14ac:dyDescent="0.25">
      <c r="A80" s="81"/>
      <c r="B80" s="126" t="s">
        <v>298</v>
      </c>
      <c r="C80" s="81" t="s">
        <v>109</v>
      </c>
      <c r="D80" s="81" t="s">
        <v>40</v>
      </c>
      <c r="E80" s="81">
        <v>60000</v>
      </c>
      <c r="F80" s="81" t="s">
        <v>296</v>
      </c>
      <c r="G80" s="118"/>
    </row>
    <row r="81" spans="1:7" x14ac:dyDescent="0.25">
      <c r="A81" s="14"/>
      <c r="C81" s="14"/>
      <c r="D81" s="14"/>
      <c r="E81" s="14"/>
      <c r="F81" s="14"/>
      <c r="G81" s="22"/>
    </row>
    <row r="82" spans="1:7" x14ac:dyDescent="0.25">
      <c r="A82" s="14"/>
      <c r="C82" s="14"/>
      <c r="D82" s="14"/>
      <c r="E82" s="14"/>
      <c r="F82" s="14"/>
      <c r="G82" s="22"/>
    </row>
    <row r="83" spans="1:7" x14ac:dyDescent="0.25">
      <c r="A83" s="14"/>
      <c r="C83" s="14"/>
      <c r="D83" s="14"/>
      <c r="E83" s="14"/>
      <c r="F83" s="14"/>
      <c r="G83" s="14"/>
    </row>
    <row r="84" spans="1:7" x14ac:dyDescent="0.25">
      <c r="A84" s="14"/>
      <c r="C84" s="14"/>
      <c r="D84" s="14"/>
      <c r="E84" s="14"/>
      <c r="F84" s="14"/>
      <c r="G84" s="14"/>
    </row>
    <row r="85" spans="1:7" x14ac:dyDescent="0.25">
      <c r="A85" s="14"/>
      <c r="C85" s="14"/>
      <c r="D85" s="14"/>
      <c r="E85" s="14"/>
      <c r="F85" s="14"/>
      <c r="G85" s="14"/>
    </row>
    <row r="86" spans="1:7" x14ac:dyDescent="0.25">
      <c r="A86" s="14"/>
      <c r="C86" s="14"/>
      <c r="D86" s="14"/>
      <c r="E86" s="14"/>
      <c r="F86" s="14"/>
      <c r="G86" s="14"/>
    </row>
    <row r="87" spans="1:7" x14ac:dyDescent="0.25">
      <c r="A87" s="14"/>
      <c r="C87" s="14"/>
      <c r="D87" s="14"/>
      <c r="E87" s="14"/>
      <c r="F87" s="14"/>
      <c r="G87" s="14"/>
    </row>
    <row r="88" spans="1:7" x14ac:dyDescent="0.25">
      <c r="A88" s="14"/>
      <c r="C88" s="14"/>
      <c r="D88" s="14"/>
      <c r="E88" s="14"/>
      <c r="F88" s="14"/>
      <c r="G88" s="14"/>
    </row>
    <row r="89" spans="1:7" x14ac:dyDescent="0.25">
      <c r="A89" s="14"/>
      <c r="C89" s="14"/>
      <c r="D89" s="14"/>
      <c r="E89" s="14"/>
      <c r="F89" s="14"/>
      <c r="G89" s="14"/>
    </row>
    <row r="90" spans="1:7" x14ac:dyDescent="0.25">
      <c r="A90" s="14"/>
      <c r="C90" s="14"/>
      <c r="D90" s="14"/>
      <c r="E90" s="14"/>
      <c r="F90" s="14"/>
      <c r="G90" s="14"/>
    </row>
    <row r="91" spans="1:7" x14ac:dyDescent="0.25">
      <c r="A91" s="14"/>
      <c r="C91" s="14"/>
      <c r="D91" s="14"/>
      <c r="E91" s="14"/>
      <c r="F91" s="14"/>
      <c r="G91" s="14"/>
    </row>
    <row r="92" spans="1:7" x14ac:dyDescent="0.25">
      <c r="A92" s="14"/>
      <c r="C92" s="14"/>
      <c r="D92" s="14"/>
      <c r="E92" s="14"/>
      <c r="F92" s="14"/>
      <c r="G92" s="14"/>
    </row>
    <row r="93" spans="1:7" x14ac:dyDescent="0.25">
      <c r="A93" s="14"/>
      <c r="C93" s="14"/>
      <c r="D93" s="14"/>
      <c r="E93" s="14"/>
      <c r="F93" s="14"/>
      <c r="G93" s="14"/>
    </row>
  </sheetData>
  <mergeCells count="18">
    <mergeCell ref="G17:G19"/>
    <mergeCell ref="G13:G15"/>
    <mergeCell ref="G10:G11"/>
    <mergeCell ref="G41:G43"/>
    <mergeCell ref="G36:G38"/>
    <mergeCell ref="A1:G1"/>
    <mergeCell ref="G66:G69"/>
    <mergeCell ref="G71:G73"/>
    <mergeCell ref="G75:G80"/>
    <mergeCell ref="G61:G62"/>
    <mergeCell ref="G63:G64"/>
    <mergeCell ref="G57:G59"/>
    <mergeCell ref="G52:G53"/>
    <mergeCell ref="G54:G55"/>
    <mergeCell ref="G46:G50"/>
    <mergeCell ref="G30:G32"/>
    <mergeCell ref="G25:G28"/>
    <mergeCell ref="G21:G23"/>
  </mergeCells>
  <conditionalFormatting sqref="F54:F55">
    <cfRule type="duplicateValues" dxfId="0" priority="2"/>
  </conditionalFormatting>
  <hyperlinks>
    <hyperlink ref="B5" location="Models!A2" display="mkc_f"/>
    <hyperlink ref="B4" location="Models!A2" display="mkc_r"/>
    <hyperlink ref="B6" location="Models!A2" display="mkc_r"/>
    <hyperlink ref="B7" location="Models!A2" display="mkc_r"/>
    <hyperlink ref="B10" location="Models!A2" display="mkc_r"/>
    <hyperlink ref="B9" location="Models!A2" display="mkc_r"/>
    <hyperlink ref="B11" location="Models!A2" display="mkc_r"/>
    <hyperlink ref="B13" location="Models!A2" display="mkc_f"/>
    <hyperlink ref="B14" location="Models!A2" display="mkc_f"/>
    <hyperlink ref="B15" location="Models!A2" display="mkc_f"/>
    <hyperlink ref="B17" location="Models!A2" display="ds_r"/>
    <hyperlink ref="B18" location="Models!A2" display="ds_r"/>
    <hyperlink ref="B19" location="Models!A2" display="ds_r"/>
    <hyperlink ref="B21" location="Models!A2" display="ds_r"/>
    <hyperlink ref="B22" location="Models!A2" display="ds_r"/>
    <hyperlink ref="B23" location="Models!A2" display="ds_r"/>
    <hyperlink ref="B25" location="Models!A2" display="ds_r"/>
    <hyperlink ref="B26" location="Models!A2" display="ds_r"/>
    <hyperlink ref="B27" location="Models!A2" display="ds_r"/>
    <hyperlink ref="B28" location="Models!A2" display="ds_r"/>
    <hyperlink ref="B30" location="Models!A2" display="ds_f"/>
    <hyperlink ref="B31" location="Models!A2" display="ds_f"/>
    <hyperlink ref="B32" location="Models!A2" display="ds_f"/>
    <hyperlink ref="B34" location="Models!A2" display="ds_r"/>
    <hyperlink ref="B36" location="Models!A2" display="ds_r"/>
    <hyperlink ref="B37" location="Models!A2" display="ds_r"/>
    <hyperlink ref="B38" location="Models!A2" display="ds_f"/>
    <hyperlink ref="B39" location="Models!A2" display="ds_f"/>
    <hyperlink ref="B44" location="Models!A2" display="ds_f"/>
    <hyperlink ref="B41" location="Models!A2" display="ds_r"/>
    <hyperlink ref="B42" location="Models!A2" display="ds_r"/>
    <hyperlink ref="B43" location="Models!A2" display="ds_f"/>
    <hyperlink ref="B46" location="Models!A2" display="ds_r"/>
    <hyperlink ref="B47" location="Models!A2" display="ds_r"/>
    <hyperlink ref="B48" location="Models!A2" display="ds_r"/>
    <hyperlink ref="B49" location="Models!A2" display="ds_r"/>
    <hyperlink ref="B50" location="Models!A2" display="ds_r"/>
    <hyperlink ref="B52" location="Models!A2" display="ds_r"/>
    <hyperlink ref="B53" location="Models!A2" display="ds_r"/>
    <hyperlink ref="B55" location="Models!A2" display="ds_r"/>
    <hyperlink ref="B54" location="Models!A2" display="ds_r"/>
    <hyperlink ref="B57" location="Models!A2" display="ds_r"/>
    <hyperlink ref="B58" location="Models!A2" display="ds_r"/>
    <hyperlink ref="B59" location="Models!A2" display="ds_r"/>
    <hyperlink ref="B61" location="Models!A2" display="ds_r"/>
    <hyperlink ref="B62" location="Models!A2" display="ds_r"/>
    <hyperlink ref="B63" location="Models!A2" display="ds_r"/>
    <hyperlink ref="B64" location="Models!A2" display="ds_r"/>
    <hyperlink ref="B68" location="Models!A2" display="dm_r"/>
    <hyperlink ref="B67" location="Models!A2" display="dm_r"/>
    <hyperlink ref="B66" location="Models!A2" display="dm_r"/>
    <hyperlink ref="B69" location="Models!A2" display="dm_r"/>
    <hyperlink ref="B71" location="Models!A17" display="dm_dl_r"/>
    <hyperlink ref="B75" location="Models!A54" display="mul16a"/>
    <hyperlink ref="B76" location="Models!A54" display="mul16b"/>
    <hyperlink ref="B77" location="Models!A54" display="mul16d"/>
    <hyperlink ref="B78" location="Models!A54" display="mul16ds"/>
    <hyperlink ref="B79" location="Models!A98" display="mul16e"/>
    <hyperlink ref="B80" location="Models!A98" display="mul16f"/>
    <hyperlink ref="B72" location="Models!A17" display="dm_dl_r"/>
    <hyperlink ref="B73" location="Models!A17" display="dm_dl_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7"/>
  <sheetViews>
    <sheetView showGridLines="0" topLeftCell="A43" zoomScale="66" zoomScaleNormal="85" workbookViewId="0">
      <selection activeCell="A18" sqref="A18"/>
    </sheetView>
  </sheetViews>
  <sheetFormatPr defaultRowHeight="15" x14ac:dyDescent="0.25"/>
  <cols>
    <col min="1" max="1" width="3.7109375" style="35" customWidth="1"/>
    <col min="2" max="2" width="5.7109375" style="35" customWidth="1"/>
    <col min="3" max="3" width="15.7109375" style="35" customWidth="1"/>
    <col min="4" max="4" width="3.7109375" style="35" customWidth="1"/>
    <col min="5" max="5" width="5.7109375" style="35" customWidth="1"/>
    <col min="6" max="18" width="15.7109375" style="35" customWidth="1"/>
    <col min="19" max="111" width="9.140625" style="35"/>
  </cols>
  <sheetData>
    <row r="1" spans="1:111" s="32" customFormat="1" ht="30" customHeight="1" x14ac:dyDescent="0.25">
      <c r="A1" s="39"/>
      <c r="B1" s="110"/>
      <c r="C1" s="110"/>
      <c r="D1" s="33"/>
      <c r="E1" s="110"/>
      <c r="F1" s="110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</row>
    <row r="2" spans="1:111" ht="99.9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111" ht="99.9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111" ht="99.9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111" ht="99.95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11" ht="99.95" customHeight="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</row>
    <row r="7" spans="1:111" ht="99.95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111" ht="21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</row>
    <row r="9" spans="1:111" ht="42.75" customHeight="1" x14ac:dyDescent="0.25">
      <c r="A9" s="34"/>
      <c r="B9" s="124" t="s">
        <v>307</v>
      </c>
      <c r="C9" s="124"/>
      <c r="D9" s="124"/>
      <c r="E9" s="124"/>
      <c r="F9" s="124"/>
      <c r="G9" s="124"/>
      <c r="H9" s="12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11" ht="99.95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1:111" ht="99.9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11" ht="99.95" customHeigh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11" ht="99.95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11" ht="99.95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11" ht="99.9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1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6"/>
      <c r="B19" s="34"/>
      <c r="C19" s="36"/>
      <c r="D19" s="36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 x14ac:dyDescent="0.25">
      <c r="A20" s="36"/>
      <c r="B20" s="34"/>
      <c r="C20" s="36"/>
      <c r="D20" s="36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1:19" x14ac:dyDescent="0.25">
      <c r="A21" s="36"/>
      <c r="B21" s="34"/>
      <c r="C21" s="36"/>
      <c r="D21" s="36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1:19" x14ac:dyDescent="0.25">
      <c r="A22" s="36"/>
      <c r="B22" s="34"/>
      <c r="C22" s="36"/>
      <c r="D22" s="36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1:19" x14ac:dyDescent="0.25">
      <c r="A23" s="36"/>
      <c r="B23" s="34"/>
      <c r="C23" s="36"/>
      <c r="D23" s="36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4" spans="1:19" x14ac:dyDescent="0.25">
      <c r="A24" s="36"/>
      <c r="B24" s="36"/>
      <c r="C24" s="36"/>
      <c r="D24" s="36"/>
      <c r="E24" s="36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1:19" x14ac:dyDescent="0.25">
      <c r="A25" s="36"/>
      <c r="B25" s="36"/>
      <c r="C25" s="36"/>
      <c r="D25" s="36"/>
      <c r="E25" s="36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x14ac:dyDescent="0.25">
      <c r="A26" s="36"/>
      <c r="B26" s="37"/>
      <c r="C26" s="37"/>
      <c r="D26" s="37"/>
      <c r="E26" s="3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19" x14ac:dyDescent="0.25">
      <c r="A27" s="36"/>
      <c r="B27" s="37"/>
      <c r="C27" s="37"/>
      <c r="D27" s="37"/>
      <c r="E27" s="3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1:19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x14ac:dyDescent="0.25">
      <c r="A31" s="34"/>
      <c r="B31" s="34"/>
      <c r="C31" s="34"/>
      <c r="D31" s="36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x14ac:dyDescent="0.25">
      <c r="A32" s="34"/>
      <c r="B32" s="34"/>
      <c r="C32" s="34"/>
      <c r="D32" s="36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x14ac:dyDescent="0.25">
      <c r="A33" s="34"/>
      <c r="B33" s="34"/>
      <c r="C33" s="34"/>
      <c r="D33" s="3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25">
      <c r="A34" s="34"/>
      <c r="B34" s="34"/>
      <c r="C34" s="34"/>
      <c r="D34" s="36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x14ac:dyDescent="0.25">
      <c r="A35" s="34"/>
      <c r="B35" s="34"/>
      <c r="C35" s="34"/>
      <c r="D35" s="36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75" spans="15:20" ht="15" customHeight="1" x14ac:dyDescent="0.25">
      <c r="O75" s="125" t="s">
        <v>309</v>
      </c>
      <c r="P75" s="125"/>
      <c r="Q75" s="125"/>
      <c r="R75" s="125"/>
      <c r="S75" s="125"/>
      <c r="T75" s="125"/>
    </row>
    <row r="76" spans="15:20" x14ac:dyDescent="0.25">
      <c r="O76" s="125"/>
      <c r="P76" s="125"/>
      <c r="Q76" s="125"/>
      <c r="R76" s="125"/>
      <c r="S76" s="125"/>
      <c r="T76" s="125"/>
    </row>
    <row r="77" spans="15:20" x14ac:dyDescent="0.25">
      <c r="O77" s="125"/>
      <c r="P77" s="125"/>
      <c r="Q77" s="125"/>
      <c r="R77" s="125"/>
      <c r="S77" s="125"/>
      <c r="T77" s="125"/>
    </row>
  </sheetData>
  <mergeCells count="4">
    <mergeCell ref="O75:T77"/>
    <mergeCell ref="B1:C1"/>
    <mergeCell ref="E1:F1"/>
    <mergeCell ref="B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="85" zoomScaleNormal="85" workbookViewId="0">
      <selection activeCell="I4" sqref="I4"/>
    </sheetView>
  </sheetViews>
  <sheetFormatPr defaultRowHeight="15" x14ac:dyDescent="0.25"/>
  <cols>
    <col min="1" max="1" width="10.7109375" customWidth="1"/>
    <col min="2" max="3" width="20.7109375" style="90" customWidth="1"/>
    <col min="4" max="4" width="30.7109375" customWidth="1"/>
  </cols>
  <sheetData>
    <row r="1" spans="1:6" x14ac:dyDescent="0.25">
      <c r="B1" s="92" t="s">
        <v>173</v>
      </c>
      <c r="C1" s="93" t="s">
        <v>174</v>
      </c>
      <c r="D1" s="93" t="s">
        <v>175</v>
      </c>
      <c r="F1" s="93" t="s">
        <v>172</v>
      </c>
    </row>
    <row r="2" spans="1:6" x14ac:dyDescent="0.25">
      <c r="B2" s="90">
        <v>0</v>
      </c>
      <c r="C2" s="90">
        <v>1</v>
      </c>
      <c r="D2">
        <v>1</v>
      </c>
      <c r="F2">
        <v>2</v>
      </c>
    </row>
    <row r="3" spans="1:6" x14ac:dyDescent="0.25">
      <c r="A3">
        <v>-5</v>
      </c>
      <c r="B3" s="91">
        <f>MAX(0,$A3)-($A3*B$2)+LOG(1+EXP(-1*ABS($A3)))</f>
        <v>2.9164387928812723E-3</v>
      </c>
      <c r="C3" s="91">
        <f>MAX(0,$A3)-($A3*C$2)+LOG(1+EXP(-1*ABS($A3)))</f>
        <v>5.0029164387928811</v>
      </c>
      <c r="D3" s="91">
        <f>MAX(1, $F$2*$D$2)*MAX(0,$A3)-(MAX(1, $F$2*$D$2)*($A3*D$2))+LOG(1+EXP(-1*ABS($A3)))</f>
        <v>10.002916438792882</v>
      </c>
    </row>
    <row r="4" spans="1:6" x14ac:dyDescent="0.25">
      <c r="A4">
        <v>-4.9000000000000004</v>
      </c>
      <c r="B4" s="91">
        <f t="shared" ref="B4:C68" si="0">MAX(0,$A4)-($A4*B$2)+LOG(1+EXP(-1*ABS($A4)))</f>
        <v>3.2220282200471225E-3</v>
      </c>
      <c r="C4" s="91">
        <f t="shared" si="0"/>
        <v>4.9032220282200472</v>
      </c>
      <c r="D4" s="91">
        <f t="shared" ref="D4:D67" si="1">MAX(1, $F$2*$D$2)*MAX(0,$A4)-(MAX(1, $F$2*$D$2)*($A4*D$2))+LOG(1+EXP(-1*ABS($A4)))</f>
        <v>9.8032220282200484</v>
      </c>
    </row>
    <row r="5" spans="1:6" x14ac:dyDescent="0.25">
      <c r="A5">
        <v>-4.8</v>
      </c>
      <c r="B5" s="91">
        <f t="shared" si="0"/>
        <v>3.5595068183171628E-3</v>
      </c>
      <c r="C5" s="91">
        <f t="shared" si="0"/>
        <v>4.803559506818317</v>
      </c>
      <c r="D5" s="91">
        <f t="shared" si="1"/>
        <v>9.6035595068183159</v>
      </c>
    </row>
    <row r="6" spans="1:6" x14ac:dyDescent="0.25">
      <c r="A6">
        <v>-4.7</v>
      </c>
      <c r="B6" s="91">
        <f t="shared" si="0"/>
        <v>3.9321735372283015E-3</v>
      </c>
      <c r="C6" s="91">
        <f t="shared" si="0"/>
        <v>4.7039321735372281</v>
      </c>
      <c r="D6" s="91">
        <f t="shared" si="1"/>
        <v>9.4039321735372283</v>
      </c>
    </row>
    <row r="7" spans="1:6" x14ac:dyDescent="0.25">
      <c r="A7">
        <v>-4.5999999999999996</v>
      </c>
      <c r="B7" s="91">
        <f t="shared" si="0"/>
        <v>4.3436622976858836E-3</v>
      </c>
      <c r="C7" s="91">
        <f t="shared" si="0"/>
        <v>4.6043436622976852</v>
      </c>
      <c r="D7" s="91">
        <f t="shared" si="1"/>
        <v>9.2043436622976849</v>
      </c>
    </row>
    <row r="8" spans="1:6" x14ac:dyDescent="0.25">
      <c r="A8">
        <v>-4.5</v>
      </c>
      <c r="B8" s="91">
        <f t="shared" si="0"/>
        <v>4.7979746252193537E-3</v>
      </c>
      <c r="C8" s="91">
        <f t="shared" si="0"/>
        <v>4.5047979746252196</v>
      </c>
      <c r="D8" s="91">
        <f t="shared" si="1"/>
        <v>9.0047979746252196</v>
      </c>
    </row>
    <row r="9" spans="1:6" x14ac:dyDescent="0.25">
      <c r="A9">
        <v>-4.4000000000000004</v>
      </c>
      <c r="B9" s="91">
        <f t="shared" si="0"/>
        <v>5.2995151600799774E-3</v>
      </c>
      <c r="C9" s="91">
        <f t="shared" si="0"/>
        <v>4.4052995151600802</v>
      </c>
      <c r="D9" s="91">
        <f t="shared" si="1"/>
        <v>8.8052995151600815</v>
      </c>
    </row>
    <row r="10" spans="1:6" x14ac:dyDescent="0.25">
      <c r="A10">
        <v>-4.3</v>
      </c>
      <c r="B10" s="91">
        <f t="shared" si="0"/>
        <v>5.8531302304671087E-3</v>
      </c>
      <c r="C10" s="91">
        <f t="shared" si="0"/>
        <v>4.3058531302304672</v>
      </c>
      <c r="D10" s="91">
        <f t="shared" si="1"/>
        <v>8.6058531302304662</v>
      </c>
    </row>
    <row r="11" spans="1:6" x14ac:dyDescent="0.25">
      <c r="A11">
        <v>-4.2</v>
      </c>
      <c r="B11" s="91">
        <f t="shared" si="0"/>
        <v>6.4641496712567349E-3</v>
      </c>
      <c r="C11" s="91">
        <f t="shared" si="0"/>
        <v>4.2064641496712571</v>
      </c>
      <c r="D11" s="91">
        <f t="shared" si="1"/>
        <v>8.4064641496712564</v>
      </c>
    </row>
    <row r="12" spans="1:6" x14ac:dyDescent="0.25">
      <c r="A12">
        <v>-4.0999999999999996</v>
      </c>
      <c r="B12" s="91">
        <f t="shared" si="0"/>
        <v>7.1384320618252161E-3</v>
      </c>
      <c r="C12" s="91">
        <f t="shared" si="0"/>
        <v>4.1071384320618245</v>
      </c>
      <c r="D12" s="91">
        <f t="shared" si="1"/>
        <v>8.207138432061825</v>
      </c>
    </row>
    <row r="13" spans="1:6" x14ac:dyDescent="0.25">
      <c r="A13">
        <v>-4</v>
      </c>
      <c r="B13" s="91">
        <f t="shared" si="0"/>
        <v>7.882413541646564E-3</v>
      </c>
      <c r="C13" s="91">
        <f t="shared" si="0"/>
        <v>4.0078824135416466</v>
      </c>
      <c r="D13" s="91">
        <f t="shared" si="1"/>
        <v>8.0078824135416458</v>
      </c>
    </row>
    <row r="14" spans="1:6" x14ac:dyDescent="0.25">
      <c r="A14">
        <v>-3.9</v>
      </c>
      <c r="B14" s="91">
        <f t="shared" si="0"/>
        <v>8.7031603398161055E-3</v>
      </c>
      <c r="C14" s="91">
        <f t="shared" si="0"/>
        <v>3.9087031603398161</v>
      </c>
      <c r="D14" s="91">
        <f t="shared" si="1"/>
        <v>7.8087031603398156</v>
      </c>
    </row>
    <row r="15" spans="1:6" x14ac:dyDescent="0.25">
      <c r="A15">
        <v>-3.8</v>
      </c>
      <c r="B15" s="91">
        <f t="shared" si="0"/>
        <v>9.6084251227871818E-3</v>
      </c>
      <c r="C15" s="91">
        <f t="shared" si="0"/>
        <v>3.8096084251227871</v>
      </c>
      <c r="D15" s="91">
        <f t="shared" si="1"/>
        <v>7.6096084251227865</v>
      </c>
    </row>
    <row r="16" spans="1:6" x14ac:dyDescent="0.25">
      <c r="A16">
        <v>-3.7</v>
      </c>
      <c r="B16" s="91">
        <f t="shared" si="0"/>
        <v>1.0606707221413554E-2</v>
      </c>
      <c r="C16" s="91">
        <f t="shared" si="0"/>
        <v>3.7106067072214137</v>
      </c>
      <c r="D16" s="91">
        <f t="shared" si="1"/>
        <v>7.4106067072214143</v>
      </c>
    </row>
    <row r="17" spans="1:4" x14ac:dyDescent="0.25">
      <c r="A17">
        <v>-3.6</v>
      </c>
      <c r="B17" s="91">
        <f t="shared" si="0"/>
        <v>1.1707316741617527E-2</v>
      </c>
      <c r="C17" s="91">
        <f t="shared" si="0"/>
        <v>3.6117073167416178</v>
      </c>
      <c r="D17" s="91">
        <f t="shared" si="1"/>
        <v>7.2117073167416175</v>
      </c>
    </row>
    <row r="18" spans="1:4" x14ac:dyDescent="0.25">
      <c r="A18">
        <v>-3.5000000000000102</v>
      </c>
      <c r="B18" s="91">
        <f t="shared" si="0"/>
        <v>1.2920442490112635E-2</v>
      </c>
      <c r="C18" s="91">
        <f t="shared" si="0"/>
        <v>3.512920442490123</v>
      </c>
      <c r="D18" s="91">
        <f t="shared" si="1"/>
        <v>7.0129204424901328</v>
      </c>
    </row>
    <row r="19" spans="1:4" x14ac:dyDescent="0.25">
      <c r="A19">
        <v>-3.4000000000000101</v>
      </c>
      <c r="B19" s="91">
        <f t="shared" si="0"/>
        <v>1.4257223554842978E-2</v>
      </c>
      <c r="C19" s="91">
        <f t="shared" si="0"/>
        <v>3.4142572235548529</v>
      </c>
      <c r="D19" s="91">
        <f t="shared" si="1"/>
        <v>6.8142572235548631</v>
      </c>
    </row>
    <row r="20" spans="1:4" x14ac:dyDescent="0.25">
      <c r="A20">
        <v>-3.30000000000001</v>
      </c>
      <c r="B20" s="91">
        <f t="shared" si="0"/>
        <v>1.572982426615253E-2</v>
      </c>
      <c r="C20" s="91">
        <f t="shared" si="0"/>
        <v>3.3157298242661626</v>
      </c>
      <c r="D20" s="91">
        <f t="shared" si="1"/>
        <v>6.6157298242661726</v>
      </c>
    </row>
    <row r="21" spans="1:4" x14ac:dyDescent="0.25">
      <c r="A21">
        <v>-3.2000000000000099</v>
      </c>
      <c r="B21" s="91">
        <f t="shared" si="0"/>
        <v>1.7351512126085496E-2</v>
      </c>
      <c r="C21" s="91">
        <f t="shared" si="0"/>
        <v>3.2173515121260956</v>
      </c>
      <c r="D21" s="91">
        <f t="shared" si="1"/>
        <v>6.4173515121261051</v>
      </c>
    </row>
    <row r="22" spans="1:4" x14ac:dyDescent="0.25">
      <c r="A22">
        <v>-3.1000000000000099</v>
      </c>
      <c r="B22" s="91">
        <f t="shared" si="0"/>
        <v>1.9136738126484251E-2</v>
      </c>
      <c r="C22" s="91">
        <f t="shared" si="0"/>
        <v>3.1191367381264943</v>
      </c>
      <c r="D22" s="91">
        <f t="shared" si="1"/>
        <v>6.2191367381265037</v>
      </c>
    </row>
    <row r="23" spans="1:4" x14ac:dyDescent="0.25">
      <c r="A23">
        <v>-3.0000000000000102</v>
      </c>
      <c r="B23" s="91">
        <f t="shared" si="0"/>
        <v>2.110121867876923E-2</v>
      </c>
      <c r="C23" s="91">
        <f t="shared" si="0"/>
        <v>3.0211012186787793</v>
      </c>
      <c r="D23" s="91">
        <f t="shared" si="1"/>
        <v>6.0211012186787896</v>
      </c>
    </row>
    <row r="24" spans="1:4" x14ac:dyDescent="0.25">
      <c r="A24">
        <v>-2.9000000000000101</v>
      </c>
      <c r="B24" s="91">
        <f t="shared" si="0"/>
        <v>2.3262018146879917E-2</v>
      </c>
      <c r="C24" s="91">
        <f t="shared" si="0"/>
        <v>2.92326201814689</v>
      </c>
      <c r="D24" s="91">
        <f t="shared" si="1"/>
        <v>5.8232620181469006</v>
      </c>
    </row>
    <row r="25" spans="1:4" x14ac:dyDescent="0.25">
      <c r="A25">
        <v>-2.80000000000001</v>
      </c>
      <c r="B25" s="91">
        <f t="shared" si="0"/>
        <v>2.5637630708018916E-2</v>
      </c>
      <c r="C25" s="91">
        <f t="shared" si="0"/>
        <v>2.8256376307080289</v>
      </c>
      <c r="D25" s="91">
        <f t="shared" si="1"/>
        <v>5.6256376307080389</v>
      </c>
    </row>
    <row r="26" spans="1:4" x14ac:dyDescent="0.25">
      <c r="A26">
        <v>-2.7000000000000099</v>
      </c>
      <c r="B26" s="91">
        <f t="shared" si="0"/>
        <v>2.8248059962906261E-2</v>
      </c>
      <c r="C26" s="91">
        <f t="shared" si="0"/>
        <v>2.7282480599629162</v>
      </c>
      <c r="D26" s="91">
        <f t="shared" si="1"/>
        <v>5.4282480599629261</v>
      </c>
    </row>
    <row r="27" spans="1:4" x14ac:dyDescent="0.25">
      <c r="A27">
        <v>-2.6000000000000099</v>
      </c>
      <c r="B27" s="91">
        <f t="shared" si="0"/>
        <v>3.1114894379216919E-2</v>
      </c>
      <c r="C27" s="91">
        <f t="shared" si="0"/>
        <v>2.6311148943792269</v>
      </c>
      <c r="D27" s="91">
        <f t="shared" si="1"/>
        <v>5.2311148943792363</v>
      </c>
    </row>
    <row r="28" spans="1:4" x14ac:dyDescent="0.25">
      <c r="A28">
        <v>-2.5000000000000102</v>
      </c>
      <c r="B28" s="91">
        <f t="shared" si="0"/>
        <v>3.4261376282067657E-2</v>
      </c>
      <c r="C28" s="91">
        <f t="shared" si="0"/>
        <v>2.5342613762820778</v>
      </c>
      <c r="D28" s="91">
        <f t="shared" si="1"/>
        <v>5.034261376282088</v>
      </c>
    </row>
    <row r="29" spans="1:4" x14ac:dyDescent="0.25">
      <c r="A29">
        <v>-2.4000000000000101</v>
      </c>
      <c r="B29" s="91">
        <f t="shared" si="0"/>
        <v>3.7712461710171147E-2</v>
      </c>
      <c r="C29" s="91">
        <f t="shared" si="0"/>
        <v>2.4377124617101811</v>
      </c>
      <c r="D29" s="91">
        <f t="shared" si="1"/>
        <v>4.8377124617101916</v>
      </c>
    </row>
    <row r="30" spans="1:4" x14ac:dyDescent="0.25">
      <c r="A30">
        <v>-2.30000000000001</v>
      </c>
      <c r="B30" s="91">
        <f t="shared" si="0"/>
        <v>4.1494868045777393E-2</v>
      </c>
      <c r="C30" s="91">
        <f t="shared" si="0"/>
        <v>2.3414948680457872</v>
      </c>
      <c r="D30" s="91">
        <f t="shared" si="1"/>
        <v>4.6414948680457977</v>
      </c>
    </row>
    <row r="31" spans="1:4" x14ac:dyDescent="0.25">
      <c r="A31">
        <v>-2.2000000000000099</v>
      </c>
      <c r="B31" s="91">
        <f t="shared" si="0"/>
        <v>4.5637105915619106E-2</v>
      </c>
      <c r="C31" s="91">
        <f t="shared" si="0"/>
        <v>2.245637105915629</v>
      </c>
      <c r="D31" s="91">
        <f t="shared" si="1"/>
        <v>4.4456371059156394</v>
      </c>
    </row>
    <row r="32" spans="1:4" x14ac:dyDescent="0.25">
      <c r="A32">
        <v>-2.1000000000000099</v>
      </c>
      <c r="B32" s="91">
        <f t="shared" si="0"/>
        <v>5.0169491469061925E-2</v>
      </c>
      <c r="C32" s="91">
        <f t="shared" si="0"/>
        <v>2.1501694914690717</v>
      </c>
      <c r="D32" s="91">
        <f t="shared" si="1"/>
        <v>4.250169491469082</v>
      </c>
    </row>
    <row r="33" spans="1:4" x14ac:dyDescent="0.25">
      <c r="A33">
        <v>-2.0000000000000102</v>
      </c>
      <c r="B33" s="91">
        <f t="shared" si="0"/>
        <v>5.5124134794917422E-2</v>
      </c>
      <c r="C33" s="91">
        <f t="shared" si="0"/>
        <v>2.0551241347949278</v>
      </c>
      <c r="D33" s="91">
        <f t="shared" si="1"/>
        <v>4.0551241347949381</v>
      </c>
    </row>
    <row r="34" spans="1:4" x14ac:dyDescent="0.25">
      <c r="A34">
        <v>-1.9000000000000099</v>
      </c>
      <c r="B34" s="91">
        <f t="shared" si="0"/>
        <v>6.0534899972671592E-2</v>
      </c>
      <c r="C34" s="91">
        <f t="shared" si="0"/>
        <v>1.9605348999726815</v>
      </c>
      <c r="D34" s="91">
        <f t="shared" si="1"/>
        <v>3.8605348999726914</v>
      </c>
    </row>
    <row r="35" spans="1:4" x14ac:dyDescent="0.25">
      <c r="A35">
        <v>-1.80000000000001</v>
      </c>
      <c r="B35" s="91">
        <f t="shared" si="0"/>
        <v>6.6437332106218203E-2</v>
      </c>
      <c r="C35" s="91">
        <f t="shared" si="0"/>
        <v>1.8664373321062282</v>
      </c>
      <c r="D35" s="91">
        <f t="shared" si="1"/>
        <v>3.6664373321062382</v>
      </c>
    </row>
    <row r="36" spans="1:4" x14ac:dyDescent="0.25">
      <c r="A36">
        <v>-1.7000000000000099</v>
      </c>
      <c r="B36" s="91">
        <f t="shared" si="0"/>
        <v>7.2868546702911499E-2</v>
      </c>
      <c r="C36" s="91">
        <f t="shared" si="0"/>
        <v>1.7728685467029215</v>
      </c>
      <c r="D36" s="91">
        <f t="shared" si="1"/>
        <v>3.4728685467029314</v>
      </c>
    </row>
    <row r="37" spans="1:4" x14ac:dyDescent="0.25">
      <c r="A37">
        <v>-1.6000000000000101</v>
      </c>
      <c r="B37" s="91">
        <f t="shared" si="0"/>
        <v>7.9867076985724567E-2</v>
      </c>
      <c r="C37" s="91">
        <f t="shared" si="0"/>
        <v>1.6798670769857347</v>
      </c>
      <c r="D37" s="91">
        <f t="shared" si="1"/>
        <v>3.2798670769857448</v>
      </c>
    </row>
    <row r="38" spans="1:4" x14ac:dyDescent="0.25">
      <c r="A38">
        <v>-1.50000000000001</v>
      </c>
      <c r="B38" s="91">
        <f t="shared" si="0"/>
        <v>8.7472675209954331E-2</v>
      </c>
      <c r="C38" s="91">
        <f t="shared" si="0"/>
        <v>1.5874726752099644</v>
      </c>
      <c r="D38" s="91">
        <f t="shared" si="1"/>
        <v>3.0874726752099741</v>
      </c>
    </row>
    <row r="39" spans="1:4" x14ac:dyDescent="0.25">
      <c r="A39">
        <v>-1.4000000000000099</v>
      </c>
      <c r="B39" s="91">
        <f t="shared" si="0"/>
        <v>9.5726064842989511E-2</v>
      </c>
      <c r="C39" s="91">
        <f t="shared" si="0"/>
        <v>1.4957260648429993</v>
      </c>
      <c r="D39" s="91">
        <f t="shared" si="1"/>
        <v>2.8957260648430094</v>
      </c>
    </row>
    <row r="40" spans="1:4" x14ac:dyDescent="0.25">
      <c r="A40">
        <v>-1.30000000000001</v>
      </c>
      <c r="B40" s="91">
        <f>MAX(0,$A40)-($A40*B$2)+LOG(1+EXP(-1*ABS($A40)))</f>
        <v>0.10466864159170221</v>
      </c>
      <c r="C40" s="91">
        <f t="shared" si="0"/>
        <v>1.4046686415917122</v>
      </c>
      <c r="D40" s="91">
        <f t="shared" si="1"/>
        <v>2.7046686415917223</v>
      </c>
    </row>
    <row r="41" spans="1:4" x14ac:dyDescent="0.25">
      <c r="A41">
        <v>-1.2000000000000099</v>
      </c>
      <c r="B41" s="91">
        <f t="shared" si="0"/>
        <v>0.11434212274677907</v>
      </c>
      <c r="C41" s="91">
        <f t="shared" si="0"/>
        <v>1.3143421227467891</v>
      </c>
      <c r="D41" s="91">
        <f t="shared" si="1"/>
        <v>2.514342122746799</v>
      </c>
    </row>
    <row r="42" spans="1:4" x14ac:dyDescent="0.25">
      <c r="A42">
        <v>-1.1000000000000101</v>
      </c>
      <c r="B42" s="91">
        <f t="shared" si="0"/>
        <v>0.12478814615350735</v>
      </c>
      <c r="C42" s="91">
        <f t="shared" si="0"/>
        <v>1.2247881461535175</v>
      </c>
      <c r="D42" s="91">
        <f t="shared" si="1"/>
        <v>2.3247881461535274</v>
      </c>
    </row>
    <row r="43" spans="1:4" x14ac:dyDescent="0.25">
      <c r="A43">
        <v>-1.00000000000001</v>
      </c>
      <c r="B43" s="91">
        <f t="shared" si="0"/>
        <v>0.13604782228086384</v>
      </c>
      <c r="C43" s="91">
        <f t="shared" si="0"/>
        <v>1.1360478222808739</v>
      </c>
      <c r="D43" s="91">
        <f t="shared" si="1"/>
        <v>2.1360478222808839</v>
      </c>
    </row>
    <row r="44" spans="1:4" x14ac:dyDescent="0.25">
      <c r="A44">
        <v>-0.90000000000001001</v>
      </c>
      <c r="B44" s="91">
        <f t="shared" si="0"/>
        <v>0.14816124527605767</v>
      </c>
      <c r="C44" s="91">
        <f t="shared" si="0"/>
        <v>1.0481612452760678</v>
      </c>
      <c r="D44" s="91">
        <f t="shared" si="1"/>
        <v>1.9481612452760777</v>
      </c>
    </row>
    <row r="45" spans="1:4" x14ac:dyDescent="0.25">
      <c r="A45">
        <v>-0.80000000000001004</v>
      </c>
      <c r="B45" s="91">
        <f t="shared" si="0"/>
        <v>0.16116697145174053</v>
      </c>
      <c r="C45" s="91">
        <f t="shared" si="0"/>
        <v>0.96116697145175056</v>
      </c>
      <c r="D45" s="91">
        <f t="shared" si="1"/>
        <v>1.7611669714517606</v>
      </c>
    </row>
    <row r="46" spans="1:4" x14ac:dyDescent="0.25">
      <c r="A46">
        <v>-0.70000000000002005</v>
      </c>
      <c r="B46" s="91">
        <f t="shared" si="0"/>
        <v>0.17510147621132624</v>
      </c>
      <c r="C46" s="91">
        <f t="shared" si="0"/>
        <v>0.87510147621134626</v>
      </c>
      <c r="D46" s="91">
        <f t="shared" si="1"/>
        <v>1.5751014762113664</v>
      </c>
    </row>
    <row r="47" spans="1:4" x14ac:dyDescent="0.25">
      <c r="A47">
        <v>-0.60000000000001996</v>
      </c>
      <c r="B47" s="91">
        <f t="shared" si="0"/>
        <v>0.1899986027951801</v>
      </c>
      <c r="C47" s="91">
        <f t="shared" si="0"/>
        <v>0.78999860279520007</v>
      </c>
      <c r="D47" s="91">
        <f t="shared" si="1"/>
        <v>1.38999860279522</v>
      </c>
    </row>
    <row r="48" spans="1:4" x14ac:dyDescent="0.25">
      <c r="A48">
        <v>-0.50000000000001998</v>
      </c>
      <c r="B48" s="91">
        <f t="shared" si="0"/>
        <v>0.20588901822675224</v>
      </c>
      <c r="C48" s="91">
        <f t="shared" si="0"/>
        <v>0.70588901822677219</v>
      </c>
      <c r="D48" s="91">
        <f t="shared" si="1"/>
        <v>1.2058890182267923</v>
      </c>
    </row>
    <row r="49" spans="1:4" x14ac:dyDescent="0.25">
      <c r="A49">
        <v>-0.40000000000002001</v>
      </c>
      <c r="B49" s="91">
        <f t="shared" si="0"/>
        <v>0.22279969324949989</v>
      </c>
      <c r="C49" s="91">
        <f t="shared" si="0"/>
        <v>0.62279969324951989</v>
      </c>
      <c r="D49" s="91">
        <f t="shared" si="1"/>
        <v>1.02279969324954</v>
      </c>
    </row>
    <row r="50" spans="1:4" x14ac:dyDescent="0.25">
      <c r="A50">
        <v>-0.30000000000001997</v>
      </c>
      <c r="B50" s="91">
        <f t="shared" si="0"/>
        <v>0.2407534236868058</v>
      </c>
      <c r="C50" s="91">
        <f t="shared" si="0"/>
        <v>0.54075342368682577</v>
      </c>
      <c r="D50" s="91">
        <f t="shared" si="1"/>
        <v>0.84075342368684569</v>
      </c>
    </row>
    <row r="51" spans="1:4" x14ac:dyDescent="0.25">
      <c r="A51">
        <v>-0.20000000000002</v>
      </c>
      <c r="B51" s="91">
        <f t="shared" si="0"/>
        <v>0.25976841038427134</v>
      </c>
      <c r="C51" s="91">
        <f t="shared" si="0"/>
        <v>0.45976841038429134</v>
      </c>
      <c r="D51" s="91">
        <f t="shared" si="1"/>
        <v>0.65976841038431133</v>
      </c>
    </row>
    <row r="52" spans="1:4" x14ac:dyDescent="0.25">
      <c r="A52">
        <v>-0.10000000000002</v>
      </c>
      <c r="B52" s="91">
        <f t="shared" si="0"/>
        <v>0.27985791362683327</v>
      </c>
      <c r="C52" s="91">
        <f t="shared" si="0"/>
        <v>0.37985791362685328</v>
      </c>
      <c r="D52" s="91">
        <f t="shared" si="1"/>
        <v>0.47985791362687324</v>
      </c>
    </row>
    <row r="53" spans="1:4" x14ac:dyDescent="0.25">
      <c r="A53">
        <v>0</v>
      </c>
      <c r="B53" s="91">
        <f t="shared" si="0"/>
        <v>0.3010299956639812</v>
      </c>
      <c r="C53" s="91">
        <f t="shared" si="0"/>
        <v>0.3010299956639812</v>
      </c>
      <c r="D53" s="91">
        <f t="shared" si="1"/>
        <v>0.3010299956639812</v>
      </c>
    </row>
    <row r="54" spans="1:4" x14ac:dyDescent="0.25">
      <c r="A54">
        <v>9.9999999999980105E-2</v>
      </c>
      <c r="B54" s="91">
        <f t="shared" si="0"/>
        <v>0.37985791362682153</v>
      </c>
      <c r="C54" s="91">
        <f t="shared" si="0"/>
        <v>0.27985791362684143</v>
      </c>
      <c r="D54" s="91">
        <f t="shared" si="1"/>
        <v>0.27985791362684143</v>
      </c>
    </row>
    <row r="55" spans="1:4" x14ac:dyDescent="0.25">
      <c r="A55">
        <v>0.19999999999998</v>
      </c>
      <c r="B55" s="91">
        <f t="shared" si="0"/>
        <v>0.45976841038425909</v>
      </c>
      <c r="C55" s="91">
        <f t="shared" si="0"/>
        <v>0.25976841038427911</v>
      </c>
      <c r="D55" s="91">
        <f t="shared" si="1"/>
        <v>0.25976841038427911</v>
      </c>
    </row>
    <row r="56" spans="1:4" x14ac:dyDescent="0.25">
      <c r="A56">
        <v>0.29999999999998</v>
      </c>
      <c r="B56" s="91">
        <f t="shared" si="0"/>
        <v>0.54075342368679324</v>
      </c>
      <c r="C56" s="91">
        <f t="shared" si="0"/>
        <v>0.24075342368681318</v>
      </c>
      <c r="D56" s="91">
        <f t="shared" si="1"/>
        <v>0.24075342368681318</v>
      </c>
    </row>
    <row r="57" spans="1:4" x14ac:dyDescent="0.25">
      <c r="A57">
        <v>0.39999999999997998</v>
      </c>
      <c r="B57" s="91">
        <f t="shared" si="0"/>
        <v>0.62279969324948692</v>
      </c>
      <c r="C57" s="91">
        <f t="shared" si="0"/>
        <v>0.22279969324950694</v>
      </c>
      <c r="D57" s="91">
        <f t="shared" si="1"/>
        <v>0.22279969324950694</v>
      </c>
    </row>
    <row r="58" spans="1:4" x14ac:dyDescent="0.25">
      <c r="A58">
        <v>0.49999999999998002</v>
      </c>
      <c r="B58" s="91">
        <f t="shared" si="0"/>
        <v>0.70588901822673888</v>
      </c>
      <c r="C58" s="91">
        <f t="shared" si="0"/>
        <v>0.20588901822675884</v>
      </c>
      <c r="D58" s="91">
        <f t="shared" si="1"/>
        <v>0.20588901822675884</v>
      </c>
    </row>
    <row r="59" spans="1:4" x14ac:dyDescent="0.25">
      <c r="A59">
        <v>0.59999999999997999</v>
      </c>
      <c r="B59" s="91">
        <f t="shared" si="0"/>
        <v>0.7899986027951662</v>
      </c>
      <c r="C59" s="91">
        <f t="shared" si="0"/>
        <v>0.18999860279518627</v>
      </c>
      <c r="D59" s="91">
        <f t="shared" si="1"/>
        <v>0.18999860279518627</v>
      </c>
    </row>
    <row r="60" spans="1:4" x14ac:dyDescent="0.25">
      <c r="A60">
        <v>0.69999999999997997</v>
      </c>
      <c r="B60" s="91">
        <f t="shared" si="0"/>
        <v>0.87510147621131196</v>
      </c>
      <c r="C60" s="91">
        <f t="shared" si="0"/>
        <v>0.17510147621133196</v>
      </c>
      <c r="D60" s="91">
        <f t="shared" si="1"/>
        <v>0.17510147621133196</v>
      </c>
    </row>
    <row r="61" spans="1:4" x14ac:dyDescent="0.25">
      <c r="A61">
        <v>0.79999999999997995</v>
      </c>
      <c r="B61" s="91">
        <f t="shared" si="0"/>
        <v>0.96116697145172458</v>
      </c>
      <c r="C61" s="91">
        <f t="shared" si="0"/>
        <v>0.16116697145174458</v>
      </c>
      <c r="D61" s="91">
        <f t="shared" si="1"/>
        <v>0.16116697145174458</v>
      </c>
    </row>
    <row r="62" spans="1:4" x14ac:dyDescent="0.25">
      <c r="A62">
        <v>0.89999999999998004</v>
      </c>
      <c r="B62" s="91">
        <f t="shared" si="0"/>
        <v>1.0481612452760416</v>
      </c>
      <c r="C62" s="91">
        <f t="shared" si="0"/>
        <v>0.14816124527606145</v>
      </c>
      <c r="D62" s="91">
        <f t="shared" si="1"/>
        <v>0.14816124527606145</v>
      </c>
    </row>
    <row r="63" spans="1:4" x14ac:dyDescent="0.25">
      <c r="A63">
        <v>0.99999999999998002</v>
      </c>
      <c r="B63" s="91">
        <f t="shared" si="0"/>
        <v>1.1360478222808472</v>
      </c>
      <c r="C63" s="91">
        <f t="shared" si="0"/>
        <v>0.13604782228086729</v>
      </c>
      <c r="D63" s="91">
        <f t="shared" si="1"/>
        <v>0.13604782228086729</v>
      </c>
    </row>
    <row r="64" spans="1:4" x14ac:dyDescent="0.25">
      <c r="A64">
        <v>1.0999999999999801</v>
      </c>
      <c r="B64" s="91">
        <f t="shared" si="0"/>
        <v>1.2247881461534906</v>
      </c>
      <c r="C64" s="91">
        <f t="shared" si="0"/>
        <v>0.1247881461535106</v>
      </c>
      <c r="D64" s="91">
        <f t="shared" si="1"/>
        <v>0.1247881461535106</v>
      </c>
    </row>
    <row r="65" spans="1:4" x14ac:dyDescent="0.25">
      <c r="A65">
        <v>1.19999999999998</v>
      </c>
      <c r="B65" s="91">
        <f t="shared" si="0"/>
        <v>1.314342122746762</v>
      </c>
      <c r="C65" s="91">
        <f t="shared" si="0"/>
        <v>0.11434212274678211</v>
      </c>
      <c r="D65" s="91">
        <f t="shared" si="1"/>
        <v>0.11434212274678211</v>
      </c>
    </row>
    <row r="66" spans="1:4" x14ac:dyDescent="0.25">
      <c r="A66">
        <v>1.2999999999999801</v>
      </c>
      <c r="B66" s="91">
        <f t="shared" si="0"/>
        <v>1.4046686415916851</v>
      </c>
      <c r="C66" s="91">
        <f t="shared" si="0"/>
        <v>0.10466864159170501</v>
      </c>
      <c r="D66" s="91">
        <f t="shared" si="1"/>
        <v>0.10466864159170501</v>
      </c>
    </row>
    <row r="67" spans="1:4" x14ac:dyDescent="0.25">
      <c r="A67">
        <v>1.3999999999999799</v>
      </c>
      <c r="B67" s="91">
        <f t="shared" si="0"/>
        <v>1.495726064842972</v>
      </c>
      <c r="C67" s="91">
        <f t="shared" si="0"/>
        <v>9.5726064842992065E-2</v>
      </c>
      <c r="D67" s="91">
        <f t="shared" si="1"/>
        <v>9.5726064842992065E-2</v>
      </c>
    </row>
    <row r="68" spans="1:4" x14ac:dyDescent="0.25">
      <c r="A68">
        <v>1.49999999999998</v>
      </c>
      <c r="B68" s="91">
        <f t="shared" si="0"/>
        <v>1.5874726752099366</v>
      </c>
      <c r="C68" s="91">
        <f t="shared" si="0"/>
        <v>8.7472675209956705E-2</v>
      </c>
      <c r="D68" s="91">
        <f t="shared" ref="D68:D103" si="2">MAX(1, $F$2*$D$2)*MAX(0,$A68)-(MAX(1, $F$2*$D$2)*($A68*D$2))+LOG(1+EXP(-1*ABS($A68)))</f>
        <v>8.7472675209956705E-2</v>
      </c>
    </row>
    <row r="69" spans="1:4" x14ac:dyDescent="0.25">
      <c r="A69">
        <v>1.5999999999999801</v>
      </c>
      <c r="B69" s="91">
        <f t="shared" ref="B69:C103" si="3">MAX(0,$A69)-($A69*B$2)+LOG(1+EXP(-1*ABS($A69)))</f>
        <v>1.6798670769857069</v>
      </c>
      <c r="C69" s="91">
        <f t="shared" si="3"/>
        <v>7.9867076985726732E-2</v>
      </c>
      <c r="D69" s="91">
        <f t="shared" si="2"/>
        <v>7.9867076985726732E-2</v>
      </c>
    </row>
    <row r="70" spans="1:4" x14ac:dyDescent="0.25">
      <c r="A70">
        <v>1.69999999999998</v>
      </c>
      <c r="B70" s="91">
        <f t="shared" si="3"/>
        <v>1.7728685467028935</v>
      </c>
      <c r="C70" s="91">
        <f t="shared" si="3"/>
        <v>7.2868546702913456E-2</v>
      </c>
      <c r="D70" s="91">
        <f t="shared" si="2"/>
        <v>7.2868546702913456E-2</v>
      </c>
    </row>
    <row r="71" spans="1:4" x14ac:dyDescent="0.25">
      <c r="A71">
        <v>1.7999999999999801</v>
      </c>
      <c r="B71" s="91">
        <f t="shared" si="3"/>
        <v>1.8664373321062</v>
      </c>
      <c r="C71" s="91">
        <f t="shared" si="3"/>
        <v>6.6437332106220021E-2</v>
      </c>
      <c r="D71" s="91">
        <f t="shared" si="2"/>
        <v>6.6437332106220021E-2</v>
      </c>
    </row>
    <row r="72" spans="1:4" x14ac:dyDescent="0.25">
      <c r="A72">
        <v>1.8999999999999799</v>
      </c>
      <c r="B72" s="91">
        <f t="shared" si="3"/>
        <v>1.9605348999726533</v>
      </c>
      <c r="C72" s="91">
        <f t="shared" si="3"/>
        <v>6.0534899972673265E-2</v>
      </c>
      <c r="D72" s="91">
        <f t="shared" si="2"/>
        <v>6.0534899972673265E-2</v>
      </c>
    </row>
    <row r="73" spans="1:4" x14ac:dyDescent="0.25">
      <c r="A73">
        <v>1.99999999999998</v>
      </c>
      <c r="B73" s="91">
        <f t="shared" si="3"/>
        <v>2.055124134794899</v>
      </c>
      <c r="C73" s="91">
        <f t="shared" si="3"/>
        <v>5.5124134794919032E-2</v>
      </c>
      <c r="D73" s="91">
        <f t="shared" si="2"/>
        <v>5.5124134794919032E-2</v>
      </c>
    </row>
    <row r="74" spans="1:4" x14ac:dyDescent="0.25">
      <c r="A74">
        <v>2.0999999999999699</v>
      </c>
      <c r="B74" s="91">
        <f t="shared" si="3"/>
        <v>2.1501694914690339</v>
      </c>
      <c r="C74" s="91">
        <f t="shared" si="3"/>
        <v>5.0169491469063812E-2</v>
      </c>
      <c r="D74" s="91">
        <f t="shared" si="2"/>
        <v>5.0169491469063812E-2</v>
      </c>
    </row>
    <row r="75" spans="1:4" x14ac:dyDescent="0.25">
      <c r="A75">
        <v>2.19999999999997</v>
      </c>
      <c r="B75" s="91">
        <f t="shared" si="3"/>
        <v>2.2456371059155908</v>
      </c>
      <c r="C75" s="91">
        <f t="shared" si="3"/>
        <v>4.563710591562084E-2</v>
      </c>
      <c r="D75" s="91">
        <f t="shared" si="2"/>
        <v>4.563710591562084E-2</v>
      </c>
    </row>
    <row r="76" spans="1:4" x14ac:dyDescent="0.25">
      <c r="A76">
        <v>2.2999999999999701</v>
      </c>
      <c r="B76" s="91">
        <f t="shared" si="3"/>
        <v>2.341494868045749</v>
      </c>
      <c r="C76" s="91">
        <f t="shared" si="3"/>
        <v>4.1494868045778975E-2</v>
      </c>
      <c r="D76" s="91">
        <f t="shared" si="2"/>
        <v>4.1494868045778975E-2</v>
      </c>
    </row>
    <row r="77" spans="1:4" x14ac:dyDescent="0.25">
      <c r="A77">
        <v>2.3999999999999702</v>
      </c>
      <c r="B77" s="91">
        <f t="shared" si="3"/>
        <v>2.4377124617101429</v>
      </c>
      <c r="C77" s="91">
        <f t="shared" si="3"/>
        <v>3.7712461710172562E-2</v>
      </c>
      <c r="D77" s="91">
        <f t="shared" si="2"/>
        <v>3.7712461710172562E-2</v>
      </c>
    </row>
    <row r="78" spans="1:4" x14ac:dyDescent="0.25">
      <c r="A78">
        <v>2.4999999999999698</v>
      </c>
      <c r="B78" s="91">
        <f t="shared" si="3"/>
        <v>2.5342613762820387</v>
      </c>
      <c r="C78" s="91">
        <f t="shared" si="3"/>
        <v>3.4261376282068989E-2</v>
      </c>
      <c r="D78" s="91">
        <f t="shared" si="2"/>
        <v>3.4261376282068989E-2</v>
      </c>
    </row>
    <row r="79" spans="1:4" x14ac:dyDescent="0.25">
      <c r="A79">
        <v>2.5999999999999699</v>
      </c>
      <c r="B79" s="91">
        <f t="shared" si="3"/>
        <v>2.6311148943791882</v>
      </c>
      <c r="C79" s="91">
        <f t="shared" si="3"/>
        <v>3.1114894379218175E-2</v>
      </c>
      <c r="D79" s="91">
        <f t="shared" si="2"/>
        <v>3.1114894379218175E-2</v>
      </c>
    </row>
    <row r="80" spans="1:4" x14ac:dyDescent="0.25">
      <c r="A80">
        <v>2.69999999999997</v>
      </c>
      <c r="B80" s="91">
        <f t="shared" si="3"/>
        <v>2.7282480599628771</v>
      </c>
      <c r="C80" s="91">
        <f t="shared" si="3"/>
        <v>2.8248059962907343E-2</v>
      </c>
      <c r="D80" s="91">
        <f t="shared" si="2"/>
        <v>2.8248059962907343E-2</v>
      </c>
    </row>
    <row r="81" spans="1:4" x14ac:dyDescent="0.25">
      <c r="A81">
        <v>2.7999999999999701</v>
      </c>
      <c r="B81" s="91">
        <f t="shared" si="3"/>
        <v>2.8256376307079898</v>
      </c>
      <c r="C81" s="91">
        <f t="shared" si="3"/>
        <v>2.5637630708019919E-2</v>
      </c>
      <c r="D81" s="91">
        <f t="shared" si="2"/>
        <v>2.5637630708019919E-2</v>
      </c>
    </row>
    <row r="82" spans="1:4" x14ac:dyDescent="0.25">
      <c r="A82">
        <v>2.8999999999999702</v>
      </c>
      <c r="B82" s="91">
        <f t="shared" si="3"/>
        <v>2.9232620181468509</v>
      </c>
      <c r="C82" s="91">
        <f t="shared" si="3"/>
        <v>2.3262018146880829E-2</v>
      </c>
      <c r="D82" s="91">
        <f t="shared" si="2"/>
        <v>2.3262018146880829E-2</v>
      </c>
    </row>
    <row r="83" spans="1:4" x14ac:dyDescent="0.25">
      <c r="A83">
        <v>2.9999999999999698</v>
      </c>
      <c r="B83" s="91">
        <f t="shared" si="3"/>
        <v>3.0211012186787398</v>
      </c>
      <c r="C83" s="91">
        <f t="shared" si="3"/>
        <v>2.1101218678770055E-2</v>
      </c>
      <c r="D83" s="91">
        <f t="shared" si="2"/>
        <v>2.1101218678770055E-2</v>
      </c>
    </row>
    <row r="84" spans="1:4" x14ac:dyDescent="0.25">
      <c r="A84">
        <v>3.0999999999999699</v>
      </c>
      <c r="B84" s="91">
        <f t="shared" si="3"/>
        <v>3.1191367381264548</v>
      </c>
      <c r="C84" s="91">
        <f t="shared" si="3"/>
        <v>1.913673812648499E-2</v>
      </c>
      <c r="D84" s="91">
        <f t="shared" si="2"/>
        <v>1.913673812648499E-2</v>
      </c>
    </row>
    <row r="85" spans="1:4" x14ac:dyDescent="0.25">
      <c r="A85">
        <v>3.19999999999997</v>
      </c>
      <c r="B85" s="91">
        <f t="shared" si="3"/>
        <v>3.2173515121260561</v>
      </c>
      <c r="C85" s="91">
        <f t="shared" si="3"/>
        <v>1.7351512126086235E-2</v>
      </c>
      <c r="D85" s="91">
        <f t="shared" si="2"/>
        <v>1.7351512126086235E-2</v>
      </c>
    </row>
    <row r="86" spans="1:4" x14ac:dyDescent="0.25">
      <c r="A86">
        <v>3.2999999999999701</v>
      </c>
      <c r="B86" s="91">
        <f t="shared" si="3"/>
        <v>3.3157298242661231</v>
      </c>
      <c r="C86" s="91">
        <f t="shared" si="3"/>
        <v>1.5729824266153183E-2</v>
      </c>
      <c r="D86" s="91">
        <f t="shared" si="2"/>
        <v>1.5729824266153183E-2</v>
      </c>
    </row>
    <row r="87" spans="1:4" x14ac:dyDescent="0.25">
      <c r="A87">
        <v>3.3999999999999702</v>
      </c>
      <c r="B87" s="91">
        <f t="shared" si="3"/>
        <v>3.4142572235548139</v>
      </c>
      <c r="C87" s="91">
        <f t="shared" si="3"/>
        <v>1.4257223554843539E-2</v>
      </c>
      <c r="D87" s="91">
        <f t="shared" si="2"/>
        <v>1.4257223554843539E-2</v>
      </c>
    </row>
    <row r="88" spans="1:4" x14ac:dyDescent="0.25">
      <c r="A88">
        <v>3.4999999999999698</v>
      </c>
      <c r="B88" s="91">
        <f t="shared" si="3"/>
        <v>3.5129204424900831</v>
      </c>
      <c r="C88" s="91">
        <f t="shared" si="3"/>
        <v>1.2920442490113197E-2</v>
      </c>
      <c r="D88" s="91">
        <f t="shared" si="2"/>
        <v>1.2920442490113197E-2</v>
      </c>
    </row>
    <row r="89" spans="1:4" x14ac:dyDescent="0.25">
      <c r="A89">
        <v>3.5999999999999699</v>
      </c>
      <c r="B89" s="91">
        <f t="shared" si="3"/>
        <v>3.6117073167415876</v>
      </c>
      <c r="C89" s="91">
        <f t="shared" si="3"/>
        <v>1.1707316741617808E-2</v>
      </c>
      <c r="D89" s="91">
        <f t="shared" si="2"/>
        <v>1.1707316741617808E-2</v>
      </c>
    </row>
    <row r="90" spans="1:4" x14ac:dyDescent="0.25">
      <c r="A90">
        <v>3.69999999999997</v>
      </c>
      <c r="B90" s="91">
        <f t="shared" si="3"/>
        <v>3.710606707221384</v>
      </c>
      <c r="C90" s="91">
        <f t="shared" si="3"/>
        <v>1.0606707221413835E-2</v>
      </c>
      <c r="D90" s="91">
        <f t="shared" si="2"/>
        <v>1.0606707221413835E-2</v>
      </c>
    </row>
    <row r="91" spans="1:4" x14ac:dyDescent="0.25">
      <c r="A91">
        <v>3.7999999999999701</v>
      </c>
      <c r="B91" s="91">
        <f t="shared" si="3"/>
        <v>3.8096084251227573</v>
      </c>
      <c r="C91" s="91">
        <f t="shared" si="3"/>
        <v>9.6084251227874645E-3</v>
      </c>
      <c r="D91" s="91">
        <f t="shared" si="2"/>
        <v>9.6084251227874645E-3</v>
      </c>
    </row>
    <row r="92" spans="1:4" x14ac:dyDescent="0.25">
      <c r="A92">
        <v>3.8999999999999702</v>
      </c>
      <c r="B92" s="91">
        <f t="shared" si="3"/>
        <v>3.9087031603397864</v>
      </c>
      <c r="C92" s="91">
        <f t="shared" si="3"/>
        <v>8.70316033981639E-3</v>
      </c>
      <c r="D92" s="91">
        <f t="shared" si="2"/>
        <v>8.70316033981639E-3</v>
      </c>
    </row>
    <row r="93" spans="1:4" x14ac:dyDescent="0.25">
      <c r="A93">
        <v>3.9999999999999698</v>
      </c>
      <c r="B93" s="91">
        <f t="shared" si="3"/>
        <v>4.0078824135416165</v>
      </c>
      <c r="C93" s="91">
        <f t="shared" si="3"/>
        <v>7.8824135416467531E-3</v>
      </c>
      <c r="D93" s="91">
        <f t="shared" si="2"/>
        <v>7.8824135416467531E-3</v>
      </c>
    </row>
    <row r="94" spans="1:4" x14ac:dyDescent="0.25">
      <c r="A94">
        <v>4.0999999999999703</v>
      </c>
      <c r="B94" s="91">
        <f t="shared" si="3"/>
        <v>4.1071384320617961</v>
      </c>
      <c r="C94" s="91">
        <f t="shared" si="3"/>
        <v>7.138432061825406E-3</v>
      </c>
      <c r="D94" s="91">
        <f t="shared" si="2"/>
        <v>7.138432061825406E-3</v>
      </c>
    </row>
    <row r="95" spans="1:4" x14ac:dyDescent="0.25">
      <c r="A95">
        <v>4.19999999999997</v>
      </c>
      <c r="B95" s="91">
        <f t="shared" si="3"/>
        <v>4.2064641496712269</v>
      </c>
      <c r="C95" s="91">
        <f t="shared" si="3"/>
        <v>6.4641496712569248E-3</v>
      </c>
      <c r="D95" s="91">
        <f t="shared" si="2"/>
        <v>6.4641496712569248E-3</v>
      </c>
    </row>
    <row r="96" spans="1:4" x14ac:dyDescent="0.25">
      <c r="A96">
        <v>4.2999999999999696</v>
      </c>
      <c r="B96" s="91">
        <f t="shared" si="3"/>
        <v>4.305853130230437</v>
      </c>
      <c r="C96" s="91">
        <f t="shared" si="3"/>
        <v>5.8531302304672987E-3</v>
      </c>
      <c r="D96" s="91">
        <f t="shared" si="2"/>
        <v>5.8531302304672987E-3</v>
      </c>
    </row>
    <row r="97" spans="1:4" x14ac:dyDescent="0.25">
      <c r="A97">
        <v>4.3999999999999702</v>
      </c>
      <c r="B97" s="91">
        <f t="shared" si="3"/>
        <v>4.40529951516005</v>
      </c>
      <c r="C97" s="91">
        <f t="shared" si="3"/>
        <v>5.2995151600801673E-3</v>
      </c>
      <c r="D97" s="91">
        <f t="shared" si="2"/>
        <v>5.2995151600801673E-3</v>
      </c>
    </row>
    <row r="98" spans="1:4" x14ac:dyDescent="0.25">
      <c r="A98">
        <v>4.4999999999999698</v>
      </c>
      <c r="B98" s="91">
        <f t="shared" si="3"/>
        <v>4.5047979746251894</v>
      </c>
      <c r="C98" s="91">
        <f t="shared" si="3"/>
        <v>4.7979746252195445E-3</v>
      </c>
      <c r="D98" s="91">
        <f t="shared" si="2"/>
        <v>4.7979746252195445E-3</v>
      </c>
    </row>
    <row r="99" spans="1:4" x14ac:dyDescent="0.25">
      <c r="A99">
        <v>4.5999999999999703</v>
      </c>
      <c r="B99" s="91">
        <f t="shared" si="3"/>
        <v>4.6043436622976568</v>
      </c>
      <c r="C99" s="91">
        <f t="shared" si="3"/>
        <v>4.3436622976860744E-3</v>
      </c>
      <c r="D99" s="91">
        <f t="shared" si="2"/>
        <v>4.3436622976860744E-3</v>
      </c>
    </row>
    <row r="100" spans="1:4" x14ac:dyDescent="0.25">
      <c r="A100">
        <v>4.69999999999997</v>
      </c>
      <c r="B100" s="91">
        <f t="shared" si="3"/>
        <v>4.7039321735371979</v>
      </c>
      <c r="C100" s="91">
        <f t="shared" si="3"/>
        <v>3.9321735372283978E-3</v>
      </c>
      <c r="D100" s="91">
        <f t="shared" si="2"/>
        <v>3.9321735372283978E-3</v>
      </c>
    </row>
    <row r="101" spans="1:4" x14ac:dyDescent="0.25">
      <c r="A101">
        <v>4.7999999999999696</v>
      </c>
      <c r="B101" s="91">
        <f t="shared" si="3"/>
        <v>4.8035595068182868</v>
      </c>
      <c r="C101" s="91">
        <f t="shared" si="3"/>
        <v>3.5595068183172582E-3</v>
      </c>
      <c r="D101" s="91">
        <f t="shared" si="2"/>
        <v>3.5595068183172582E-3</v>
      </c>
    </row>
    <row r="102" spans="1:4" x14ac:dyDescent="0.25">
      <c r="A102">
        <v>4.8999999999999604</v>
      </c>
      <c r="B102" s="91">
        <f t="shared" si="3"/>
        <v>4.9032220282200081</v>
      </c>
      <c r="C102" s="91">
        <f t="shared" si="3"/>
        <v>3.2220282200473137E-3</v>
      </c>
      <c r="D102" s="91">
        <f t="shared" si="2"/>
        <v>3.2220282200473137E-3</v>
      </c>
    </row>
    <row r="103" spans="1:4" x14ac:dyDescent="0.25">
      <c r="A103">
        <v>4.99999999999996</v>
      </c>
      <c r="B103" s="91">
        <f t="shared" si="3"/>
        <v>5.0029164387928411</v>
      </c>
      <c r="C103" s="91">
        <f t="shared" si="3"/>
        <v>2.916438792881464E-3</v>
      </c>
      <c r="D103" s="91">
        <f t="shared" si="2"/>
        <v>2.916438792881464E-3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70" zoomScaleNormal="70" workbookViewId="0">
      <selection activeCell="BH42" sqref="BH42"/>
    </sheetView>
  </sheetViews>
  <sheetFormatPr defaultRowHeight="15" x14ac:dyDescent="0.25"/>
  <cols>
    <col min="1" max="1" width="20.85546875" customWidth="1"/>
    <col min="2" max="51" width="4.7109375" customWidth="1"/>
  </cols>
  <sheetData>
    <row r="1" spans="1:51" ht="30" customHeight="1" x14ac:dyDescent="0.25">
      <c r="A1" s="111" t="s">
        <v>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</row>
    <row r="2" spans="1:51" x14ac:dyDescent="0.25">
      <c r="B2" s="51" t="s">
        <v>48</v>
      </c>
      <c r="C2" s="54" t="s">
        <v>49</v>
      </c>
      <c r="D2" s="51" t="s">
        <v>60</v>
      </c>
      <c r="E2" s="51" t="s">
        <v>50</v>
      </c>
      <c r="F2" s="51" t="s">
        <v>61</v>
      </c>
      <c r="G2" s="51" t="s">
        <v>62</v>
      </c>
      <c r="H2" s="51" t="s">
        <v>51</v>
      </c>
      <c r="I2" s="54" t="s">
        <v>52</v>
      </c>
      <c r="J2" s="51" t="s">
        <v>63</v>
      </c>
      <c r="K2" s="51" t="s">
        <v>64</v>
      </c>
      <c r="L2" s="51" t="s">
        <v>65</v>
      </c>
      <c r="M2" s="51" t="s">
        <v>66</v>
      </c>
      <c r="N2" s="54" t="s">
        <v>67</v>
      </c>
      <c r="O2" s="51" t="s">
        <v>68</v>
      </c>
      <c r="P2" s="51" t="s">
        <v>69</v>
      </c>
      <c r="Q2" s="51" t="s">
        <v>99</v>
      </c>
      <c r="R2" s="51" t="s">
        <v>53</v>
      </c>
      <c r="S2" s="51" t="s">
        <v>54</v>
      </c>
      <c r="T2" s="51" t="s">
        <v>70</v>
      </c>
      <c r="U2" s="51" t="s">
        <v>71</v>
      </c>
      <c r="V2" s="51" t="s">
        <v>72</v>
      </c>
      <c r="W2" s="51" t="s">
        <v>73</v>
      </c>
      <c r="X2" s="54" t="s">
        <v>74</v>
      </c>
      <c r="Y2" s="54" t="s">
        <v>75</v>
      </c>
      <c r="Z2" s="51" t="s">
        <v>76</v>
      </c>
      <c r="AA2" s="51" t="s">
        <v>77</v>
      </c>
      <c r="AB2" s="51" t="s">
        <v>78</v>
      </c>
      <c r="AC2" s="51" t="s">
        <v>79</v>
      </c>
      <c r="AD2" s="54" t="s">
        <v>80</v>
      </c>
      <c r="AE2" s="51" t="s">
        <v>55</v>
      </c>
      <c r="AF2" s="51" t="s">
        <v>81</v>
      </c>
      <c r="AG2" s="51" t="s">
        <v>82</v>
      </c>
      <c r="AH2" s="51" t="s">
        <v>83</v>
      </c>
      <c r="AI2" s="54" t="s">
        <v>84</v>
      </c>
      <c r="AJ2" s="51" t="s">
        <v>56</v>
      </c>
      <c r="AK2" s="54" t="s">
        <v>85</v>
      </c>
      <c r="AL2" s="51" t="s">
        <v>96</v>
      </c>
      <c r="AM2" s="51" t="s">
        <v>57</v>
      </c>
      <c r="AN2" s="51" t="s">
        <v>58</v>
      </c>
      <c r="AO2" s="51" t="s">
        <v>86</v>
      </c>
      <c r="AP2" s="51" t="s">
        <v>87</v>
      </c>
      <c r="AQ2" s="51" t="s">
        <v>88</v>
      </c>
      <c r="AR2" s="51" t="s">
        <v>89</v>
      </c>
      <c r="AS2" s="54" t="s">
        <v>90</v>
      </c>
      <c r="AT2" s="54" t="s">
        <v>91</v>
      </c>
      <c r="AU2" s="51" t="s">
        <v>92</v>
      </c>
      <c r="AV2" s="51" t="s">
        <v>93</v>
      </c>
      <c r="AW2" s="51" t="s">
        <v>59</v>
      </c>
      <c r="AX2" s="54" t="s">
        <v>94</v>
      </c>
      <c r="AY2" s="53" t="s">
        <v>95</v>
      </c>
    </row>
    <row r="3" spans="1:51" x14ac:dyDescent="0.25">
      <c r="A3" s="2" t="s">
        <v>10</v>
      </c>
      <c r="B3">
        <v>498</v>
      </c>
      <c r="C3">
        <v>376</v>
      </c>
      <c r="D3">
        <v>328</v>
      </c>
      <c r="E3">
        <v>293</v>
      </c>
      <c r="F3">
        <v>234</v>
      </c>
      <c r="G3">
        <v>264</v>
      </c>
      <c r="H3">
        <v>244</v>
      </c>
      <c r="I3">
        <v>257</v>
      </c>
      <c r="J3">
        <v>228</v>
      </c>
      <c r="K3">
        <v>168</v>
      </c>
      <c r="L3">
        <v>202</v>
      </c>
      <c r="M3">
        <v>203</v>
      </c>
      <c r="N3">
        <v>171</v>
      </c>
      <c r="O3">
        <v>162</v>
      </c>
      <c r="P3">
        <v>169</v>
      </c>
      <c r="Q3">
        <v>136</v>
      </c>
      <c r="R3">
        <v>139</v>
      </c>
      <c r="S3">
        <v>126</v>
      </c>
      <c r="T3">
        <v>132</v>
      </c>
      <c r="U3">
        <v>119</v>
      </c>
      <c r="V3">
        <v>111</v>
      </c>
      <c r="W3">
        <v>104</v>
      </c>
      <c r="X3">
        <v>96</v>
      </c>
      <c r="Y3">
        <v>108</v>
      </c>
      <c r="Z3">
        <v>87</v>
      </c>
      <c r="AA3">
        <v>96</v>
      </c>
      <c r="AB3">
        <v>100</v>
      </c>
      <c r="AC3">
        <v>109</v>
      </c>
      <c r="AD3">
        <v>96</v>
      </c>
      <c r="AE3">
        <v>106</v>
      </c>
      <c r="AF3">
        <v>86</v>
      </c>
      <c r="AG3">
        <v>85</v>
      </c>
      <c r="AH3">
        <v>85</v>
      </c>
      <c r="AI3">
        <v>75</v>
      </c>
      <c r="AJ3">
        <v>62</v>
      </c>
      <c r="AK3">
        <v>72</v>
      </c>
      <c r="AL3">
        <v>65</v>
      </c>
      <c r="AM3">
        <v>65</v>
      </c>
      <c r="AN3">
        <v>77</v>
      </c>
      <c r="AO3">
        <v>54</v>
      </c>
      <c r="AP3">
        <v>57</v>
      </c>
      <c r="AQ3">
        <v>83</v>
      </c>
      <c r="AR3">
        <v>65</v>
      </c>
      <c r="AS3">
        <v>56</v>
      </c>
      <c r="AT3">
        <v>59</v>
      </c>
      <c r="AU3">
        <v>64</v>
      </c>
      <c r="AV3">
        <v>67</v>
      </c>
      <c r="AW3">
        <v>41</v>
      </c>
      <c r="AX3">
        <v>47</v>
      </c>
      <c r="AY3">
        <v>55</v>
      </c>
    </row>
    <row r="37" spans="1:51" x14ac:dyDescent="0.25">
      <c r="A37" s="8" t="s">
        <v>11</v>
      </c>
      <c r="B37" s="7">
        <v>1</v>
      </c>
      <c r="C37" s="7">
        <v>2</v>
      </c>
      <c r="D37" s="7">
        <v>3</v>
      </c>
      <c r="E37" s="7">
        <v>4</v>
      </c>
      <c r="F37" s="7">
        <v>5</v>
      </c>
      <c r="G37" s="7">
        <v>6</v>
      </c>
      <c r="H37" s="7">
        <v>7</v>
      </c>
      <c r="I37" s="7">
        <v>8</v>
      </c>
      <c r="J37" s="7">
        <v>9</v>
      </c>
      <c r="K37" s="7">
        <v>10</v>
      </c>
      <c r="L37" s="7">
        <v>11</v>
      </c>
      <c r="M37" s="7">
        <v>12</v>
      </c>
      <c r="N37" s="7">
        <v>13</v>
      </c>
      <c r="O37" s="7">
        <v>14</v>
      </c>
      <c r="P37" s="7">
        <v>15</v>
      </c>
      <c r="Q37" s="7">
        <v>16</v>
      </c>
      <c r="R37" s="7">
        <v>17</v>
      </c>
      <c r="S37" s="7">
        <v>18</v>
      </c>
      <c r="T37" s="7">
        <v>19</v>
      </c>
      <c r="U37" s="7">
        <v>20</v>
      </c>
      <c r="V37" s="7">
        <v>21</v>
      </c>
      <c r="W37" s="7">
        <v>22</v>
      </c>
      <c r="X37" s="7">
        <v>23</v>
      </c>
      <c r="Y37" s="7">
        <v>24</v>
      </c>
      <c r="Z37" s="7">
        <v>25</v>
      </c>
      <c r="AA37" s="7">
        <v>26</v>
      </c>
      <c r="AB37" s="7">
        <v>27</v>
      </c>
      <c r="AC37" s="7">
        <v>28</v>
      </c>
      <c r="AD37" s="7">
        <v>29</v>
      </c>
      <c r="AE37" s="7">
        <v>30</v>
      </c>
      <c r="AF37" s="7">
        <v>31</v>
      </c>
      <c r="AG37" s="7">
        <v>32</v>
      </c>
      <c r="AH37" s="7">
        <v>33</v>
      </c>
      <c r="AI37" s="7">
        <v>34</v>
      </c>
      <c r="AJ37" s="7">
        <v>35</v>
      </c>
      <c r="AK37" s="7">
        <v>36</v>
      </c>
      <c r="AL37" s="7">
        <v>37</v>
      </c>
      <c r="AM37" s="7">
        <v>38</v>
      </c>
      <c r="AN37" s="7">
        <v>39</v>
      </c>
      <c r="AO37" s="7">
        <v>40</v>
      </c>
      <c r="AP37" s="7">
        <v>41</v>
      </c>
      <c r="AQ37" s="7">
        <v>42</v>
      </c>
      <c r="AR37" s="7">
        <v>43</v>
      </c>
      <c r="AS37" s="7">
        <v>44</v>
      </c>
      <c r="AT37" s="7">
        <v>45</v>
      </c>
      <c r="AU37" s="7">
        <v>46</v>
      </c>
      <c r="AV37" s="7">
        <v>47</v>
      </c>
      <c r="AW37" s="7">
        <v>48</v>
      </c>
      <c r="AX37" s="7">
        <v>49</v>
      </c>
      <c r="AY37" s="7">
        <v>50</v>
      </c>
    </row>
    <row r="38" spans="1:51" x14ac:dyDescent="0.25">
      <c r="A38" s="2" t="s">
        <v>13</v>
      </c>
      <c r="B38">
        <f>-104.7*LN(B37) +446.45</f>
        <v>446.45</v>
      </c>
      <c r="C38">
        <f t="shared" ref="C38:AY38" si="0">-104.7*LN(C37) +446.45</f>
        <v>373.8774901953737</v>
      </c>
      <c r="D38">
        <f t="shared" si="0"/>
        <v>331.42529337644891</v>
      </c>
      <c r="E38">
        <f t="shared" si="0"/>
        <v>301.30498039074746</v>
      </c>
      <c r="F38">
        <f t="shared" si="0"/>
        <v>277.94185056814968</v>
      </c>
      <c r="G38">
        <f t="shared" si="0"/>
        <v>258.85278357182267</v>
      </c>
      <c r="H38">
        <f t="shared" si="0"/>
        <v>242.71320739390868</v>
      </c>
      <c r="I38">
        <f t="shared" si="0"/>
        <v>228.73247058612117</v>
      </c>
      <c r="J38">
        <f t="shared" si="0"/>
        <v>216.40058675289779</v>
      </c>
      <c r="K38">
        <f t="shared" si="0"/>
        <v>205.36934076352338</v>
      </c>
      <c r="L38">
        <f t="shared" si="0"/>
        <v>195.39036493801058</v>
      </c>
      <c r="M38">
        <f t="shared" si="0"/>
        <v>186.28027376719632</v>
      </c>
      <c r="N38">
        <f t="shared" si="0"/>
        <v>177.89980227377708</v>
      </c>
      <c r="O38">
        <f t="shared" si="0"/>
        <v>170.14069758928241</v>
      </c>
      <c r="P38">
        <f t="shared" si="0"/>
        <v>162.91714394459859</v>
      </c>
      <c r="Q38">
        <f t="shared" si="0"/>
        <v>156.15996078149487</v>
      </c>
      <c r="R38">
        <f t="shared" si="0"/>
        <v>149.81256287731412</v>
      </c>
      <c r="S38">
        <f t="shared" si="0"/>
        <v>143.82807694827153</v>
      </c>
      <c r="T38">
        <f t="shared" si="0"/>
        <v>138.1672388812737</v>
      </c>
      <c r="U38">
        <f t="shared" si="0"/>
        <v>132.79683095889715</v>
      </c>
      <c r="V38">
        <f t="shared" si="0"/>
        <v>127.68850077035756</v>
      </c>
      <c r="W38">
        <f t="shared" si="0"/>
        <v>122.81785513338428</v>
      </c>
      <c r="X38">
        <f t="shared" si="0"/>
        <v>118.16375559221802</v>
      </c>
      <c r="Y38">
        <f t="shared" si="0"/>
        <v>113.70776396257008</v>
      </c>
      <c r="Z38">
        <f t="shared" si="0"/>
        <v>109.43370113629936</v>
      </c>
      <c r="AA38">
        <f t="shared" si="0"/>
        <v>105.32729246915079</v>
      </c>
      <c r="AB38">
        <f t="shared" si="0"/>
        <v>101.37588012934674</v>
      </c>
      <c r="AC38">
        <f t="shared" si="0"/>
        <v>97.568187784656118</v>
      </c>
      <c r="AD38">
        <f t="shared" si="0"/>
        <v>93.894126600416143</v>
      </c>
      <c r="AE38">
        <f t="shared" si="0"/>
        <v>90.3446341399723</v>
      </c>
      <c r="AF38">
        <f t="shared" si="0"/>
        <v>86.911539690405164</v>
      </c>
      <c r="AG38">
        <f t="shared" si="0"/>
        <v>83.587450976868638</v>
      </c>
      <c r="AH38">
        <f t="shared" si="0"/>
        <v>80.365658314459495</v>
      </c>
      <c r="AI38">
        <f t="shared" si="0"/>
        <v>77.240053072687886</v>
      </c>
      <c r="AJ38">
        <f t="shared" si="0"/>
        <v>74.20505796205839</v>
      </c>
      <c r="AK38">
        <f t="shared" si="0"/>
        <v>71.255567143645294</v>
      </c>
      <c r="AL38">
        <f t="shared" si="0"/>
        <v>68.386894546149676</v>
      </c>
      <c r="AM38">
        <f t="shared" si="0"/>
        <v>65.594729076647411</v>
      </c>
      <c r="AN38">
        <f t="shared" si="0"/>
        <v>62.875095650226001</v>
      </c>
      <c r="AO38">
        <f t="shared" si="0"/>
        <v>60.224321154270854</v>
      </c>
      <c r="AP38">
        <f t="shared" si="0"/>
        <v>57.639004616058912</v>
      </c>
      <c r="AQ38">
        <f t="shared" si="0"/>
        <v>55.115990965731328</v>
      </c>
      <c r="AR38">
        <f t="shared" si="0"/>
        <v>52.652347886884002</v>
      </c>
      <c r="AS38">
        <f t="shared" si="0"/>
        <v>50.245345328758049</v>
      </c>
      <c r="AT38">
        <f t="shared" si="0"/>
        <v>47.89243732104751</v>
      </c>
      <c r="AU38">
        <f t="shared" si="0"/>
        <v>45.591245787591731</v>
      </c>
      <c r="AV38">
        <f t="shared" si="0"/>
        <v>43.339546100956852</v>
      </c>
      <c r="AW38">
        <f t="shared" si="0"/>
        <v>41.135254157943791</v>
      </c>
      <c r="AX38">
        <f t="shared" si="0"/>
        <v>38.976414787817362</v>
      </c>
      <c r="AY38">
        <f t="shared" si="0"/>
        <v>36.861191331673069</v>
      </c>
    </row>
    <row r="39" spans="1:51" x14ac:dyDescent="0.25">
      <c r="A39" s="2" t="s">
        <v>12</v>
      </c>
      <c r="B39">
        <f>104.7*LN(B37) +446.45</f>
        <v>446.45</v>
      </c>
      <c r="C39">
        <f t="shared" ref="C39:AY39" si="1">104.7*LN(C37) +446.45</f>
        <v>519.02250980462622</v>
      </c>
      <c r="D39">
        <f t="shared" si="1"/>
        <v>561.47470662355113</v>
      </c>
      <c r="E39">
        <f t="shared" si="1"/>
        <v>591.59501960925252</v>
      </c>
      <c r="F39">
        <f t="shared" si="1"/>
        <v>614.9581494318503</v>
      </c>
      <c r="G39">
        <f t="shared" si="1"/>
        <v>634.04721642817731</v>
      </c>
      <c r="H39">
        <f t="shared" si="1"/>
        <v>650.18679260609133</v>
      </c>
      <c r="I39">
        <f t="shared" si="1"/>
        <v>664.16752941387881</v>
      </c>
      <c r="J39">
        <f t="shared" si="1"/>
        <v>676.49941324710221</v>
      </c>
      <c r="K39">
        <f t="shared" si="1"/>
        <v>687.53065923647659</v>
      </c>
      <c r="L39">
        <f t="shared" si="1"/>
        <v>697.50963506198946</v>
      </c>
      <c r="M39">
        <f t="shared" si="1"/>
        <v>706.61972623280371</v>
      </c>
      <c r="N39">
        <f t="shared" si="1"/>
        <v>715.00019772622295</v>
      </c>
      <c r="O39">
        <f t="shared" si="1"/>
        <v>722.75930241071751</v>
      </c>
      <c r="P39">
        <f t="shared" si="1"/>
        <v>729.98285605540138</v>
      </c>
      <c r="Q39">
        <f t="shared" si="1"/>
        <v>736.7400392185051</v>
      </c>
      <c r="R39">
        <f t="shared" si="1"/>
        <v>743.08743712268586</v>
      </c>
      <c r="S39">
        <f t="shared" si="1"/>
        <v>749.07192305172839</v>
      </c>
      <c r="T39">
        <f t="shared" si="1"/>
        <v>754.73276111872633</v>
      </c>
      <c r="U39">
        <f t="shared" si="1"/>
        <v>760.10316904110277</v>
      </c>
      <c r="V39">
        <f t="shared" si="1"/>
        <v>765.21149922964241</v>
      </c>
      <c r="W39">
        <f t="shared" si="1"/>
        <v>770.08214486661564</v>
      </c>
      <c r="X39">
        <f t="shared" si="1"/>
        <v>774.7362444077819</v>
      </c>
      <c r="Y39">
        <f t="shared" si="1"/>
        <v>779.19223603742989</v>
      </c>
      <c r="Z39">
        <f t="shared" si="1"/>
        <v>783.46629886370056</v>
      </c>
      <c r="AA39">
        <f t="shared" si="1"/>
        <v>787.57270753084913</v>
      </c>
      <c r="AB39">
        <f t="shared" si="1"/>
        <v>791.52411987065329</v>
      </c>
      <c r="AC39">
        <f t="shared" si="1"/>
        <v>795.33181221534392</v>
      </c>
      <c r="AD39">
        <f t="shared" si="1"/>
        <v>799.00587339958383</v>
      </c>
      <c r="AE39">
        <f t="shared" si="1"/>
        <v>802.55536586002768</v>
      </c>
      <c r="AF39">
        <f t="shared" si="1"/>
        <v>805.98846030959476</v>
      </c>
      <c r="AG39">
        <f t="shared" si="1"/>
        <v>809.3125490231314</v>
      </c>
      <c r="AH39">
        <f t="shared" si="1"/>
        <v>812.53434168554054</v>
      </c>
      <c r="AI39">
        <f t="shared" si="1"/>
        <v>815.65994692731215</v>
      </c>
      <c r="AJ39">
        <f t="shared" si="1"/>
        <v>818.69494203794159</v>
      </c>
      <c r="AK39">
        <f t="shared" si="1"/>
        <v>821.64443285635468</v>
      </c>
      <c r="AL39">
        <f t="shared" si="1"/>
        <v>824.51310545385036</v>
      </c>
      <c r="AM39">
        <f t="shared" si="1"/>
        <v>827.30527092335251</v>
      </c>
      <c r="AN39">
        <f t="shared" si="1"/>
        <v>830.02490434977403</v>
      </c>
      <c r="AO39">
        <f t="shared" si="1"/>
        <v>832.67567884572918</v>
      </c>
      <c r="AP39">
        <f t="shared" si="1"/>
        <v>835.26099538394101</v>
      </c>
      <c r="AQ39">
        <f t="shared" si="1"/>
        <v>837.78400903426859</v>
      </c>
      <c r="AR39">
        <f t="shared" si="1"/>
        <v>840.24765211311592</v>
      </c>
      <c r="AS39">
        <f t="shared" si="1"/>
        <v>842.65465467124193</v>
      </c>
      <c r="AT39">
        <f t="shared" si="1"/>
        <v>845.00756267895247</v>
      </c>
      <c r="AU39">
        <f t="shared" si="1"/>
        <v>847.3087542124083</v>
      </c>
      <c r="AV39">
        <f t="shared" si="1"/>
        <v>849.56045389904307</v>
      </c>
      <c r="AW39">
        <f t="shared" si="1"/>
        <v>851.76474584205619</v>
      </c>
      <c r="AX39">
        <f t="shared" si="1"/>
        <v>853.92358521218262</v>
      </c>
      <c r="AY39">
        <f t="shared" si="1"/>
        <v>856.03880866832696</v>
      </c>
    </row>
    <row r="40" spans="1:51" x14ac:dyDescent="0.25">
      <c r="A40" s="9" t="s">
        <v>14</v>
      </c>
      <c r="B40" s="5">
        <f>(B39-446)</f>
        <v>0.44999999999998863</v>
      </c>
      <c r="C40" s="5">
        <f t="shared" ref="C40:AY40" si="2">(C39-446)</f>
        <v>73.022509804626225</v>
      </c>
      <c r="D40" s="5">
        <f t="shared" si="2"/>
        <v>115.47470662355113</v>
      </c>
      <c r="E40" s="5">
        <f t="shared" si="2"/>
        <v>145.59501960925252</v>
      </c>
      <c r="F40" s="5">
        <f t="shared" si="2"/>
        <v>168.9581494318503</v>
      </c>
      <c r="G40" s="5">
        <f t="shared" si="2"/>
        <v>188.04721642817731</v>
      </c>
      <c r="H40" s="5">
        <f t="shared" si="2"/>
        <v>204.18679260609133</v>
      </c>
      <c r="I40" s="5">
        <f t="shared" si="2"/>
        <v>218.16752941387881</v>
      </c>
      <c r="J40" s="5">
        <f t="shared" si="2"/>
        <v>230.49941324710221</v>
      </c>
      <c r="K40" s="5">
        <f t="shared" si="2"/>
        <v>241.53065923647659</v>
      </c>
      <c r="L40" s="5">
        <f t="shared" si="2"/>
        <v>251.50963506198946</v>
      </c>
      <c r="M40" s="5">
        <f t="shared" si="2"/>
        <v>260.61972623280371</v>
      </c>
      <c r="N40" s="5">
        <f t="shared" si="2"/>
        <v>269.00019772622295</v>
      </c>
      <c r="O40" s="5">
        <f t="shared" si="2"/>
        <v>276.75930241071751</v>
      </c>
      <c r="P40" s="5">
        <f t="shared" si="2"/>
        <v>283.98285605540138</v>
      </c>
      <c r="Q40" s="5">
        <f t="shared" si="2"/>
        <v>290.7400392185051</v>
      </c>
      <c r="R40" s="5">
        <f t="shared" si="2"/>
        <v>297.08743712268586</v>
      </c>
      <c r="S40" s="5">
        <f t="shared" si="2"/>
        <v>303.07192305172839</v>
      </c>
      <c r="T40" s="5">
        <f t="shared" si="2"/>
        <v>308.73276111872633</v>
      </c>
      <c r="U40" s="5">
        <f t="shared" si="2"/>
        <v>314.10316904110277</v>
      </c>
      <c r="V40" s="5">
        <f t="shared" si="2"/>
        <v>319.21149922964241</v>
      </c>
      <c r="W40" s="5">
        <f t="shared" si="2"/>
        <v>324.08214486661564</v>
      </c>
      <c r="X40" s="5">
        <f t="shared" si="2"/>
        <v>328.7362444077819</v>
      </c>
      <c r="Y40" s="5">
        <f t="shared" si="2"/>
        <v>333.19223603742989</v>
      </c>
      <c r="Z40" s="5">
        <f t="shared" si="2"/>
        <v>337.46629886370056</v>
      </c>
      <c r="AA40" s="5">
        <f t="shared" si="2"/>
        <v>341.57270753084913</v>
      </c>
      <c r="AB40" s="5">
        <f t="shared" si="2"/>
        <v>345.52411987065329</v>
      </c>
      <c r="AC40" s="5">
        <f t="shared" si="2"/>
        <v>349.33181221534392</v>
      </c>
      <c r="AD40" s="5">
        <f t="shared" si="2"/>
        <v>353.00587339958383</v>
      </c>
      <c r="AE40" s="5">
        <f t="shared" si="2"/>
        <v>356.55536586002768</v>
      </c>
      <c r="AF40" s="5">
        <f t="shared" si="2"/>
        <v>359.98846030959476</v>
      </c>
      <c r="AG40" s="5">
        <f t="shared" si="2"/>
        <v>363.3125490231314</v>
      </c>
      <c r="AH40" s="5">
        <f t="shared" si="2"/>
        <v>366.53434168554054</v>
      </c>
      <c r="AI40" s="5">
        <f t="shared" si="2"/>
        <v>369.65994692731215</v>
      </c>
      <c r="AJ40" s="5">
        <f t="shared" si="2"/>
        <v>372.69494203794159</v>
      </c>
      <c r="AK40" s="5">
        <f t="shared" si="2"/>
        <v>375.64443285635468</v>
      </c>
      <c r="AL40" s="5">
        <f t="shared" si="2"/>
        <v>378.51310545385036</v>
      </c>
      <c r="AM40" s="5">
        <f t="shared" si="2"/>
        <v>381.30527092335251</v>
      </c>
      <c r="AN40" s="5">
        <f t="shared" si="2"/>
        <v>384.02490434977403</v>
      </c>
      <c r="AO40" s="5">
        <f t="shared" si="2"/>
        <v>386.67567884572918</v>
      </c>
      <c r="AP40" s="5">
        <f t="shared" si="2"/>
        <v>389.26099538394101</v>
      </c>
      <c r="AQ40" s="5">
        <f t="shared" si="2"/>
        <v>391.78400903426859</v>
      </c>
      <c r="AR40" s="5">
        <f t="shared" si="2"/>
        <v>394.24765211311592</v>
      </c>
      <c r="AS40" s="5">
        <f t="shared" si="2"/>
        <v>396.65465467124193</v>
      </c>
      <c r="AT40" s="5">
        <f t="shared" si="2"/>
        <v>399.00756267895247</v>
      </c>
      <c r="AU40" s="5">
        <f t="shared" si="2"/>
        <v>401.3087542124083</v>
      </c>
      <c r="AV40" s="5">
        <f t="shared" si="2"/>
        <v>403.56045389904307</v>
      </c>
      <c r="AW40" s="5">
        <f t="shared" si="2"/>
        <v>405.76474584205619</v>
      </c>
      <c r="AX40" s="5">
        <f t="shared" si="2"/>
        <v>407.92358521218262</v>
      </c>
      <c r="AY40" s="5">
        <f t="shared" si="2"/>
        <v>410.03880866832696</v>
      </c>
    </row>
    <row r="41" spans="1:51" x14ac:dyDescent="0.25">
      <c r="A41" s="10" t="s">
        <v>15</v>
      </c>
      <c r="B41" s="6">
        <f>(B$40/410)+1</f>
        <v>1.0010975609756096</v>
      </c>
      <c r="C41" s="6">
        <f t="shared" ref="C41:AY41" si="3">(C$40/410)+1</f>
        <v>1.1781036824503079</v>
      </c>
      <c r="D41" s="6">
        <f t="shared" si="3"/>
        <v>1.2816456259111004</v>
      </c>
      <c r="E41" s="6">
        <f t="shared" si="3"/>
        <v>1.3551098039250062</v>
      </c>
      <c r="F41" s="6">
        <f t="shared" si="3"/>
        <v>1.4120930473947568</v>
      </c>
      <c r="G41" s="6">
        <f t="shared" si="3"/>
        <v>1.4586517473857983</v>
      </c>
      <c r="H41" s="6">
        <f t="shared" si="3"/>
        <v>1.4980165673319301</v>
      </c>
      <c r="I41" s="6">
        <f t="shared" si="3"/>
        <v>1.5321159253997045</v>
      </c>
      <c r="J41" s="6">
        <f t="shared" si="3"/>
        <v>1.5621936908465908</v>
      </c>
      <c r="K41" s="6">
        <f t="shared" si="3"/>
        <v>1.5890991688694551</v>
      </c>
      <c r="L41" s="6">
        <f t="shared" si="3"/>
        <v>1.6134381342975352</v>
      </c>
      <c r="M41" s="6">
        <f t="shared" si="3"/>
        <v>1.635657868860497</v>
      </c>
      <c r="N41" s="6">
        <f t="shared" si="3"/>
        <v>1.6560980432346901</v>
      </c>
      <c r="O41" s="6">
        <f t="shared" si="3"/>
        <v>1.675022688806628</v>
      </c>
      <c r="P41" s="6">
        <f t="shared" si="3"/>
        <v>1.6926411123302474</v>
      </c>
      <c r="Q41" s="6">
        <f t="shared" si="3"/>
        <v>1.7091220468744028</v>
      </c>
      <c r="R41" s="6">
        <f t="shared" si="3"/>
        <v>1.7246035051772826</v>
      </c>
      <c r="S41" s="6">
        <f t="shared" si="3"/>
        <v>1.7391998123212886</v>
      </c>
      <c r="T41" s="6">
        <f t="shared" si="3"/>
        <v>1.7530067344359179</v>
      </c>
      <c r="U41" s="6">
        <f t="shared" si="3"/>
        <v>1.7661052903441532</v>
      </c>
      <c r="V41" s="6">
        <f t="shared" si="3"/>
        <v>1.7785646322674205</v>
      </c>
      <c r="W41" s="6">
        <f t="shared" si="3"/>
        <v>1.7904442557722331</v>
      </c>
      <c r="X41" s="6">
        <f t="shared" si="3"/>
        <v>1.8017957180677606</v>
      </c>
      <c r="Y41" s="6">
        <f t="shared" si="3"/>
        <v>1.8126639903351949</v>
      </c>
      <c r="Z41" s="6">
        <f t="shared" si="3"/>
        <v>1.8230885338139038</v>
      </c>
      <c r="AA41" s="6">
        <f t="shared" si="3"/>
        <v>1.833104164709388</v>
      </c>
      <c r="AB41" s="6">
        <f t="shared" si="3"/>
        <v>1.8427417557820811</v>
      </c>
      <c r="AC41" s="6">
        <f t="shared" si="3"/>
        <v>1.8520288102813267</v>
      </c>
      <c r="AD41" s="6">
        <f t="shared" si="3"/>
        <v>1.8609899351209362</v>
      </c>
      <c r="AE41" s="6">
        <f t="shared" si="3"/>
        <v>1.8696472338049457</v>
      </c>
      <c r="AF41" s="6">
        <f t="shared" si="3"/>
        <v>1.8780206349014508</v>
      </c>
      <c r="AG41" s="6">
        <f t="shared" si="3"/>
        <v>1.8861281683491011</v>
      </c>
      <c r="AH41" s="6">
        <f t="shared" si="3"/>
        <v>1.8939861992330256</v>
      </c>
      <c r="AI41" s="6">
        <f t="shared" si="3"/>
        <v>1.9016096266519809</v>
      </c>
      <c r="AJ41" s="6">
        <f t="shared" si="3"/>
        <v>1.9090120537510771</v>
      </c>
      <c r="AK41" s="6">
        <f t="shared" si="3"/>
        <v>1.9162059337959869</v>
      </c>
      <c r="AL41" s="6">
        <f t="shared" si="3"/>
        <v>1.9232026962289033</v>
      </c>
      <c r="AM41" s="6">
        <f t="shared" si="3"/>
        <v>1.9300128559106158</v>
      </c>
      <c r="AN41" s="6">
        <f t="shared" si="3"/>
        <v>1.9366461081701805</v>
      </c>
      <c r="AO41" s="6">
        <f t="shared" si="3"/>
        <v>1.9431114118188515</v>
      </c>
      <c r="AP41" s="6">
        <f t="shared" si="3"/>
        <v>1.9494170619120512</v>
      </c>
      <c r="AQ41" s="6">
        <f t="shared" si="3"/>
        <v>1.9555707537421185</v>
      </c>
      <c r="AR41" s="6">
        <f t="shared" si="3"/>
        <v>1.9615796393002827</v>
      </c>
      <c r="AS41" s="6">
        <f t="shared" si="3"/>
        <v>1.9674503772469314</v>
      </c>
      <c r="AT41" s="6">
        <f t="shared" si="3"/>
        <v>1.9731891772657377</v>
      </c>
      <c r="AU41" s="6">
        <f t="shared" si="3"/>
        <v>1.9788018395424594</v>
      </c>
      <c r="AV41" s="6">
        <f t="shared" si="3"/>
        <v>1.984293789997666</v>
      </c>
      <c r="AW41" s="6">
        <f t="shared" si="3"/>
        <v>1.9896701118098932</v>
      </c>
      <c r="AX41" s="6">
        <f t="shared" si="3"/>
        <v>1.9949355736882501</v>
      </c>
      <c r="AY41" s="6">
        <f t="shared" si="3"/>
        <v>2.0000946552886023</v>
      </c>
    </row>
    <row r="42" spans="1:51" x14ac:dyDescent="0.25">
      <c r="A42" s="10" t="s">
        <v>16</v>
      </c>
      <c r="B42" s="6">
        <f>(B$40/(410/4))+1</f>
        <v>1.0043902439024388</v>
      </c>
      <c r="C42" s="6">
        <f t="shared" ref="C42:AY42" si="4">(C$40/(410/4))+1</f>
        <v>1.7124147298012313</v>
      </c>
      <c r="D42" s="6">
        <f t="shared" si="4"/>
        <v>2.1265825036444013</v>
      </c>
      <c r="E42" s="6">
        <f t="shared" si="4"/>
        <v>2.4204392157000245</v>
      </c>
      <c r="F42" s="6">
        <f t="shared" si="4"/>
        <v>2.6483721895790273</v>
      </c>
      <c r="G42" s="6">
        <f t="shared" si="4"/>
        <v>2.8346069895431931</v>
      </c>
      <c r="H42" s="6">
        <f t="shared" si="4"/>
        <v>2.9920662693277205</v>
      </c>
      <c r="I42" s="6">
        <f t="shared" si="4"/>
        <v>3.1284637015988177</v>
      </c>
      <c r="J42" s="6">
        <f t="shared" si="4"/>
        <v>3.2487747633863631</v>
      </c>
      <c r="K42" s="6">
        <f t="shared" si="4"/>
        <v>3.3563966754778205</v>
      </c>
      <c r="L42" s="6">
        <f t="shared" si="4"/>
        <v>3.453752537190141</v>
      </c>
      <c r="M42" s="6">
        <f t="shared" si="4"/>
        <v>3.5426314754419876</v>
      </c>
      <c r="N42" s="6">
        <f t="shared" si="4"/>
        <v>3.6243921729387605</v>
      </c>
      <c r="O42" s="6">
        <f t="shared" si="4"/>
        <v>3.7000907552265123</v>
      </c>
      <c r="P42" s="6">
        <f t="shared" si="4"/>
        <v>3.7705644493209891</v>
      </c>
      <c r="Q42" s="6">
        <f t="shared" si="4"/>
        <v>3.8364881874976109</v>
      </c>
      <c r="R42" s="6">
        <f t="shared" si="4"/>
        <v>3.8984140207091302</v>
      </c>
      <c r="S42" s="6">
        <f t="shared" si="4"/>
        <v>3.9567992492851549</v>
      </c>
      <c r="T42" s="6">
        <f t="shared" si="4"/>
        <v>4.0120269377436717</v>
      </c>
      <c r="U42" s="6">
        <f t="shared" si="4"/>
        <v>4.0644211613766128</v>
      </c>
      <c r="V42" s="6">
        <f t="shared" si="4"/>
        <v>4.1142585290696818</v>
      </c>
      <c r="W42" s="6">
        <f t="shared" si="4"/>
        <v>4.1617770230889324</v>
      </c>
      <c r="X42" s="6">
        <f t="shared" si="4"/>
        <v>4.2071828722710425</v>
      </c>
      <c r="Y42" s="6">
        <f t="shared" si="4"/>
        <v>4.2506559613407795</v>
      </c>
      <c r="Z42" s="6">
        <f t="shared" si="4"/>
        <v>4.2923541352556152</v>
      </c>
      <c r="AA42" s="6">
        <f t="shared" si="4"/>
        <v>4.3324166588375519</v>
      </c>
      <c r="AB42" s="6">
        <f t="shared" si="4"/>
        <v>4.3709670231283244</v>
      </c>
      <c r="AC42" s="6">
        <f t="shared" si="4"/>
        <v>4.4081152411253068</v>
      </c>
      <c r="AD42" s="6">
        <f t="shared" si="4"/>
        <v>4.443959740483745</v>
      </c>
      <c r="AE42" s="6">
        <f t="shared" si="4"/>
        <v>4.4785889352197827</v>
      </c>
      <c r="AF42" s="6">
        <f t="shared" si="4"/>
        <v>4.5120825396058031</v>
      </c>
      <c r="AG42" s="6">
        <f t="shared" si="4"/>
        <v>4.5445126733964045</v>
      </c>
      <c r="AH42" s="6">
        <f t="shared" si="4"/>
        <v>4.5759447969321023</v>
      </c>
      <c r="AI42" s="6">
        <f t="shared" si="4"/>
        <v>4.6064385066079234</v>
      </c>
      <c r="AJ42" s="6">
        <f t="shared" si="4"/>
        <v>4.6360482150043083</v>
      </c>
      <c r="AK42" s="6">
        <f t="shared" si="4"/>
        <v>4.6648237351839477</v>
      </c>
      <c r="AL42" s="6">
        <f t="shared" si="4"/>
        <v>4.6928107849156131</v>
      </c>
      <c r="AM42" s="6">
        <f t="shared" si="4"/>
        <v>4.7200514236424631</v>
      </c>
      <c r="AN42" s="6">
        <f t="shared" si="4"/>
        <v>4.7465844326807218</v>
      </c>
      <c r="AO42" s="6">
        <f t="shared" si="4"/>
        <v>4.772445647275406</v>
      </c>
      <c r="AP42" s="6">
        <f t="shared" si="4"/>
        <v>4.7976682476482049</v>
      </c>
      <c r="AQ42" s="6">
        <f t="shared" si="4"/>
        <v>4.8222830149684741</v>
      </c>
      <c r="AR42" s="6">
        <f t="shared" si="4"/>
        <v>4.8463185572011307</v>
      </c>
      <c r="AS42" s="6">
        <f t="shared" si="4"/>
        <v>4.8698015089877256</v>
      </c>
      <c r="AT42" s="6">
        <f t="shared" si="4"/>
        <v>4.8927567090629509</v>
      </c>
      <c r="AU42" s="6">
        <f t="shared" si="4"/>
        <v>4.9152073581698374</v>
      </c>
      <c r="AV42" s="6">
        <f t="shared" si="4"/>
        <v>4.9371751599906641</v>
      </c>
      <c r="AW42" s="6">
        <f t="shared" si="4"/>
        <v>4.9586804472395727</v>
      </c>
      <c r="AX42" s="6">
        <f t="shared" si="4"/>
        <v>4.9797422947530006</v>
      </c>
      <c r="AY42" s="6">
        <f t="shared" si="4"/>
        <v>5.0003786211544092</v>
      </c>
    </row>
    <row r="43" spans="1:51" x14ac:dyDescent="0.25">
      <c r="A43" s="10" t="s">
        <v>17</v>
      </c>
      <c r="B43" s="6">
        <f>(B$40/(410/9))+1</f>
        <v>1.0098780487804875</v>
      </c>
      <c r="C43" s="6">
        <f t="shared" ref="C43:AY43" si="5">(C$40/(410/9))+1</f>
        <v>2.6029331420527706</v>
      </c>
      <c r="D43" s="6">
        <f t="shared" si="5"/>
        <v>3.5348106331999025</v>
      </c>
      <c r="E43" s="6">
        <f t="shared" si="5"/>
        <v>4.1959882353250553</v>
      </c>
      <c r="F43" s="6">
        <f t="shared" si="5"/>
        <v>4.7088374265528117</v>
      </c>
      <c r="G43" s="6">
        <f t="shared" si="5"/>
        <v>5.1278657264721845</v>
      </c>
      <c r="H43" s="6">
        <f t="shared" si="5"/>
        <v>5.4821491059873706</v>
      </c>
      <c r="I43" s="6">
        <f t="shared" si="5"/>
        <v>5.7890433285973399</v>
      </c>
      <c r="J43" s="6">
        <f t="shared" si="5"/>
        <v>6.0597432176193164</v>
      </c>
      <c r="K43" s="6">
        <f t="shared" si="5"/>
        <v>6.3018925198250955</v>
      </c>
      <c r="L43" s="6">
        <f t="shared" si="5"/>
        <v>6.5209432086778172</v>
      </c>
      <c r="M43" s="6">
        <f t="shared" si="5"/>
        <v>6.7209208197444719</v>
      </c>
      <c r="N43" s="6">
        <f t="shared" si="5"/>
        <v>6.9048823891122106</v>
      </c>
      <c r="O43" s="6">
        <f t="shared" si="5"/>
        <v>7.0752041992596526</v>
      </c>
      <c r="P43" s="6">
        <f t="shared" si="5"/>
        <v>7.2337700109722256</v>
      </c>
      <c r="Q43" s="6">
        <f t="shared" si="5"/>
        <v>7.3820984218696237</v>
      </c>
      <c r="R43" s="6">
        <f t="shared" si="5"/>
        <v>7.5214315465955428</v>
      </c>
      <c r="S43" s="6">
        <f t="shared" si="5"/>
        <v>7.6527983108915985</v>
      </c>
      <c r="T43" s="6">
        <f t="shared" si="5"/>
        <v>7.7770606099232609</v>
      </c>
      <c r="U43" s="6">
        <f t="shared" si="5"/>
        <v>7.8949476130973775</v>
      </c>
      <c r="V43" s="6">
        <f t="shared" si="5"/>
        <v>8.0070816904067854</v>
      </c>
      <c r="W43" s="6">
        <f t="shared" si="5"/>
        <v>8.1139983019500992</v>
      </c>
      <c r="X43" s="6">
        <f t="shared" si="5"/>
        <v>8.2161614626098469</v>
      </c>
      <c r="Y43" s="6">
        <f t="shared" si="5"/>
        <v>8.3139759130167548</v>
      </c>
      <c r="Z43" s="6">
        <f t="shared" si="5"/>
        <v>8.4077968043251339</v>
      </c>
      <c r="AA43" s="6">
        <f t="shared" si="5"/>
        <v>8.4979374823844935</v>
      </c>
      <c r="AB43" s="6">
        <f t="shared" si="5"/>
        <v>8.5846758020387313</v>
      </c>
      <c r="AC43" s="6">
        <f t="shared" si="5"/>
        <v>8.6682592925319391</v>
      </c>
      <c r="AD43" s="6">
        <f t="shared" si="5"/>
        <v>8.7489094160884253</v>
      </c>
      <c r="AE43" s="6">
        <f t="shared" si="5"/>
        <v>8.8268251042445094</v>
      </c>
      <c r="AF43" s="6">
        <f t="shared" si="5"/>
        <v>8.902185714113056</v>
      </c>
      <c r="AG43" s="6">
        <f t="shared" si="5"/>
        <v>8.9751535151419084</v>
      </c>
      <c r="AH43" s="6">
        <f t="shared" si="5"/>
        <v>9.0458757930972311</v>
      </c>
      <c r="AI43" s="6">
        <f t="shared" si="5"/>
        <v>9.1144866398678275</v>
      </c>
      <c r="AJ43" s="6">
        <f t="shared" si="5"/>
        <v>9.1811084837596937</v>
      </c>
      <c r="AK43" s="6">
        <f t="shared" si="5"/>
        <v>9.2458534041638831</v>
      </c>
      <c r="AL43" s="6">
        <f t="shared" si="5"/>
        <v>9.3088242660601299</v>
      </c>
      <c r="AM43" s="6">
        <f t="shared" si="5"/>
        <v>9.3701157031955429</v>
      </c>
      <c r="AN43" s="6">
        <f t="shared" si="5"/>
        <v>9.4298149735316255</v>
      </c>
      <c r="AO43" s="6">
        <f t="shared" si="5"/>
        <v>9.4880027063696648</v>
      </c>
      <c r="AP43" s="6">
        <f t="shared" si="5"/>
        <v>9.5447535572084607</v>
      </c>
      <c r="AQ43" s="6">
        <f t="shared" si="5"/>
        <v>9.6001367836790656</v>
      </c>
      <c r="AR43" s="6">
        <f t="shared" si="5"/>
        <v>9.6542167537025438</v>
      </c>
      <c r="AS43" s="6">
        <f t="shared" si="5"/>
        <v>9.707053395222383</v>
      </c>
      <c r="AT43" s="6">
        <f t="shared" si="5"/>
        <v>9.7587025953916395</v>
      </c>
      <c r="AU43" s="6">
        <f t="shared" si="5"/>
        <v>9.8092165558821325</v>
      </c>
      <c r="AV43" s="6">
        <f t="shared" si="5"/>
        <v>9.8586441099789948</v>
      </c>
      <c r="AW43" s="6">
        <f t="shared" si="5"/>
        <v>9.9070310062890385</v>
      </c>
      <c r="AX43" s="6">
        <f t="shared" si="5"/>
        <v>9.9544201631942517</v>
      </c>
      <c r="AY43" s="6">
        <f t="shared" si="5"/>
        <v>10.000851897597421</v>
      </c>
    </row>
    <row r="44" spans="1:51" x14ac:dyDescent="0.25">
      <c r="A44" s="10" t="s">
        <v>18</v>
      </c>
      <c r="B44" s="6">
        <f>(B$40/(410/19))+1</f>
        <v>1.0208536585365848</v>
      </c>
      <c r="C44" s="6">
        <f t="shared" ref="C44:AY44" si="6">(C$40/(410/19))+1</f>
        <v>4.3839699665558491</v>
      </c>
      <c r="D44" s="6">
        <f t="shared" si="6"/>
        <v>6.3512668923109059</v>
      </c>
      <c r="E44" s="6">
        <f t="shared" si="6"/>
        <v>7.7470862745751168</v>
      </c>
      <c r="F44" s="6">
        <f t="shared" si="6"/>
        <v>8.8297679005003804</v>
      </c>
      <c r="G44" s="6">
        <f t="shared" si="6"/>
        <v>9.7143832003301682</v>
      </c>
      <c r="H44" s="6">
        <f t="shared" si="6"/>
        <v>10.462314779306672</v>
      </c>
      <c r="I44" s="6">
        <f t="shared" si="6"/>
        <v>11.110202582594384</v>
      </c>
      <c r="J44" s="6">
        <f t="shared" si="6"/>
        <v>11.681680126085226</v>
      </c>
      <c r="K44" s="6">
        <f t="shared" si="6"/>
        <v>12.192884208519647</v>
      </c>
      <c r="L44" s="6">
        <f t="shared" si="6"/>
        <v>12.655324551653171</v>
      </c>
      <c r="M44" s="6">
        <f t="shared" si="6"/>
        <v>13.07749950834944</v>
      </c>
      <c r="N44" s="6">
        <f t="shared" si="6"/>
        <v>13.465862821459114</v>
      </c>
      <c r="O44" s="6">
        <f t="shared" si="6"/>
        <v>13.825431087325935</v>
      </c>
      <c r="P44" s="6">
        <f t="shared" si="6"/>
        <v>14.160181134274699</v>
      </c>
      <c r="Q44" s="6">
        <f t="shared" si="6"/>
        <v>14.473318890613651</v>
      </c>
      <c r="R44" s="6">
        <f t="shared" si="6"/>
        <v>14.767466598368371</v>
      </c>
      <c r="S44" s="6">
        <f t="shared" si="6"/>
        <v>15.044796434104487</v>
      </c>
      <c r="T44" s="6">
        <f t="shared" si="6"/>
        <v>15.307127954282441</v>
      </c>
      <c r="U44" s="6">
        <f t="shared" si="6"/>
        <v>15.55600051653891</v>
      </c>
      <c r="V44" s="6">
        <f t="shared" si="6"/>
        <v>15.792728013080991</v>
      </c>
      <c r="W44" s="6">
        <f t="shared" si="6"/>
        <v>16.018440859672431</v>
      </c>
      <c r="X44" s="6">
        <f t="shared" si="6"/>
        <v>16.234118643287452</v>
      </c>
      <c r="Y44" s="6">
        <f t="shared" si="6"/>
        <v>16.440615816368705</v>
      </c>
      <c r="Z44" s="6">
        <f t="shared" si="6"/>
        <v>16.638682142464173</v>
      </c>
      <c r="AA44" s="6">
        <f t="shared" si="6"/>
        <v>16.828979129478377</v>
      </c>
      <c r="AB44" s="6">
        <f t="shared" si="6"/>
        <v>17.012093359859545</v>
      </c>
      <c r="AC44" s="6">
        <f t="shared" si="6"/>
        <v>17.188547395345207</v>
      </c>
      <c r="AD44" s="6">
        <f t="shared" si="6"/>
        <v>17.358808767297788</v>
      </c>
      <c r="AE44" s="6">
        <f t="shared" si="6"/>
        <v>17.523297442293966</v>
      </c>
      <c r="AF44" s="6">
        <f t="shared" si="6"/>
        <v>17.682392063127562</v>
      </c>
      <c r="AG44" s="6">
        <f t="shared" si="6"/>
        <v>17.83643519863292</v>
      </c>
      <c r="AH44" s="6">
        <f t="shared" si="6"/>
        <v>17.985737785427489</v>
      </c>
      <c r="AI44" s="6">
        <f t="shared" si="6"/>
        <v>18.130582906387637</v>
      </c>
      <c r="AJ44" s="6">
        <f t="shared" si="6"/>
        <v>18.271229021270464</v>
      </c>
      <c r="AK44" s="6">
        <f t="shared" si="6"/>
        <v>18.407912742123756</v>
      </c>
      <c r="AL44" s="6">
        <f t="shared" si="6"/>
        <v>18.540851228349165</v>
      </c>
      <c r="AM44" s="6">
        <f t="shared" si="6"/>
        <v>18.670244262301704</v>
      </c>
      <c r="AN44" s="6">
        <f t="shared" si="6"/>
        <v>18.796276055233431</v>
      </c>
      <c r="AO44" s="6">
        <f t="shared" si="6"/>
        <v>18.919116824558184</v>
      </c>
      <c r="AP44" s="6">
        <f t="shared" si="6"/>
        <v>19.038924176328976</v>
      </c>
      <c r="AQ44" s="6">
        <f t="shared" si="6"/>
        <v>19.155844321100254</v>
      </c>
      <c r="AR44" s="6">
        <f t="shared" si="6"/>
        <v>19.270013146705374</v>
      </c>
      <c r="AS44" s="6">
        <f t="shared" si="6"/>
        <v>19.3815571676917</v>
      </c>
      <c r="AT44" s="6">
        <f t="shared" si="6"/>
        <v>19.490594368049017</v>
      </c>
      <c r="AU44" s="6">
        <f t="shared" si="6"/>
        <v>19.597234951306728</v>
      </c>
      <c r="AV44" s="6">
        <f t="shared" si="6"/>
        <v>19.701582009955654</v>
      </c>
      <c r="AW44" s="6">
        <f t="shared" si="6"/>
        <v>19.80373212438797</v>
      </c>
      <c r="AX44" s="6">
        <f t="shared" si="6"/>
        <v>19.903775900076756</v>
      </c>
      <c r="AY44" s="6">
        <f t="shared" si="6"/>
        <v>20.001798450483445</v>
      </c>
    </row>
    <row r="45" spans="1:51" x14ac:dyDescent="0.25">
      <c r="A45" s="11" t="s">
        <v>102</v>
      </c>
      <c r="B45" s="12">
        <f>4*LN(B37) +1</f>
        <v>1</v>
      </c>
      <c r="C45" s="12">
        <f t="shared" ref="C45:AY45" si="7">4*LN(C37) +1</f>
        <v>3.7725887222397811</v>
      </c>
      <c r="D45" s="12">
        <f t="shared" si="7"/>
        <v>5.3944491546724391</v>
      </c>
      <c r="E45" s="12">
        <f t="shared" si="7"/>
        <v>6.5451774444795623</v>
      </c>
      <c r="F45" s="12">
        <f t="shared" si="7"/>
        <v>7.4377516497364011</v>
      </c>
      <c r="G45" s="12">
        <f t="shared" si="7"/>
        <v>8.1670378769122198</v>
      </c>
      <c r="H45" s="12">
        <f t="shared" si="7"/>
        <v>8.7836405962212538</v>
      </c>
      <c r="I45" s="12">
        <f t="shared" si="7"/>
        <v>9.317766166719343</v>
      </c>
      <c r="J45" s="12">
        <f t="shared" si="7"/>
        <v>9.7888983093448783</v>
      </c>
      <c r="K45" s="12">
        <f t="shared" si="7"/>
        <v>10.210340371976184</v>
      </c>
      <c r="L45" s="12">
        <f t="shared" si="7"/>
        <v>10.591581091193483</v>
      </c>
      <c r="M45" s="12">
        <f t="shared" si="7"/>
        <v>10.939626599152001</v>
      </c>
      <c r="N45" s="12">
        <f t="shared" si="7"/>
        <v>11.259797429846147</v>
      </c>
      <c r="O45" s="12">
        <f t="shared" si="7"/>
        <v>11.556229318461034</v>
      </c>
      <c r="P45" s="12">
        <f t="shared" si="7"/>
        <v>11.83220080440884</v>
      </c>
      <c r="Q45" s="12">
        <f t="shared" si="7"/>
        <v>12.090354888959125</v>
      </c>
      <c r="R45" s="12">
        <f t="shared" si="7"/>
        <v>12.332853376224865</v>
      </c>
      <c r="S45" s="12">
        <f t="shared" si="7"/>
        <v>12.561487031584658</v>
      </c>
      <c r="T45" s="12">
        <f t="shared" si="7"/>
        <v>12.777755916665761</v>
      </c>
      <c r="U45" s="12">
        <f t="shared" si="7"/>
        <v>12.982929094215963</v>
      </c>
      <c r="V45" s="12">
        <f t="shared" si="7"/>
        <v>13.178089750893692</v>
      </c>
      <c r="W45" s="12">
        <f t="shared" si="7"/>
        <v>13.364169813433264</v>
      </c>
      <c r="X45" s="12">
        <f t="shared" si="7"/>
        <v>13.541976863716599</v>
      </c>
      <c r="Y45" s="12">
        <f t="shared" si="7"/>
        <v>13.712215321391783</v>
      </c>
      <c r="Z45" s="12">
        <f t="shared" si="7"/>
        <v>13.875503299472802</v>
      </c>
      <c r="AA45" s="12">
        <f t="shared" si="7"/>
        <v>14.032386152085929</v>
      </c>
      <c r="AB45" s="12">
        <f t="shared" si="7"/>
        <v>14.183347464017316</v>
      </c>
      <c r="AC45" s="12">
        <f t="shared" si="7"/>
        <v>14.328818040700815</v>
      </c>
      <c r="AD45" s="12">
        <f t="shared" si="7"/>
        <v>14.469183319945897</v>
      </c>
      <c r="AE45" s="12">
        <f t="shared" si="7"/>
        <v>14.604789526648622</v>
      </c>
      <c r="AF45" s="12">
        <f t="shared" si="7"/>
        <v>14.735948817940585</v>
      </c>
      <c r="AG45" s="12">
        <f t="shared" si="7"/>
        <v>14.862943611198906</v>
      </c>
      <c r="AH45" s="12">
        <f t="shared" si="7"/>
        <v>14.986030245865921</v>
      </c>
      <c r="AI45" s="12">
        <f t="shared" si="7"/>
        <v>15.105442098464646</v>
      </c>
      <c r="AJ45" s="12">
        <f t="shared" si="7"/>
        <v>15.221392245957654</v>
      </c>
      <c r="AK45" s="12">
        <f t="shared" si="7"/>
        <v>15.33407575382444</v>
      </c>
      <c r="AL45" s="12">
        <f t="shared" si="7"/>
        <v>15.443671650576897</v>
      </c>
      <c r="AM45" s="12">
        <f t="shared" si="7"/>
        <v>15.550344638905543</v>
      </c>
      <c r="AN45" s="12">
        <f t="shared" si="7"/>
        <v>15.654246584518585</v>
      </c>
      <c r="AO45" s="12">
        <f t="shared" si="7"/>
        <v>15.755517816455745</v>
      </c>
      <c r="AP45" s="12">
        <f t="shared" si="7"/>
        <v>15.854288266817232</v>
      </c>
      <c r="AQ45" s="12">
        <f t="shared" si="7"/>
        <v>15.950678473133474</v>
      </c>
      <c r="AR45" s="12">
        <f t="shared" si="7"/>
        <v>16.044800462774248</v>
      </c>
      <c r="AS45" s="12">
        <f t="shared" si="7"/>
        <v>16.136758535673046</v>
      </c>
      <c r="AT45" s="12">
        <f t="shared" si="7"/>
        <v>16.226649959081278</v>
      </c>
      <c r="AU45" s="12">
        <f t="shared" si="7"/>
        <v>16.31456558595638</v>
      </c>
      <c r="AV45" s="12">
        <f t="shared" si="7"/>
        <v>16.400590406840234</v>
      </c>
      <c r="AW45" s="12">
        <f t="shared" si="7"/>
        <v>16.484804043631563</v>
      </c>
      <c r="AX45" s="12">
        <f t="shared" si="7"/>
        <v>16.567281192442508</v>
      </c>
      <c r="AY45" s="12">
        <f t="shared" si="7"/>
        <v>16.648092021712586</v>
      </c>
    </row>
    <row r="46" spans="1:51" x14ac:dyDescent="0.25">
      <c r="A46" s="10" t="s">
        <v>103</v>
      </c>
      <c r="B46" s="40">
        <f>10*LN(B$37) +1</f>
        <v>1</v>
      </c>
      <c r="C46" s="40">
        <f t="shared" ref="C46:AY46" si="8">10*LN(C$37) +1</f>
        <v>7.9314718055994531</v>
      </c>
      <c r="D46" s="40">
        <f t="shared" si="8"/>
        <v>11.986122886681098</v>
      </c>
      <c r="E46" s="40">
        <f t="shared" si="8"/>
        <v>14.862943611198906</v>
      </c>
      <c r="F46" s="40">
        <f t="shared" si="8"/>
        <v>17.094379124341003</v>
      </c>
      <c r="G46" s="40">
        <f t="shared" si="8"/>
        <v>18.917594692280549</v>
      </c>
      <c r="H46" s="40">
        <f t="shared" si="8"/>
        <v>20.459101490553131</v>
      </c>
      <c r="I46" s="40">
        <f t="shared" si="8"/>
        <v>21.794415416798358</v>
      </c>
      <c r="J46" s="40">
        <f t="shared" si="8"/>
        <v>22.972245773362197</v>
      </c>
      <c r="K46" s="40">
        <f t="shared" si="8"/>
        <v>24.025850929940461</v>
      </c>
      <c r="L46" s="40">
        <f t="shared" si="8"/>
        <v>24.978952727983707</v>
      </c>
      <c r="M46" s="40">
        <f t="shared" si="8"/>
        <v>25.849066497880003</v>
      </c>
      <c r="N46" s="40">
        <f t="shared" si="8"/>
        <v>26.649493574615366</v>
      </c>
      <c r="O46" s="40">
        <f t="shared" si="8"/>
        <v>27.390573296152585</v>
      </c>
      <c r="P46" s="40">
        <f t="shared" si="8"/>
        <v>28.080502011022102</v>
      </c>
      <c r="Q46" s="40">
        <f t="shared" si="8"/>
        <v>28.725887222397812</v>
      </c>
      <c r="R46" s="40">
        <f t="shared" si="8"/>
        <v>29.33213344056216</v>
      </c>
      <c r="S46" s="40">
        <f t="shared" si="8"/>
        <v>29.903717578961647</v>
      </c>
      <c r="T46" s="40">
        <f t="shared" si="8"/>
        <v>30.444389791664403</v>
      </c>
      <c r="U46" s="40">
        <f t="shared" si="8"/>
        <v>30.957322735539908</v>
      </c>
      <c r="V46" s="40">
        <f t="shared" si="8"/>
        <v>31.445224377234229</v>
      </c>
      <c r="W46" s="40">
        <f t="shared" si="8"/>
        <v>31.910424533583161</v>
      </c>
      <c r="X46" s="40">
        <f t="shared" si="8"/>
        <v>32.354942159291497</v>
      </c>
      <c r="Y46" s="40">
        <f t="shared" si="8"/>
        <v>32.78053830347946</v>
      </c>
      <c r="Z46" s="40">
        <f t="shared" si="8"/>
        <v>33.188758248682007</v>
      </c>
      <c r="AA46" s="40">
        <f t="shared" si="8"/>
        <v>33.58096538021482</v>
      </c>
      <c r="AB46" s="40">
        <f t="shared" si="8"/>
        <v>33.958368660043291</v>
      </c>
      <c r="AC46" s="40">
        <f t="shared" si="8"/>
        <v>34.322045101752039</v>
      </c>
      <c r="AD46" s="40">
        <f t="shared" si="8"/>
        <v>34.672958299864739</v>
      </c>
      <c r="AE46" s="40">
        <f t="shared" si="8"/>
        <v>35.011973816621555</v>
      </c>
      <c r="AF46" s="40">
        <f t="shared" si="8"/>
        <v>35.339872044851461</v>
      </c>
      <c r="AG46" s="40">
        <f t="shared" si="8"/>
        <v>35.657359027997266</v>
      </c>
      <c r="AH46" s="40">
        <f t="shared" si="8"/>
        <v>35.965075614664805</v>
      </c>
      <c r="AI46" s="40">
        <f t="shared" si="8"/>
        <v>36.263605246161617</v>
      </c>
      <c r="AJ46" s="40">
        <f t="shared" si="8"/>
        <v>36.553480614894134</v>
      </c>
      <c r="AK46" s="40">
        <f t="shared" si="8"/>
        <v>36.835189384561097</v>
      </c>
      <c r="AL46" s="40">
        <f t="shared" si="8"/>
        <v>37.109179126442243</v>
      </c>
      <c r="AM46" s="40">
        <f t="shared" si="8"/>
        <v>37.375861597263857</v>
      </c>
      <c r="AN46" s="40">
        <f t="shared" si="8"/>
        <v>37.635616461296465</v>
      </c>
      <c r="AO46" s="40">
        <f t="shared" si="8"/>
        <v>37.888794541139362</v>
      </c>
      <c r="AP46" s="40">
        <f t="shared" si="8"/>
        <v>38.135720667043081</v>
      </c>
      <c r="AQ46" s="40">
        <f t="shared" si="8"/>
        <v>38.376696182833683</v>
      </c>
      <c r="AR46" s="40">
        <f t="shared" si="8"/>
        <v>38.612001156935627</v>
      </c>
      <c r="AS46" s="40">
        <f t="shared" si="8"/>
        <v>38.841896339182611</v>
      </c>
      <c r="AT46" s="40">
        <f t="shared" si="8"/>
        <v>39.066624897703193</v>
      </c>
      <c r="AU46" s="40">
        <f t="shared" si="8"/>
        <v>39.286413964890954</v>
      </c>
      <c r="AV46" s="40">
        <f t="shared" si="8"/>
        <v>39.501476017100586</v>
      </c>
      <c r="AW46" s="40">
        <f t="shared" si="8"/>
        <v>39.712010109078911</v>
      </c>
      <c r="AX46" s="40">
        <f t="shared" si="8"/>
        <v>39.918202981106262</v>
      </c>
      <c r="AY46" s="40">
        <f t="shared" si="8"/>
        <v>40.120230054281457</v>
      </c>
    </row>
    <row r="47" spans="1:51" x14ac:dyDescent="0.25">
      <c r="A47" s="11" t="s">
        <v>104</v>
      </c>
      <c r="B47" s="12">
        <f>104*LN(B$37) +1</f>
        <v>1</v>
      </c>
      <c r="C47" s="12">
        <f t="shared" ref="C47:AY47" si="9">104*LN(C$37) +1</f>
        <v>73.087306778234307</v>
      </c>
      <c r="D47" s="12">
        <f t="shared" si="9"/>
        <v>115.25567802148342</v>
      </c>
      <c r="E47" s="12">
        <f t="shared" si="9"/>
        <v>145.17461355646861</v>
      </c>
      <c r="F47" s="12">
        <f t="shared" si="9"/>
        <v>168.38154289314642</v>
      </c>
      <c r="G47" s="12">
        <f t="shared" si="9"/>
        <v>187.34298479971773</v>
      </c>
      <c r="H47" s="12">
        <f t="shared" si="9"/>
        <v>203.37465550175258</v>
      </c>
      <c r="I47" s="12">
        <f t="shared" si="9"/>
        <v>217.26192033470292</v>
      </c>
      <c r="J47" s="12">
        <f t="shared" si="9"/>
        <v>229.51135604296684</v>
      </c>
      <c r="K47" s="12">
        <f t="shared" si="9"/>
        <v>240.46884967138078</v>
      </c>
      <c r="L47" s="12">
        <f t="shared" si="9"/>
        <v>250.38110837103056</v>
      </c>
      <c r="M47" s="12">
        <f t="shared" si="9"/>
        <v>259.43029157795206</v>
      </c>
      <c r="N47" s="12">
        <f t="shared" si="9"/>
        <v>267.75473317599983</v>
      </c>
      <c r="O47" s="12">
        <f t="shared" si="9"/>
        <v>275.46196227998689</v>
      </c>
      <c r="P47" s="12">
        <f t="shared" si="9"/>
        <v>282.63722091462984</v>
      </c>
      <c r="Q47" s="12">
        <f t="shared" si="9"/>
        <v>289.34922711293723</v>
      </c>
      <c r="R47" s="12">
        <f t="shared" si="9"/>
        <v>295.65418778184647</v>
      </c>
      <c r="S47" s="12">
        <f t="shared" si="9"/>
        <v>301.59866282120112</v>
      </c>
      <c r="T47" s="12">
        <f t="shared" si="9"/>
        <v>307.2216538333098</v>
      </c>
      <c r="U47" s="12">
        <f t="shared" si="9"/>
        <v>312.55615644961506</v>
      </c>
      <c r="V47" s="12">
        <f t="shared" si="9"/>
        <v>317.630333523236</v>
      </c>
      <c r="W47" s="12">
        <f t="shared" si="9"/>
        <v>322.46841514926484</v>
      </c>
      <c r="X47" s="12">
        <f t="shared" si="9"/>
        <v>327.09139845663157</v>
      </c>
      <c r="Y47" s="12">
        <f t="shared" si="9"/>
        <v>331.51759835618634</v>
      </c>
      <c r="Z47" s="12">
        <f t="shared" si="9"/>
        <v>335.76308578629283</v>
      </c>
      <c r="AA47" s="12">
        <f t="shared" si="9"/>
        <v>339.84203995423417</v>
      </c>
      <c r="AB47" s="12">
        <f t="shared" si="9"/>
        <v>343.76703406445023</v>
      </c>
      <c r="AC47" s="12">
        <f t="shared" si="9"/>
        <v>347.54926905822117</v>
      </c>
      <c r="AD47" s="12">
        <f t="shared" si="9"/>
        <v>351.1987663185933</v>
      </c>
      <c r="AE47" s="12">
        <f t="shared" si="9"/>
        <v>354.72452769286417</v>
      </c>
      <c r="AF47" s="12">
        <f t="shared" si="9"/>
        <v>358.13466926645521</v>
      </c>
      <c r="AG47" s="12">
        <f t="shared" si="9"/>
        <v>361.43653389117156</v>
      </c>
      <c r="AH47" s="12">
        <f t="shared" si="9"/>
        <v>364.63678639251395</v>
      </c>
      <c r="AI47" s="12">
        <f t="shared" si="9"/>
        <v>367.74149456008081</v>
      </c>
      <c r="AJ47" s="12">
        <f t="shared" si="9"/>
        <v>370.756198394899</v>
      </c>
      <c r="AK47" s="12">
        <f t="shared" si="9"/>
        <v>373.68596959943545</v>
      </c>
      <c r="AL47" s="12">
        <f t="shared" si="9"/>
        <v>376.53546291499936</v>
      </c>
      <c r="AM47" s="12">
        <f t="shared" si="9"/>
        <v>379.30896061154408</v>
      </c>
      <c r="AN47" s="12">
        <f t="shared" si="9"/>
        <v>382.01041119748322</v>
      </c>
      <c r="AO47" s="12">
        <f t="shared" si="9"/>
        <v>384.6434632278494</v>
      </c>
      <c r="AP47" s="12">
        <f t="shared" si="9"/>
        <v>387.21149493724801</v>
      </c>
      <c r="AQ47" s="12">
        <f t="shared" si="9"/>
        <v>389.71764030147034</v>
      </c>
      <c r="AR47" s="12">
        <f t="shared" si="9"/>
        <v>392.1648120321305</v>
      </c>
      <c r="AS47" s="12">
        <f t="shared" si="9"/>
        <v>394.55572192749912</v>
      </c>
      <c r="AT47" s="12">
        <f t="shared" si="9"/>
        <v>396.89289893611323</v>
      </c>
      <c r="AU47" s="12">
        <f t="shared" si="9"/>
        <v>399.1787052348659</v>
      </c>
      <c r="AV47" s="12">
        <f t="shared" si="9"/>
        <v>401.41535057784608</v>
      </c>
      <c r="AW47" s="12">
        <f t="shared" si="9"/>
        <v>403.60490513442068</v>
      </c>
      <c r="AX47" s="12">
        <f t="shared" si="9"/>
        <v>405.74931100350517</v>
      </c>
      <c r="AY47" s="12">
        <f t="shared" si="9"/>
        <v>407.85039256452717</v>
      </c>
    </row>
  </sheetData>
  <mergeCells count="1">
    <mergeCell ref="A1:AY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0"/>
  <sheetViews>
    <sheetView topLeftCell="B107" zoomScale="68" zoomScaleNormal="52" workbookViewId="0">
      <selection activeCell="F124" sqref="F124"/>
    </sheetView>
  </sheetViews>
  <sheetFormatPr defaultRowHeight="15" x14ac:dyDescent="0.25"/>
  <cols>
    <col min="2" max="2" width="18.7109375" customWidth="1"/>
    <col min="3" max="3" width="3.7109375" customWidth="1"/>
    <col min="4" max="13" width="16.7109375" customWidth="1"/>
    <col min="14" max="14" width="9.140625" customWidth="1"/>
    <col min="15" max="15" width="3.7109375" customWidth="1"/>
  </cols>
  <sheetData>
    <row r="1" spans="1:42" s="1" customFormat="1" ht="30" customHeight="1" x14ac:dyDescent="0.25">
      <c r="A1" s="115" t="s">
        <v>145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</row>
    <row r="2" spans="1:42" s="42" customFormat="1" ht="30" customHeight="1" x14ac:dyDescent="0.25">
      <c r="A2" s="55"/>
      <c r="B2" s="67" t="s">
        <v>97</v>
      </c>
      <c r="C2" s="55"/>
      <c r="D2" s="67" t="s">
        <v>106</v>
      </c>
      <c r="E2" s="67" t="s">
        <v>47</v>
      </c>
      <c r="F2" s="95" t="s">
        <v>247</v>
      </c>
      <c r="G2" s="55" t="s">
        <v>105</v>
      </c>
    </row>
    <row r="3" spans="1:42" s="43" customFormat="1" x14ac:dyDescent="0.25">
      <c r="A3" s="64"/>
      <c r="B3" s="47"/>
      <c r="C3" s="56"/>
      <c r="D3" s="47" t="s">
        <v>45</v>
      </c>
      <c r="E3" s="47" t="s">
        <v>45</v>
      </c>
      <c r="F3" s="47" t="s">
        <v>45</v>
      </c>
      <c r="G3" s="56" t="s">
        <v>45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42" s="46" customFormat="1" x14ac:dyDescent="0.25">
      <c r="A4" s="65"/>
      <c r="B4" s="49" t="s">
        <v>98</v>
      </c>
      <c r="C4" s="57"/>
      <c r="D4" s="49">
        <v>0.54239999999999999</v>
      </c>
      <c r="E4" s="49">
        <v>0.66610000000000003</v>
      </c>
      <c r="F4" s="49">
        <v>0.64510000000000001</v>
      </c>
      <c r="G4" s="57">
        <v>0.67689999999999995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42" s="1" customFormat="1" x14ac:dyDescent="0.25">
      <c r="A5" s="112" t="s">
        <v>139</v>
      </c>
      <c r="B5" s="51" t="s">
        <v>48</v>
      </c>
      <c r="C5" s="58"/>
      <c r="D5" s="51">
        <v>0.58009999999999995</v>
      </c>
      <c r="E5" s="51">
        <v>0.59219999999999995</v>
      </c>
      <c r="F5" s="51"/>
      <c r="G5" s="58">
        <v>0.55479999999999996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42" s="1" customFormat="1" x14ac:dyDescent="0.25">
      <c r="A6" s="112"/>
      <c r="B6" s="54" t="s">
        <v>49</v>
      </c>
      <c r="C6" s="58"/>
      <c r="D6" s="51">
        <v>0.63419999999999999</v>
      </c>
      <c r="E6" s="51">
        <v>0.75629999999999997</v>
      </c>
      <c r="F6" s="51"/>
      <c r="G6" s="58">
        <v>0.75819999999999999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42" s="1" customFormat="1" x14ac:dyDescent="0.25">
      <c r="A7" s="112"/>
      <c r="B7" s="51" t="s">
        <v>60</v>
      </c>
      <c r="C7" s="58"/>
      <c r="D7" s="51">
        <v>0.51429999999999998</v>
      </c>
      <c r="E7" s="51">
        <v>0.56459999999999999</v>
      </c>
      <c r="F7" s="51"/>
      <c r="G7" s="58">
        <v>0.6069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42" s="1" customFormat="1" x14ac:dyDescent="0.25">
      <c r="A8" s="112"/>
      <c r="B8" s="51" t="s">
        <v>50</v>
      </c>
      <c r="C8" s="58"/>
      <c r="D8" s="51">
        <v>0.68979999999999997</v>
      </c>
      <c r="E8" s="51">
        <v>0.75109999999999999</v>
      </c>
      <c r="F8" s="51"/>
      <c r="G8" s="58">
        <v>0.76259999999999994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42" s="1" customFormat="1" x14ac:dyDescent="0.25">
      <c r="A9" s="112"/>
      <c r="B9" s="51" t="s">
        <v>61</v>
      </c>
      <c r="C9" s="58"/>
      <c r="D9" s="51">
        <v>0.49890000000000001</v>
      </c>
      <c r="E9" s="51">
        <v>0.68710000000000004</v>
      </c>
      <c r="F9" s="51"/>
      <c r="G9" s="58">
        <v>0.68600000000000005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42" s="1" customFormat="1" x14ac:dyDescent="0.25">
      <c r="A10" s="112"/>
      <c r="B10" s="51" t="s">
        <v>62</v>
      </c>
      <c r="C10" s="58"/>
      <c r="D10" s="51">
        <v>0.51839999999999997</v>
      </c>
      <c r="E10" s="51">
        <v>0.69230000000000003</v>
      </c>
      <c r="F10" s="51"/>
      <c r="G10" s="58">
        <v>0.69099999999999995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42" s="1" customFormat="1" x14ac:dyDescent="0.25">
      <c r="A11" s="112"/>
      <c r="B11" s="51" t="s">
        <v>51</v>
      </c>
      <c r="C11" s="58"/>
      <c r="D11" s="51">
        <v>0.55110000000000003</v>
      </c>
      <c r="E11" s="51">
        <v>0.65800000000000003</v>
      </c>
      <c r="F11" s="51"/>
      <c r="G11" s="58">
        <v>0.69930000000000003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42" s="1" customFormat="1" x14ac:dyDescent="0.25">
      <c r="A12" s="112"/>
      <c r="B12" s="54" t="s">
        <v>52</v>
      </c>
      <c r="C12" s="58"/>
      <c r="D12" s="51">
        <v>0.66449999999999998</v>
      </c>
      <c r="E12" s="51">
        <v>0.76549999999999996</v>
      </c>
      <c r="F12" s="51"/>
      <c r="G12" s="58">
        <v>0.78349999999999997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42" s="1" customFormat="1" x14ac:dyDescent="0.25">
      <c r="A13" s="112"/>
      <c r="B13" s="51" t="s">
        <v>63</v>
      </c>
      <c r="C13" s="58"/>
      <c r="D13" s="51">
        <v>0.51580000000000004</v>
      </c>
      <c r="E13" s="51">
        <v>0.61180000000000001</v>
      </c>
      <c r="F13" s="51"/>
      <c r="G13" s="58">
        <v>0.59350000000000003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42" s="1" customFormat="1" x14ac:dyDescent="0.25">
      <c r="A14" s="112"/>
      <c r="B14" s="51" t="s">
        <v>64</v>
      </c>
      <c r="C14" s="58"/>
      <c r="D14" s="51">
        <v>0.51019999999999999</v>
      </c>
      <c r="E14" s="51">
        <v>0.6583</v>
      </c>
      <c r="F14" s="51"/>
      <c r="G14" s="58">
        <v>0.66180000000000005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42" s="1" customFormat="1" x14ac:dyDescent="0.25">
      <c r="A15" s="112"/>
      <c r="B15" s="51" t="s">
        <v>65</v>
      </c>
      <c r="C15" s="58"/>
      <c r="D15" s="51">
        <v>0.50839999999999996</v>
      </c>
      <c r="E15" s="51">
        <v>0.63190000000000002</v>
      </c>
      <c r="F15" s="51"/>
      <c r="G15" s="58">
        <v>0.6149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42" s="1" customFormat="1" x14ac:dyDescent="0.25">
      <c r="A16" s="112"/>
      <c r="B16" s="51" t="s">
        <v>66</v>
      </c>
      <c r="C16" s="58"/>
      <c r="D16" s="51">
        <v>0.58250000000000002</v>
      </c>
      <c r="E16" s="51">
        <v>0.73670000000000002</v>
      </c>
      <c r="F16" s="51"/>
      <c r="G16" s="58">
        <v>0.754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32" s="1" customFormat="1" x14ac:dyDescent="0.25">
      <c r="A17" s="112"/>
      <c r="B17" s="54" t="s">
        <v>67</v>
      </c>
      <c r="C17" s="58"/>
      <c r="D17" s="51">
        <v>0.5</v>
      </c>
      <c r="E17" s="51">
        <v>0.61480000000000001</v>
      </c>
      <c r="F17" s="51"/>
      <c r="G17" s="58">
        <v>0.64710000000000001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32" s="1" customFormat="1" x14ac:dyDescent="0.25">
      <c r="A18" s="112"/>
      <c r="B18" s="51" t="s">
        <v>68</v>
      </c>
      <c r="C18" s="58"/>
      <c r="D18" s="51">
        <v>0.49890000000000001</v>
      </c>
      <c r="E18" s="51">
        <v>0.55559999999999998</v>
      </c>
      <c r="F18" s="51"/>
      <c r="G18" s="58">
        <v>0.53390000000000004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32" s="1" customFormat="1" x14ac:dyDescent="0.25">
      <c r="A19" s="112"/>
      <c r="B19" s="51" t="s">
        <v>69</v>
      </c>
      <c r="C19" s="58"/>
      <c r="D19" s="51">
        <v>0.50429999999999997</v>
      </c>
      <c r="E19" s="51">
        <v>0.58779999999999999</v>
      </c>
      <c r="F19" s="51"/>
      <c r="G19" s="58">
        <v>0.58340000000000003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32" s="1" customFormat="1" x14ac:dyDescent="0.25">
      <c r="A20" s="112"/>
      <c r="B20" s="51" t="s">
        <v>99</v>
      </c>
      <c r="C20" s="58"/>
      <c r="D20" s="51">
        <v>0.49969999999999998</v>
      </c>
      <c r="E20" s="51">
        <v>0.5242</v>
      </c>
      <c r="F20" s="51"/>
      <c r="G20" s="58">
        <v>0.55130000000000001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32" s="1" customFormat="1" x14ac:dyDescent="0.25">
      <c r="A21" s="112"/>
      <c r="B21" s="51" t="s">
        <v>53</v>
      </c>
      <c r="C21" s="58"/>
      <c r="D21" s="51">
        <v>0.52639999999999998</v>
      </c>
      <c r="E21" s="51">
        <v>0.59709999999999996</v>
      </c>
      <c r="F21" s="51"/>
      <c r="G21" s="58">
        <v>0.60050000000000003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AD21" s="63"/>
      <c r="AE21" s="63"/>
      <c r="AF21" s="63"/>
    </row>
    <row r="22" spans="1:32" s="1" customFormat="1" x14ac:dyDescent="0.25">
      <c r="A22" s="112"/>
      <c r="B22" s="51" t="s">
        <v>54</v>
      </c>
      <c r="C22" s="58"/>
      <c r="D22" s="51">
        <v>0.49969999999999998</v>
      </c>
      <c r="E22" s="51">
        <v>0.76919999999999999</v>
      </c>
      <c r="F22" s="51"/>
      <c r="G22" s="58">
        <v>0.81889999999999996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AD22" s="63"/>
      <c r="AE22" s="63"/>
      <c r="AF22" s="63"/>
    </row>
    <row r="23" spans="1:32" s="1" customFormat="1" x14ac:dyDescent="0.25">
      <c r="A23" s="112"/>
      <c r="B23" s="51" t="s">
        <v>70</v>
      </c>
      <c r="C23" s="58"/>
      <c r="D23" s="51">
        <v>0.5071</v>
      </c>
      <c r="E23" s="51">
        <v>0.501</v>
      </c>
      <c r="F23" s="51"/>
      <c r="G23" s="58">
        <v>0.53969999999999996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AD23" s="63"/>
      <c r="AE23" s="63"/>
      <c r="AF23" s="63"/>
    </row>
    <row r="24" spans="1:32" s="1" customFormat="1" x14ac:dyDescent="0.25">
      <c r="A24" s="112"/>
      <c r="B24" s="51" t="s">
        <v>71</v>
      </c>
      <c r="C24" s="58"/>
      <c r="D24" s="51">
        <v>0.5</v>
      </c>
      <c r="E24" s="51">
        <v>0.51290000000000002</v>
      </c>
      <c r="F24" s="51"/>
      <c r="G24" s="58">
        <v>0.52380000000000004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AD24" s="63"/>
      <c r="AE24" s="63"/>
      <c r="AF24" s="63"/>
    </row>
    <row r="25" spans="1:32" s="1" customFormat="1" x14ac:dyDescent="0.25">
      <c r="A25" s="112"/>
      <c r="B25" s="51" t="s">
        <v>72</v>
      </c>
      <c r="C25" s="58"/>
      <c r="D25" s="51">
        <v>0.4995</v>
      </c>
      <c r="E25" s="51">
        <v>0.55789999999999995</v>
      </c>
      <c r="F25" s="51"/>
      <c r="G25" s="58">
        <v>0.53669999999999995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AD25" s="63"/>
      <c r="AE25" s="63"/>
      <c r="AF25" s="63"/>
    </row>
    <row r="26" spans="1:32" s="1" customFormat="1" x14ac:dyDescent="0.25">
      <c r="A26" s="112"/>
      <c r="B26" s="51" t="s">
        <v>73</v>
      </c>
      <c r="C26" s="58"/>
      <c r="D26" s="51">
        <v>0.49969999999999998</v>
      </c>
      <c r="E26" s="51">
        <v>0.53280000000000005</v>
      </c>
      <c r="F26" s="51"/>
      <c r="G26" s="58">
        <v>0.5323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AD26" s="63"/>
      <c r="AE26" s="63"/>
      <c r="AF26" s="52"/>
    </row>
    <row r="27" spans="1:32" s="1" customFormat="1" x14ac:dyDescent="0.25">
      <c r="A27" s="112"/>
      <c r="B27" s="54" t="s">
        <v>74</v>
      </c>
      <c r="C27" s="58"/>
      <c r="D27" s="51">
        <v>0.5</v>
      </c>
      <c r="E27" s="51">
        <v>0.65229999999999999</v>
      </c>
      <c r="F27" s="51"/>
      <c r="G27" s="58">
        <v>0.67030000000000001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32" s="1" customFormat="1" x14ac:dyDescent="0.25">
      <c r="A28" s="112"/>
      <c r="B28" s="54" t="s">
        <v>75</v>
      </c>
      <c r="C28" s="58"/>
      <c r="D28" s="51">
        <v>0.5968</v>
      </c>
      <c r="E28" s="51">
        <v>0.69</v>
      </c>
      <c r="F28" s="51"/>
      <c r="G28" s="58">
        <v>0.72389999999999999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32" s="1" customFormat="1" x14ac:dyDescent="0.25">
      <c r="A29" s="112"/>
      <c r="B29" s="51" t="s">
        <v>76</v>
      </c>
      <c r="C29" s="58"/>
      <c r="D29" s="51">
        <v>0.5</v>
      </c>
      <c r="E29" s="51">
        <v>0.73140000000000005</v>
      </c>
      <c r="F29" s="51"/>
      <c r="G29" s="58">
        <v>0.7379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32" s="1" customFormat="1" x14ac:dyDescent="0.25">
      <c r="A30" s="112"/>
      <c r="B30" s="51" t="s">
        <v>77</v>
      </c>
      <c r="C30" s="58"/>
      <c r="D30" s="51">
        <v>0.50570000000000004</v>
      </c>
      <c r="E30" s="51">
        <v>0.62419999999999998</v>
      </c>
      <c r="F30" s="51"/>
      <c r="G30" s="58">
        <v>0.60809999999999997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32" s="1" customFormat="1" x14ac:dyDescent="0.25">
      <c r="A31" s="112"/>
      <c r="B31" s="51" t="s">
        <v>78</v>
      </c>
      <c r="C31" s="58"/>
      <c r="D31" s="51">
        <v>0.5</v>
      </c>
      <c r="E31" s="51">
        <v>0.52129999999999999</v>
      </c>
      <c r="F31" s="51"/>
      <c r="G31" s="58">
        <v>0.54039999999999999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32" s="1" customFormat="1" x14ac:dyDescent="0.25">
      <c r="A32" s="112"/>
      <c r="B32" s="51" t="s">
        <v>79</v>
      </c>
      <c r="C32" s="58"/>
      <c r="D32" s="51">
        <v>0.49919999999999998</v>
      </c>
      <c r="E32" s="51">
        <v>0.56599999999999995</v>
      </c>
      <c r="F32" s="51"/>
      <c r="G32" s="58">
        <v>0.55500000000000005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s="1" customFormat="1" x14ac:dyDescent="0.25">
      <c r="A33" s="112"/>
      <c r="B33" s="54" t="s">
        <v>80</v>
      </c>
      <c r="C33" s="58"/>
      <c r="D33" s="51">
        <v>0.5</v>
      </c>
      <c r="E33" s="51">
        <v>0.51729999999999998</v>
      </c>
      <c r="F33" s="51"/>
      <c r="G33" s="58">
        <v>0.498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s="1" customFormat="1" x14ac:dyDescent="0.25">
      <c r="A34" s="112"/>
      <c r="B34" s="51" t="s">
        <v>55</v>
      </c>
      <c r="C34" s="58"/>
      <c r="D34" s="51">
        <v>0.4995</v>
      </c>
      <c r="E34" s="51">
        <v>0.57930000000000004</v>
      </c>
      <c r="F34" s="51"/>
      <c r="G34" s="58">
        <v>0.58430000000000004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s="1" customFormat="1" x14ac:dyDescent="0.25">
      <c r="A35" s="112"/>
      <c r="B35" s="51" t="s">
        <v>81</v>
      </c>
      <c r="C35" s="58"/>
      <c r="D35" s="51">
        <v>0.5</v>
      </c>
      <c r="E35" s="51">
        <v>0.60389999999999999</v>
      </c>
      <c r="F35" s="51"/>
      <c r="G35" s="58">
        <v>0.59219999999999995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s="1" customFormat="1" x14ac:dyDescent="0.25">
      <c r="A36" s="112"/>
      <c r="B36" s="51" t="s">
        <v>82</v>
      </c>
      <c r="C36" s="58"/>
      <c r="D36" s="51">
        <v>0.53839999999999999</v>
      </c>
      <c r="E36" s="51">
        <v>0.68410000000000004</v>
      </c>
      <c r="F36" s="51"/>
      <c r="G36" s="58">
        <v>0.6653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s="1" customFormat="1" x14ac:dyDescent="0.25">
      <c r="A37" s="112"/>
      <c r="B37" s="51" t="s">
        <v>83</v>
      </c>
      <c r="C37" s="58"/>
      <c r="D37" s="51">
        <v>0.5</v>
      </c>
      <c r="E37" s="51">
        <v>0.57599999999999996</v>
      </c>
      <c r="F37" s="51"/>
      <c r="G37" s="58">
        <v>0.57789999999999997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s="1" customFormat="1" x14ac:dyDescent="0.25">
      <c r="A38" s="112"/>
      <c r="B38" s="54" t="s">
        <v>84</v>
      </c>
      <c r="C38" s="58"/>
      <c r="D38" s="51">
        <v>0.49969999999999998</v>
      </c>
      <c r="E38" s="51">
        <v>0.50780000000000003</v>
      </c>
      <c r="F38" s="51"/>
      <c r="G38" s="58">
        <v>0.52610000000000001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s="1" customFormat="1" x14ac:dyDescent="0.25">
      <c r="A39" s="112"/>
      <c r="B39" s="51" t="s">
        <v>56</v>
      </c>
      <c r="C39" s="58"/>
      <c r="D39" s="51">
        <v>0.5</v>
      </c>
      <c r="E39" s="51">
        <v>0.55930000000000002</v>
      </c>
      <c r="F39" s="51"/>
      <c r="G39" s="58">
        <v>0.56320000000000003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s="1" customFormat="1" x14ac:dyDescent="0.25">
      <c r="A40" s="112"/>
      <c r="B40" s="54" t="s">
        <v>85</v>
      </c>
      <c r="C40" s="58"/>
      <c r="D40" s="51">
        <v>0.49869999999999998</v>
      </c>
      <c r="E40" s="51">
        <v>0.69110000000000005</v>
      </c>
      <c r="F40" s="51"/>
      <c r="G40" s="58">
        <v>0.66420000000000001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s="1" customFormat="1" x14ac:dyDescent="0.25">
      <c r="A41" s="112"/>
      <c r="B41" s="51" t="s">
        <v>96</v>
      </c>
      <c r="C41" s="58"/>
      <c r="D41" s="51">
        <v>0.5</v>
      </c>
      <c r="E41" s="51">
        <v>0.51129999999999998</v>
      </c>
      <c r="F41" s="51"/>
      <c r="G41" s="58">
        <v>0.49099999999999999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s="1" customFormat="1" x14ac:dyDescent="0.25">
      <c r="A42" s="112"/>
      <c r="B42" s="51" t="s">
        <v>57</v>
      </c>
      <c r="C42" s="58"/>
      <c r="D42" s="51">
        <v>0.5</v>
      </c>
      <c r="E42" s="51">
        <v>0.54359999999999997</v>
      </c>
      <c r="F42" s="51"/>
      <c r="G42" s="58">
        <v>0.53100000000000003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s="1" customFormat="1" x14ac:dyDescent="0.25">
      <c r="A43" s="112"/>
      <c r="B43" s="51" t="s">
        <v>58</v>
      </c>
      <c r="C43" s="58"/>
      <c r="D43" s="51">
        <v>0.51880000000000004</v>
      </c>
      <c r="E43" s="51">
        <v>0.6633</v>
      </c>
      <c r="F43" s="51"/>
      <c r="G43" s="58">
        <v>0.61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s="1" customFormat="1" x14ac:dyDescent="0.25">
      <c r="A44" s="112"/>
      <c r="B44" s="51" t="s">
        <v>86</v>
      </c>
      <c r="C44" s="58"/>
      <c r="D44" s="51">
        <v>0.49969999999999998</v>
      </c>
      <c r="E44" s="51">
        <v>0.52700000000000002</v>
      </c>
      <c r="F44" s="51"/>
      <c r="G44" s="58">
        <v>0.50849999999999995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s="1" customFormat="1" x14ac:dyDescent="0.25">
      <c r="A45" s="112"/>
      <c r="B45" s="51" t="s">
        <v>228</v>
      </c>
      <c r="C45" s="58"/>
      <c r="D45" s="51">
        <v>0.5</v>
      </c>
      <c r="E45" s="51">
        <v>0.49459999999999998</v>
      </c>
      <c r="F45" s="51"/>
      <c r="G45" s="58">
        <v>0.50849999999999995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s="1" customFormat="1" x14ac:dyDescent="0.25">
      <c r="A46" s="112"/>
      <c r="B46" s="51" t="s">
        <v>88</v>
      </c>
      <c r="C46" s="58"/>
      <c r="D46" s="51">
        <v>0.49969999999999998</v>
      </c>
      <c r="E46" s="51">
        <v>0.59840000000000004</v>
      </c>
      <c r="F46" s="51"/>
      <c r="G46" s="58">
        <v>0.5756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s="1" customFormat="1" x14ac:dyDescent="0.25">
      <c r="A47" s="112"/>
      <c r="B47" s="51" t="s">
        <v>89</v>
      </c>
      <c r="C47" s="58"/>
      <c r="D47" s="51">
        <v>0.5</v>
      </c>
      <c r="E47" s="51">
        <v>0.56210000000000004</v>
      </c>
      <c r="F47" s="51"/>
      <c r="G47" s="58">
        <v>0.55589999999999995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s="1" customFormat="1" x14ac:dyDescent="0.25">
      <c r="A48" s="112"/>
      <c r="B48" s="54" t="s">
        <v>90</v>
      </c>
      <c r="C48" s="58"/>
      <c r="D48" s="51">
        <v>0.5</v>
      </c>
      <c r="E48" s="51">
        <v>0.59040000000000004</v>
      </c>
      <c r="F48" s="51"/>
      <c r="G48" s="58">
        <v>0.5907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42" s="1" customFormat="1" x14ac:dyDescent="0.25">
      <c r="A49" s="112"/>
      <c r="B49" s="54" t="s">
        <v>91</v>
      </c>
      <c r="C49" s="58"/>
      <c r="D49" s="51">
        <v>0.5</v>
      </c>
      <c r="E49" s="51">
        <v>0.50080000000000002</v>
      </c>
      <c r="F49" s="51"/>
      <c r="G49" s="58">
        <v>0.49149999999999999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42" s="1" customFormat="1" x14ac:dyDescent="0.25">
      <c r="A50" s="112"/>
      <c r="B50" s="51" t="s">
        <v>92</v>
      </c>
      <c r="C50" s="58"/>
      <c r="D50" s="51">
        <v>0.5</v>
      </c>
      <c r="E50" s="51">
        <v>0.53110000000000002</v>
      </c>
      <c r="F50" s="51"/>
      <c r="G50" s="58">
        <v>0.49859999999999999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42" s="1" customFormat="1" x14ac:dyDescent="0.25">
      <c r="A51" s="112"/>
      <c r="B51" s="51" t="s">
        <v>93</v>
      </c>
      <c r="C51" s="58"/>
      <c r="D51" s="51">
        <v>0.5</v>
      </c>
      <c r="E51" s="51">
        <v>0.51239999999999997</v>
      </c>
      <c r="F51" s="51"/>
      <c r="G51" s="58">
        <v>0.54800000000000004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42" s="1" customFormat="1" x14ac:dyDescent="0.25">
      <c r="A52" s="112"/>
      <c r="B52" s="51" t="s">
        <v>59</v>
      </c>
      <c r="C52" s="58"/>
      <c r="D52" s="51">
        <v>0.49969999999999998</v>
      </c>
      <c r="E52" s="51">
        <v>0.50460000000000005</v>
      </c>
      <c r="F52" s="51"/>
      <c r="G52" s="58">
        <v>0.50870000000000004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42" s="1" customFormat="1" x14ac:dyDescent="0.25">
      <c r="A53" s="112"/>
      <c r="B53" s="54" t="s">
        <v>94</v>
      </c>
      <c r="C53" s="58"/>
      <c r="D53" s="51">
        <v>0.55479999999999996</v>
      </c>
      <c r="E53" s="51">
        <v>0.62980000000000003</v>
      </c>
      <c r="F53" s="51"/>
      <c r="G53" s="58">
        <v>0.67630000000000001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42" s="1" customFormat="1" x14ac:dyDescent="0.25">
      <c r="A54" s="113"/>
      <c r="B54" s="53" t="s">
        <v>95</v>
      </c>
      <c r="C54" s="59"/>
      <c r="D54" s="53">
        <v>0.499</v>
      </c>
      <c r="E54" s="53">
        <v>0.66810000000000003</v>
      </c>
      <c r="F54" s="53"/>
      <c r="G54" s="59">
        <v>0.59589999999999999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42" s="1" customFormat="1" x14ac:dyDescent="0.25">
      <c r="A55" s="86"/>
      <c r="B55" s="87" t="s">
        <v>132</v>
      </c>
      <c r="C55" s="88"/>
      <c r="D55" s="89">
        <f>_xlfn.STDEV.P(D$5:D$54)</f>
        <v>4.2981325061007603E-2</v>
      </c>
      <c r="E55" s="89">
        <f>_xlfn.STDEV.P(E$5:E$54)</f>
        <v>7.9700493448913043E-2</v>
      </c>
      <c r="F55" s="89"/>
      <c r="G55" s="89">
        <f>_xlfn.STDEV.P(G$5:G$54)</f>
        <v>8.4980203082835937E-2</v>
      </c>
      <c r="H55" s="52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42" s="1" customFormat="1" x14ac:dyDescent="0.25">
      <c r="B56" s="52"/>
      <c r="C56" s="52"/>
      <c r="D56" s="73"/>
      <c r="E56" s="73"/>
      <c r="F56" s="73"/>
      <c r="G56" s="73"/>
      <c r="H56" s="73"/>
      <c r="I56" s="52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42" s="1" customFormat="1" x14ac:dyDescent="0.25">
      <c r="B57" s="52"/>
      <c r="C57" s="5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52"/>
      <c r="P57" s="52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42" s="1" customFormat="1" x14ac:dyDescent="0.25">
      <c r="B58" s="52"/>
      <c r="C58" s="5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52"/>
      <c r="P58" s="52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42" s="1" customFormat="1" ht="30" customHeight="1" x14ac:dyDescent="0.25">
      <c r="A59" s="115" t="s">
        <v>144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</row>
    <row r="60" spans="1:42" s="42" customFormat="1" ht="30" customHeight="1" x14ac:dyDescent="0.25">
      <c r="A60" s="55"/>
      <c r="B60" s="67" t="s">
        <v>97</v>
      </c>
      <c r="C60" s="55"/>
      <c r="D60" s="95" t="s">
        <v>106</v>
      </c>
      <c r="E60" s="67" t="s">
        <v>47</v>
      </c>
      <c r="F60" s="67" t="s">
        <v>100</v>
      </c>
      <c r="G60" s="67" t="s">
        <v>105</v>
      </c>
      <c r="H60" s="95" t="s">
        <v>226</v>
      </c>
      <c r="I60" s="95" t="s">
        <v>101</v>
      </c>
      <c r="J60" s="95" t="s">
        <v>248</v>
      </c>
      <c r="K60" s="95" t="s">
        <v>227</v>
      </c>
      <c r="L60" s="55"/>
    </row>
    <row r="61" spans="1:42" s="43" customFormat="1" x14ac:dyDescent="0.25">
      <c r="A61" s="64"/>
      <c r="B61" s="47"/>
      <c r="C61" s="56"/>
      <c r="D61" s="47" t="s">
        <v>45</v>
      </c>
      <c r="E61" s="47" t="s">
        <v>45</v>
      </c>
      <c r="F61" s="47" t="s">
        <v>45</v>
      </c>
      <c r="G61" s="47" t="s">
        <v>45</v>
      </c>
      <c r="H61" s="47" t="s">
        <v>45</v>
      </c>
      <c r="I61" s="47" t="s">
        <v>45</v>
      </c>
      <c r="J61" s="47" t="s">
        <v>45</v>
      </c>
      <c r="K61" s="47" t="s">
        <v>45</v>
      </c>
      <c r="L61" s="56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</row>
    <row r="62" spans="1:42" s="46" customFormat="1" x14ac:dyDescent="0.25">
      <c r="A62" s="65"/>
      <c r="B62" s="49" t="s">
        <v>98</v>
      </c>
      <c r="C62" s="57"/>
      <c r="D62" s="49">
        <v>0.5302</v>
      </c>
      <c r="E62" s="49">
        <v>0.62539999999999996</v>
      </c>
      <c r="F62" s="49">
        <v>0.61099999999999999</v>
      </c>
      <c r="G62" s="49">
        <v>0.62480000000000002</v>
      </c>
      <c r="H62" s="49">
        <v>0.61939999999999995</v>
      </c>
      <c r="I62" s="49">
        <v>0.69010000000000005</v>
      </c>
      <c r="J62" s="49">
        <v>0.66239999999999999</v>
      </c>
      <c r="K62" s="49">
        <v>0.66090000000000004</v>
      </c>
      <c r="L62" s="57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42" s="1" customFormat="1" x14ac:dyDescent="0.25">
      <c r="A63" s="114" t="s">
        <v>140</v>
      </c>
      <c r="B63" s="51" t="s">
        <v>48</v>
      </c>
      <c r="C63" s="58"/>
      <c r="D63" s="51"/>
      <c r="E63" s="51">
        <v>0.57599999999999996</v>
      </c>
      <c r="F63" s="51">
        <v>0.54120000000000001</v>
      </c>
      <c r="G63" s="51">
        <v>0.53039999999999998</v>
      </c>
      <c r="H63" s="51"/>
      <c r="I63" s="51">
        <v>0.74150000000000005</v>
      </c>
      <c r="J63" s="51"/>
      <c r="K63" s="51"/>
      <c r="L63" s="58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42" s="1" customFormat="1" x14ac:dyDescent="0.25">
      <c r="A64" s="114"/>
      <c r="B64" s="51" t="s">
        <v>49</v>
      </c>
      <c r="C64" s="58"/>
      <c r="D64" s="51"/>
      <c r="E64" s="51">
        <v>0.71609999999999996</v>
      </c>
      <c r="F64" s="51">
        <v>0.68720000000000003</v>
      </c>
      <c r="G64" s="51">
        <v>0.72660000000000002</v>
      </c>
      <c r="H64" s="51"/>
      <c r="I64" s="51">
        <v>0.79810000000000003</v>
      </c>
      <c r="J64" s="51"/>
      <c r="K64" s="51"/>
      <c r="L64" s="58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s="1" customFormat="1" x14ac:dyDescent="0.25">
      <c r="A65" s="114"/>
      <c r="B65" s="51" t="s">
        <v>60</v>
      </c>
      <c r="C65" s="58"/>
      <c r="D65" s="51"/>
      <c r="E65" s="51">
        <v>0.58089999999999997</v>
      </c>
      <c r="F65" s="51">
        <v>0.56620000000000004</v>
      </c>
      <c r="G65" s="51">
        <v>0.58840000000000003</v>
      </c>
      <c r="H65" s="51"/>
      <c r="I65" s="51">
        <v>0.6573</v>
      </c>
      <c r="J65" s="51"/>
      <c r="K65" s="51"/>
      <c r="L65" s="58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s="1" customFormat="1" x14ac:dyDescent="0.25">
      <c r="A66" s="114"/>
      <c r="B66" s="51" t="s">
        <v>50</v>
      </c>
      <c r="C66" s="58"/>
      <c r="D66" s="51"/>
      <c r="E66" s="51">
        <v>0.70279999999999998</v>
      </c>
      <c r="F66" s="51">
        <v>0.69779999999999998</v>
      </c>
      <c r="G66" s="51">
        <v>0.71989999999999998</v>
      </c>
      <c r="H66" s="51"/>
      <c r="I66" s="51">
        <v>0.74870000000000003</v>
      </c>
      <c r="J66" s="51"/>
      <c r="K66" s="51"/>
      <c r="L66" s="58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s="1" customFormat="1" x14ac:dyDescent="0.25">
      <c r="A67" s="114"/>
      <c r="B67" s="51" t="s">
        <v>61</v>
      </c>
      <c r="C67" s="58"/>
      <c r="D67" s="51"/>
      <c r="E67" s="51">
        <v>0.62180000000000002</v>
      </c>
      <c r="F67" s="51">
        <v>0.56159999999999999</v>
      </c>
      <c r="G67" s="51">
        <v>0.6573</v>
      </c>
      <c r="H67" s="51"/>
      <c r="I67" s="51">
        <v>0.71889999999999998</v>
      </c>
      <c r="J67" s="51"/>
      <c r="K67" s="51"/>
      <c r="L67" s="58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s="1" customFormat="1" x14ac:dyDescent="0.25">
      <c r="A68" s="114"/>
      <c r="B68" s="51" t="s">
        <v>62</v>
      </c>
      <c r="C68" s="58"/>
      <c r="D68" s="51"/>
      <c r="E68" s="51">
        <v>0.65290000000000004</v>
      </c>
      <c r="F68" s="51">
        <v>0.62870000000000004</v>
      </c>
      <c r="G68" s="51">
        <v>0.62529999999999997</v>
      </c>
      <c r="H68" s="51"/>
      <c r="I68" s="51">
        <v>0.62560000000000004</v>
      </c>
      <c r="J68" s="51"/>
      <c r="K68" s="51"/>
      <c r="L68" s="58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s="1" customFormat="1" x14ac:dyDescent="0.25">
      <c r="A69" s="114"/>
      <c r="B69" s="51" t="s">
        <v>51</v>
      </c>
      <c r="C69" s="58"/>
      <c r="D69" s="51"/>
      <c r="E69" s="51">
        <v>0.64070000000000005</v>
      </c>
      <c r="F69" s="51">
        <v>0.62980000000000003</v>
      </c>
      <c r="G69" s="51">
        <v>0.65539999999999998</v>
      </c>
      <c r="H69" s="51"/>
      <c r="I69" s="51">
        <v>0.66139999999999999</v>
      </c>
      <c r="J69" s="51"/>
      <c r="K69" s="51"/>
      <c r="L69" s="58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s="1" customFormat="1" x14ac:dyDescent="0.25">
      <c r="A70" s="114"/>
      <c r="B70" s="51" t="s">
        <v>52</v>
      </c>
      <c r="C70" s="58"/>
      <c r="D70" s="51"/>
      <c r="E70" s="51">
        <v>0.73580000000000001</v>
      </c>
      <c r="F70" s="51">
        <v>0.70469999999999999</v>
      </c>
      <c r="G70" s="51">
        <v>0.72309999999999997</v>
      </c>
      <c r="H70" s="51"/>
      <c r="I70" s="51">
        <v>0.85419999999999996</v>
      </c>
      <c r="J70" s="51"/>
      <c r="K70" s="51"/>
      <c r="L70" s="58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s="1" customFormat="1" x14ac:dyDescent="0.25">
      <c r="A71" s="114"/>
      <c r="B71" s="51" t="s">
        <v>63</v>
      </c>
      <c r="C71" s="58"/>
      <c r="D71" s="51"/>
      <c r="E71" s="51">
        <v>0.59719999999999995</v>
      </c>
      <c r="F71" s="51">
        <v>0.58430000000000004</v>
      </c>
      <c r="G71" s="51">
        <v>0.55810000000000004</v>
      </c>
      <c r="H71" s="51"/>
      <c r="I71" s="51">
        <v>0.6149</v>
      </c>
      <c r="J71" s="51"/>
      <c r="K71" s="51"/>
      <c r="L71" s="58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s="1" customFormat="1" x14ac:dyDescent="0.25">
      <c r="A72" s="114"/>
      <c r="B72" s="51" t="s">
        <v>64</v>
      </c>
      <c r="C72" s="58"/>
      <c r="D72" s="51"/>
      <c r="E72" s="51">
        <v>0.63060000000000005</v>
      </c>
      <c r="F72" s="51">
        <v>0.55879999999999996</v>
      </c>
      <c r="G72" s="51">
        <v>0.59970000000000001</v>
      </c>
      <c r="H72" s="51"/>
      <c r="I72" s="51">
        <v>0.74509999999999998</v>
      </c>
      <c r="J72" s="51"/>
      <c r="K72" s="51"/>
      <c r="L72" s="58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s="1" customFormat="1" x14ac:dyDescent="0.25">
      <c r="A73" s="114"/>
      <c r="B73" s="51" t="s">
        <v>65</v>
      </c>
      <c r="C73" s="58"/>
      <c r="D73" s="51"/>
      <c r="E73" s="51">
        <v>0.58399999999999996</v>
      </c>
      <c r="F73" s="51">
        <v>0.53849999999999998</v>
      </c>
      <c r="G73" s="51">
        <v>0.53779999999999994</v>
      </c>
      <c r="H73" s="51"/>
      <c r="I73" s="51">
        <v>0.69720000000000004</v>
      </c>
      <c r="J73" s="51"/>
      <c r="K73" s="51"/>
      <c r="L73" s="58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s="1" customFormat="1" x14ac:dyDescent="0.25">
      <c r="A74" s="114"/>
      <c r="B74" s="51" t="s">
        <v>66</v>
      </c>
      <c r="C74" s="58"/>
      <c r="D74" s="51"/>
      <c r="E74" s="51">
        <v>0.73240000000000005</v>
      </c>
      <c r="F74" s="51">
        <v>0.64019999999999999</v>
      </c>
      <c r="G74" s="51">
        <v>0.68910000000000005</v>
      </c>
      <c r="H74" s="51"/>
      <c r="I74" s="51">
        <v>0.65780000000000005</v>
      </c>
      <c r="J74" s="51"/>
      <c r="K74" s="51"/>
      <c r="L74" s="58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s="1" customFormat="1" x14ac:dyDescent="0.25">
      <c r="A75" s="114"/>
      <c r="B75" s="51" t="s">
        <v>67</v>
      </c>
      <c r="C75" s="58"/>
      <c r="D75" s="51"/>
      <c r="E75" s="51">
        <v>0.58750000000000002</v>
      </c>
      <c r="F75" s="51">
        <v>0.57520000000000004</v>
      </c>
      <c r="G75" s="51">
        <v>0.55430000000000001</v>
      </c>
      <c r="H75" s="51"/>
      <c r="I75" s="51">
        <v>0.75280000000000002</v>
      </c>
      <c r="J75" s="51"/>
      <c r="K75" s="51"/>
      <c r="L75" s="58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s="1" customFormat="1" x14ac:dyDescent="0.25">
      <c r="A76" s="114"/>
      <c r="B76" s="51" t="s">
        <v>68</v>
      </c>
      <c r="C76" s="58"/>
      <c r="D76" s="51"/>
      <c r="E76" s="51">
        <v>0.51859999999999995</v>
      </c>
      <c r="F76" s="51">
        <v>0.50309999999999999</v>
      </c>
      <c r="G76" s="51">
        <v>0.52190000000000003</v>
      </c>
      <c r="H76" s="51"/>
      <c r="I76" s="51">
        <v>0.61560000000000004</v>
      </c>
      <c r="J76" s="51"/>
      <c r="K76" s="51"/>
      <c r="L76" s="58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s="1" customFormat="1" x14ac:dyDescent="0.25">
      <c r="A77" s="114"/>
      <c r="B77" s="51" t="s">
        <v>69</v>
      </c>
      <c r="C77" s="58"/>
      <c r="D77" s="51"/>
      <c r="E77" s="51">
        <v>0.59150000000000003</v>
      </c>
      <c r="F77" s="51">
        <v>0.57479999999999998</v>
      </c>
      <c r="G77" s="51">
        <v>0.55889999999999995</v>
      </c>
      <c r="H77" s="51"/>
      <c r="I77" s="51">
        <v>0.5645</v>
      </c>
      <c r="J77" s="51"/>
      <c r="K77" s="51"/>
      <c r="L77" s="58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s="1" customFormat="1" x14ac:dyDescent="0.25">
      <c r="A78" s="114"/>
      <c r="B78" s="51" t="s">
        <v>99</v>
      </c>
      <c r="C78" s="58"/>
      <c r="D78" s="51"/>
      <c r="E78" s="51">
        <v>0.50919999999999999</v>
      </c>
      <c r="F78" s="51">
        <v>0.49880000000000002</v>
      </c>
      <c r="G78" s="51">
        <v>0.49990000000000001</v>
      </c>
      <c r="H78" s="51"/>
      <c r="I78" s="51">
        <v>0.61270000000000002</v>
      </c>
      <c r="J78" s="51"/>
      <c r="K78" s="51"/>
      <c r="L78" s="58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s="1" customFormat="1" x14ac:dyDescent="0.25">
      <c r="A79" s="114"/>
      <c r="B79" s="51" t="s">
        <v>53</v>
      </c>
      <c r="C79" s="58"/>
      <c r="D79" s="51"/>
      <c r="E79" s="51">
        <v>0.52029999999999998</v>
      </c>
      <c r="F79" s="51">
        <v>0.54430000000000001</v>
      </c>
      <c r="G79" s="51">
        <v>0.53310000000000002</v>
      </c>
      <c r="H79" s="51"/>
      <c r="I79" s="51">
        <v>0.61799999999999999</v>
      </c>
      <c r="J79" s="51"/>
      <c r="K79" s="51"/>
      <c r="L79" s="58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s="1" customFormat="1" x14ac:dyDescent="0.25">
      <c r="A80" s="114"/>
      <c r="B80" s="51" t="s">
        <v>54</v>
      </c>
      <c r="C80" s="58"/>
      <c r="D80" s="51"/>
      <c r="E80" s="51">
        <v>0.70150000000000001</v>
      </c>
      <c r="F80" s="51">
        <v>0.58079999999999998</v>
      </c>
      <c r="G80" s="51">
        <v>0.65659999999999996</v>
      </c>
      <c r="H80" s="51"/>
      <c r="I80" s="51">
        <v>0.7319</v>
      </c>
      <c r="J80" s="51"/>
      <c r="K80" s="51"/>
      <c r="L80" s="58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s="1" customFormat="1" x14ac:dyDescent="0.25">
      <c r="A81" s="114"/>
      <c r="B81" s="51" t="s">
        <v>70</v>
      </c>
      <c r="C81" s="58"/>
      <c r="D81" s="51"/>
      <c r="E81" s="51">
        <v>0.51559999999999995</v>
      </c>
      <c r="F81" s="51">
        <v>0.52080000000000004</v>
      </c>
      <c r="G81" s="51">
        <v>0.49370000000000003</v>
      </c>
      <c r="H81" s="51"/>
      <c r="I81" s="51">
        <v>0.66920000000000002</v>
      </c>
      <c r="J81" s="51"/>
      <c r="K81" s="51"/>
      <c r="L81" s="58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s="1" customFormat="1" x14ac:dyDescent="0.25">
      <c r="A82" s="114"/>
      <c r="B82" s="51" t="s">
        <v>71</v>
      </c>
      <c r="C82" s="58"/>
      <c r="D82" s="51"/>
      <c r="E82" s="51">
        <v>0.49299999999999999</v>
      </c>
      <c r="F82" s="51">
        <v>0.50670000000000004</v>
      </c>
      <c r="G82" s="51">
        <v>0.50670000000000004</v>
      </c>
      <c r="H82" s="51"/>
      <c r="I82" s="51">
        <v>0.63129999999999997</v>
      </c>
      <c r="J82" s="51"/>
      <c r="K82" s="51"/>
      <c r="L82" s="58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x14ac:dyDescent="0.25">
      <c r="A83" s="114"/>
      <c r="B83" s="51" t="s">
        <v>72</v>
      </c>
      <c r="C83" s="58"/>
      <c r="D83" s="51"/>
      <c r="E83" s="51">
        <v>0.47710000000000002</v>
      </c>
      <c r="F83" s="51">
        <v>0.51919999999999999</v>
      </c>
      <c r="G83" s="51">
        <v>0.5091</v>
      </c>
      <c r="H83" s="51"/>
      <c r="I83" s="51">
        <v>0.66720000000000002</v>
      </c>
      <c r="J83" s="51"/>
      <c r="K83" s="51"/>
      <c r="L83" s="58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x14ac:dyDescent="0.25">
      <c r="A84" s="114"/>
      <c r="B84" s="51" t="s">
        <v>73</v>
      </c>
      <c r="C84" s="58"/>
      <c r="D84" s="51"/>
      <c r="E84" s="51">
        <v>0.50749999999999995</v>
      </c>
      <c r="F84" s="51">
        <v>0.49490000000000001</v>
      </c>
      <c r="G84" s="51">
        <v>0.51190000000000002</v>
      </c>
      <c r="H84" s="51"/>
      <c r="I84" s="51">
        <v>0.52439999999999998</v>
      </c>
      <c r="J84" s="51"/>
      <c r="K84" s="51"/>
      <c r="L84" s="58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x14ac:dyDescent="0.25">
      <c r="A85" s="114"/>
      <c r="B85" s="51" t="s">
        <v>74</v>
      </c>
      <c r="C85" s="58"/>
      <c r="D85" s="51"/>
      <c r="E85" s="51">
        <v>0.61899999999999999</v>
      </c>
      <c r="F85" s="51">
        <v>0.57430000000000003</v>
      </c>
      <c r="G85" s="51">
        <v>0.6028</v>
      </c>
      <c r="H85" s="51"/>
      <c r="I85" s="51">
        <v>0.84419999999999995</v>
      </c>
      <c r="J85" s="51"/>
      <c r="K85" s="51"/>
      <c r="L85" s="58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x14ac:dyDescent="0.25">
      <c r="A86" s="114"/>
      <c r="B86" s="51" t="s">
        <v>75</v>
      </c>
      <c r="C86" s="58"/>
      <c r="D86" s="51"/>
      <c r="E86" s="51">
        <v>0.64129999999999998</v>
      </c>
      <c r="F86" s="51">
        <v>0.5363</v>
      </c>
      <c r="G86" s="51">
        <v>0.60299999999999998</v>
      </c>
      <c r="H86" s="51"/>
      <c r="I86" s="51">
        <v>0.56510000000000005</v>
      </c>
      <c r="J86" s="51"/>
      <c r="K86" s="51"/>
      <c r="L86" s="58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x14ac:dyDescent="0.25">
      <c r="A87" s="114"/>
      <c r="B87" s="51" t="s">
        <v>76</v>
      </c>
      <c r="C87" s="58"/>
      <c r="D87" s="51"/>
      <c r="E87" s="51">
        <v>0.57540000000000002</v>
      </c>
      <c r="F87" s="51">
        <v>0.61780000000000002</v>
      </c>
      <c r="G87" s="51">
        <v>0.61250000000000004</v>
      </c>
      <c r="H87" s="51"/>
      <c r="I87" s="51">
        <v>0.71209999999999996</v>
      </c>
      <c r="J87" s="51"/>
      <c r="K87" s="51"/>
      <c r="L87" s="58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x14ac:dyDescent="0.25">
      <c r="A88" s="114"/>
      <c r="B88" s="51" t="s">
        <v>77</v>
      </c>
      <c r="C88" s="58"/>
      <c r="D88" s="51"/>
      <c r="E88" s="51">
        <v>0.51659999999999995</v>
      </c>
      <c r="F88" s="51">
        <v>0.5806</v>
      </c>
      <c r="G88" s="51">
        <v>0.56010000000000004</v>
      </c>
      <c r="H88" s="51"/>
      <c r="I88" s="51">
        <v>0.68910000000000005</v>
      </c>
      <c r="J88" s="51"/>
      <c r="K88" s="51"/>
      <c r="L88" s="58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x14ac:dyDescent="0.25">
      <c r="A89" s="114"/>
      <c r="B89" s="51" t="s">
        <v>78</v>
      </c>
      <c r="C89" s="58"/>
      <c r="D89" s="51"/>
      <c r="E89" s="51">
        <v>0.49530000000000002</v>
      </c>
      <c r="F89" s="51">
        <v>0.4945</v>
      </c>
      <c r="G89" s="51">
        <v>0.49159999999999998</v>
      </c>
      <c r="H89" s="51"/>
      <c r="I89" s="51">
        <v>0.56979999999999997</v>
      </c>
      <c r="J89" s="51"/>
      <c r="K89" s="51"/>
      <c r="L89" s="58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5">
      <c r="A90" s="114"/>
      <c r="B90" s="51" t="s">
        <v>79</v>
      </c>
      <c r="C90" s="58"/>
      <c r="D90" s="51"/>
      <c r="E90" s="51">
        <v>0.53580000000000005</v>
      </c>
      <c r="F90" s="51">
        <v>0.51439999999999997</v>
      </c>
      <c r="G90" s="51">
        <v>0.5141</v>
      </c>
      <c r="H90" s="51"/>
      <c r="I90" s="51">
        <v>0.63770000000000004</v>
      </c>
      <c r="J90" s="51"/>
      <c r="K90" s="51"/>
      <c r="L90" s="58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x14ac:dyDescent="0.25">
      <c r="A91" s="114"/>
      <c r="B91" s="51" t="s">
        <v>80</v>
      </c>
      <c r="C91" s="58"/>
      <c r="D91" s="51"/>
      <c r="E91" s="51">
        <v>0.48459999999999998</v>
      </c>
      <c r="F91" s="51">
        <v>0.48299999999999998</v>
      </c>
      <c r="G91" s="51">
        <v>0.50290000000000001</v>
      </c>
      <c r="H91" s="51"/>
      <c r="I91" s="51">
        <v>0.48870000000000002</v>
      </c>
      <c r="J91" s="51"/>
      <c r="K91" s="51"/>
      <c r="L91" s="58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x14ac:dyDescent="0.25">
      <c r="A92" s="114"/>
      <c r="B92" s="51" t="s">
        <v>55</v>
      </c>
      <c r="C92" s="58"/>
      <c r="D92" s="51"/>
      <c r="E92" s="51">
        <v>0.54359999999999997</v>
      </c>
      <c r="F92" s="51">
        <v>0.50519999999999998</v>
      </c>
      <c r="G92" s="51">
        <v>0.5423</v>
      </c>
      <c r="H92" s="51"/>
      <c r="I92" s="51">
        <v>0.65529999999999999</v>
      </c>
      <c r="J92" s="51"/>
      <c r="K92" s="51"/>
      <c r="L92" s="58"/>
    </row>
    <row r="93" spans="1:23" x14ac:dyDescent="0.25">
      <c r="A93" s="114"/>
      <c r="B93" s="51" t="s">
        <v>81</v>
      </c>
      <c r="C93" s="58"/>
      <c r="D93" s="51"/>
      <c r="E93" s="51">
        <v>0.54430000000000001</v>
      </c>
      <c r="F93" s="51">
        <v>0.53490000000000004</v>
      </c>
      <c r="G93" s="51">
        <v>0.64490000000000003</v>
      </c>
      <c r="H93" s="51"/>
      <c r="I93" s="51">
        <v>0.59840000000000004</v>
      </c>
      <c r="J93" s="51"/>
      <c r="K93" s="51"/>
      <c r="L93" s="58"/>
    </row>
    <row r="94" spans="1:23" x14ac:dyDescent="0.25">
      <c r="A94" s="114"/>
      <c r="B94" s="51" t="s">
        <v>82</v>
      </c>
      <c r="C94" s="58"/>
      <c r="D94" s="51"/>
      <c r="E94" s="51">
        <v>0.55000000000000004</v>
      </c>
      <c r="F94" s="51">
        <v>0.52500000000000002</v>
      </c>
      <c r="G94" s="51">
        <v>0.51359999999999995</v>
      </c>
      <c r="H94" s="51"/>
      <c r="I94" s="51">
        <v>0.67579999999999996</v>
      </c>
      <c r="J94" s="51"/>
      <c r="K94" s="51"/>
      <c r="L94" s="58"/>
    </row>
    <row r="95" spans="1:23" x14ac:dyDescent="0.25">
      <c r="A95" s="114"/>
      <c r="B95" s="51" t="s">
        <v>83</v>
      </c>
      <c r="C95" s="58"/>
      <c r="D95" s="51"/>
      <c r="E95" s="51">
        <v>0.58020000000000005</v>
      </c>
      <c r="F95" s="51">
        <v>0.50629999999999997</v>
      </c>
      <c r="G95" s="51">
        <v>0.52629999999999999</v>
      </c>
      <c r="H95" s="51"/>
      <c r="I95" s="51">
        <v>0.58579999999999999</v>
      </c>
      <c r="J95" s="51"/>
      <c r="K95" s="51"/>
      <c r="L95" s="58"/>
    </row>
    <row r="96" spans="1:23" x14ac:dyDescent="0.25">
      <c r="A96" s="114"/>
      <c r="B96" s="51" t="s">
        <v>84</v>
      </c>
      <c r="C96" s="58"/>
      <c r="D96" s="51"/>
      <c r="E96" s="51">
        <v>0.49280000000000002</v>
      </c>
      <c r="F96" s="51">
        <v>0.50690000000000002</v>
      </c>
      <c r="G96" s="51">
        <v>0.51449999999999996</v>
      </c>
      <c r="H96" s="51"/>
      <c r="I96" s="51">
        <v>0.69289999999999996</v>
      </c>
      <c r="J96" s="51"/>
      <c r="K96" s="51"/>
      <c r="L96" s="58"/>
    </row>
    <row r="97" spans="1:12" x14ac:dyDescent="0.25">
      <c r="A97" s="114"/>
      <c r="B97" s="51" t="s">
        <v>56</v>
      </c>
      <c r="C97" s="58"/>
      <c r="D97" s="51"/>
      <c r="E97" s="51">
        <v>0.51419999999999999</v>
      </c>
      <c r="F97" s="51">
        <v>0.49659999999999999</v>
      </c>
      <c r="G97" s="51">
        <v>0.60450000000000004</v>
      </c>
      <c r="H97" s="51"/>
      <c r="I97" s="51">
        <v>0.51900000000000002</v>
      </c>
      <c r="J97" s="51"/>
      <c r="K97" s="51"/>
      <c r="L97" s="58"/>
    </row>
    <row r="98" spans="1:12" x14ac:dyDescent="0.25">
      <c r="A98" s="114"/>
      <c r="B98" s="51" t="s">
        <v>85</v>
      </c>
      <c r="C98" s="58"/>
      <c r="D98" s="51"/>
      <c r="E98" s="51">
        <v>0.54949999999999999</v>
      </c>
      <c r="F98" s="51">
        <v>0.59889999999999999</v>
      </c>
      <c r="G98" s="51">
        <v>0.5202</v>
      </c>
      <c r="H98" s="51"/>
      <c r="I98" s="51">
        <v>0.76370000000000005</v>
      </c>
      <c r="J98" s="51"/>
      <c r="K98" s="51"/>
      <c r="L98" s="58"/>
    </row>
    <row r="99" spans="1:12" x14ac:dyDescent="0.25">
      <c r="A99" s="114"/>
      <c r="B99" s="51" t="s">
        <v>96</v>
      </c>
      <c r="C99" s="58"/>
      <c r="D99" s="51"/>
      <c r="E99" s="51">
        <v>0.48559999999999998</v>
      </c>
      <c r="F99" s="51">
        <v>0.49919999999999998</v>
      </c>
      <c r="G99" s="51">
        <v>0.50129999999999997</v>
      </c>
      <c r="H99" s="51"/>
      <c r="I99" s="51">
        <v>0.50960000000000005</v>
      </c>
      <c r="J99" s="51"/>
      <c r="K99" s="51"/>
      <c r="L99" s="58"/>
    </row>
    <row r="100" spans="1:12" x14ac:dyDescent="0.25">
      <c r="A100" s="114"/>
      <c r="B100" s="51" t="s">
        <v>57</v>
      </c>
      <c r="C100" s="58"/>
      <c r="D100" s="51"/>
      <c r="E100" s="51">
        <v>0.51700000000000002</v>
      </c>
      <c r="F100" s="51">
        <v>0.50249999999999995</v>
      </c>
      <c r="G100" s="51">
        <v>0.51139999999999997</v>
      </c>
      <c r="H100" s="51"/>
      <c r="I100" s="51">
        <v>0.51390000000000002</v>
      </c>
      <c r="J100" s="51"/>
      <c r="K100" s="51"/>
      <c r="L100" s="58"/>
    </row>
    <row r="101" spans="1:12" x14ac:dyDescent="0.25">
      <c r="A101" s="114"/>
      <c r="B101" s="51" t="s">
        <v>58</v>
      </c>
      <c r="C101" s="58"/>
      <c r="D101" s="51"/>
      <c r="E101" s="51">
        <v>0.63929999999999998</v>
      </c>
      <c r="F101" s="51">
        <v>0.58730000000000004</v>
      </c>
      <c r="G101" s="51">
        <v>0.53449999999999998</v>
      </c>
      <c r="H101" s="51"/>
      <c r="I101" s="51">
        <v>0.59970000000000001</v>
      </c>
      <c r="J101" s="51"/>
      <c r="K101" s="51"/>
      <c r="L101" s="58"/>
    </row>
    <row r="102" spans="1:12" x14ac:dyDescent="0.25">
      <c r="A102" s="114"/>
      <c r="B102" s="51" t="s">
        <v>86</v>
      </c>
      <c r="C102" s="58"/>
      <c r="D102" s="51"/>
      <c r="E102" s="51">
        <v>0.50790000000000002</v>
      </c>
      <c r="F102" s="51">
        <v>0.49659999999999999</v>
      </c>
      <c r="G102" s="51">
        <v>0.50700000000000001</v>
      </c>
      <c r="H102" s="51"/>
      <c r="I102" s="51">
        <v>0.63139999999999996</v>
      </c>
      <c r="J102" s="51"/>
      <c r="K102" s="51"/>
      <c r="L102" s="58"/>
    </row>
    <row r="103" spans="1:12" x14ac:dyDescent="0.25">
      <c r="A103" s="114"/>
      <c r="B103" s="51" t="s">
        <v>87</v>
      </c>
      <c r="C103" s="58"/>
      <c r="D103" s="51"/>
      <c r="E103" s="51">
        <v>0.52180000000000004</v>
      </c>
      <c r="F103" s="51">
        <v>0.49309999999999998</v>
      </c>
      <c r="G103" s="51">
        <v>0.49390000000000001</v>
      </c>
      <c r="H103" s="51"/>
      <c r="I103" s="51">
        <v>0.53939999999999999</v>
      </c>
      <c r="J103" s="51"/>
      <c r="K103" s="51"/>
      <c r="L103" s="58"/>
    </row>
    <row r="104" spans="1:12" x14ac:dyDescent="0.25">
      <c r="A104" s="114"/>
      <c r="B104" s="51" t="s">
        <v>88</v>
      </c>
      <c r="C104" s="58"/>
      <c r="D104" s="51"/>
      <c r="E104" s="51">
        <v>0.54769999999999996</v>
      </c>
      <c r="F104" s="51">
        <v>0.56720000000000004</v>
      </c>
      <c r="G104" s="51">
        <v>0.52910000000000001</v>
      </c>
      <c r="H104" s="51"/>
      <c r="I104" s="51">
        <v>0.56389999999999996</v>
      </c>
      <c r="J104" s="51"/>
      <c r="K104" s="51"/>
      <c r="L104" s="58"/>
    </row>
    <row r="105" spans="1:12" x14ac:dyDescent="0.25">
      <c r="A105" s="114"/>
      <c r="B105" s="51" t="s">
        <v>89</v>
      </c>
      <c r="C105" s="58"/>
      <c r="D105" s="51"/>
      <c r="E105" s="51">
        <v>0.53820000000000001</v>
      </c>
      <c r="F105" s="51">
        <v>0.53100000000000003</v>
      </c>
      <c r="G105" s="51">
        <v>0.61439999999999995</v>
      </c>
      <c r="H105" s="51"/>
      <c r="I105" s="51">
        <v>0.58199999999999996</v>
      </c>
      <c r="J105" s="51"/>
      <c r="K105" s="51"/>
      <c r="L105" s="58"/>
    </row>
    <row r="106" spans="1:12" x14ac:dyDescent="0.25">
      <c r="A106" s="114"/>
      <c r="B106" s="51" t="s">
        <v>90</v>
      </c>
      <c r="C106" s="58"/>
      <c r="D106" s="51"/>
      <c r="E106" s="51">
        <v>0.52</v>
      </c>
      <c r="F106" s="51">
        <v>0.57379999999999998</v>
      </c>
      <c r="G106" s="51">
        <v>0.60929999999999995</v>
      </c>
      <c r="H106" s="51"/>
      <c r="I106" s="51">
        <v>0.77159999999999995</v>
      </c>
      <c r="J106" s="51"/>
      <c r="K106" s="51"/>
      <c r="L106" s="58"/>
    </row>
    <row r="107" spans="1:12" x14ac:dyDescent="0.25">
      <c r="A107" s="114"/>
      <c r="B107" s="51" t="s">
        <v>91</v>
      </c>
      <c r="C107" s="58"/>
      <c r="D107" s="51"/>
      <c r="E107" s="51">
        <v>0.49209999999999998</v>
      </c>
      <c r="F107" s="51">
        <v>0.49659999999999999</v>
      </c>
      <c r="G107" s="51">
        <v>0.49340000000000001</v>
      </c>
      <c r="H107" s="51"/>
      <c r="I107" s="51">
        <v>0.49730000000000002</v>
      </c>
      <c r="J107" s="51"/>
      <c r="K107" s="51"/>
      <c r="L107" s="58"/>
    </row>
    <row r="108" spans="1:12" x14ac:dyDescent="0.25">
      <c r="A108" s="114"/>
      <c r="B108" s="51" t="s">
        <v>92</v>
      </c>
      <c r="C108" s="58"/>
      <c r="D108" s="51"/>
      <c r="E108" s="51">
        <v>0.50170000000000003</v>
      </c>
      <c r="F108" s="51">
        <v>0.50180000000000002</v>
      </c>
      <c r="G108" s="51">
        <v>0.50219999999999998</v>
      </c>
      <c r="H108" s="51"/>
      <c r="I108" s="51">
        <v>0.51170000000000004</v>
      </c>
      <c r="J108" s="51"/>
      <c r="K108" s="51"/>
      <c r="L108" s="58"/>
    </row>
    <row r="109" spans="1:12" x14ac:dyDescent="0.25">
      <c r="A109" s="114"/>
      <c r="B109" s="51" t="s">
        <v>93</v>
      </c>
      <c r="C109" s="58"/>
      <c r="D109" s="51"/>
      <c r="E109" s="51">
        <v>0.51149999999999995</v>
      </c>
      <c r="F109" s="51">
        <v>0.51100000000000001</v>
      </c>
      <c r="G109" s="51">
        <v>0.5171</v>
      </c>
      <c r="H109" s="51"/>
      <c r="I109" s="51">
        <v>0.63380000000000003</v>
      </c>
      <c r="J109" s="51"/>
      <c r="K109" s="51"/>
      <c r="L109" s="58"/>
    </row>
    <row r="110" spans="1:12" x14ac:dyDescent="0.25">
      <c r="A110" s="114"/>
      <c r="B110" s="51" t="s">
        <v>59</v>
      </c>
      <c r="C110" s="58"/>
      <c r="D110" s="51"/>
      <c r="E110" s="51">
        <v>0.49869999999999998</v>
      </c>
      <c r="F110" s="51">
        <v>0.5111</v>
      </c>
      <c r="G110" s="51">
        <v>0.49509999999999998</v>
      </c>
      <c r="H110" s="51"/>
      <c r="I110" s="51">
        <v>0.51</v>
      </c>
      <c r="J110" s="51"/>
      <c r="K110" s="51"/>
      <c r="L110" s="58"/>
    </row>
    <row r="111" spans="1:12" x14ac:dyDescent="0.25">
      <c r="A111" s="114"/>
      <c r="B111" s="51" t="s">
        <v>94</v>
      </c>
      <c r="C111" s="58"/>
      <c r="D111" s="51"/>
      <c r="E111" s="51">
        <v>0.6784</v>
      </c>
      <c r="F111" s="51">
        <v>0.54010000000000002</v>
      </c>
      <c r="G111" s="51">
        <v>0.61019999999999996</v>
      </c>
      <c r="H111" s="51"/>
      <c r="I111" s="51">
        <v>0.79910000000000003</v>
      </c>
      <c r="J111" s="51"/>
      <c r="K111" s="51"/>
      <c r="L111" s="58"/>
    </row>
    <row r="112" spans="1:12" x14ac:dyDescent="0.25">
      <c r="A112" s="114"/>
      <c r="B112" s="53" t="s">
        <v>95</v>
      </c>
      <c r="C112" s="59"/>
      <c r="D112" s="53"/>
      <c r="E112" s="53">
        <v>0.53939999999999999</v>
      </c>
      <c r="F112" s="53">
        <v>0.51249999999999996</v>
      </c>
      <c r="G112" s="53">
        <v>0.51039999999999996</v>
      </c>
      <c r="H112" s="53"/>
      <c r="I112" s="53">
        <v>0.6966</v>
      </c>
      <c r="J112" s="53"/>
      <c r="K112" s="53"/>
      <c r="L112" s="59"/>
    </row>
    <row r="113" spans="2:15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x14ac:dyDescent="0.25">
      <c r="B114" s="68"/>
      <c r="C114" s="6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8"/>
    </row>
    <row r="115" spans="2:15" x14ac:dyDescent="0.25"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</row>
    <row r="116" spans="2:15" x14ac:dyDescent="0.25"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</row>
    <row r="117" spans="2:15" x14ac:dyDescent="0.25"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</row>
    <row r="118" spans="2:15" x14ac:dyDescent="0.25">
      <c r="B118" s="71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</row>
    <row r="119" spans="2:15" x14ac:dyDescent="0.25"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</row>
    <row r="120" spans="2:15" x14ac:dyDescent="0.25"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</row>
    <row r="121" spans="2:15" x14ac:dyDescent="0.25"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</row>
    <row r="122" spans="2:15" x14ac:dyDescent="0.25"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</row>
    <row r="123" spans="2:15" x14ac:dyDescent="0.25">
      <c r="B123" s="70"/>
      <c r="C123" s="70"/>
      <c r="D123" s="70"/>
      <c r="E123" s="122" t="s">
        <v>305</v>
      </c>
      <c r="F123" s="123"/>
      <c r="G123" s="70"/>
      <c r="H123" s="70"/>
      <c r="I123" s="70"/>
      <c r="J123" s="70"/>
      <c r="K123" s="70"/>
      <c r="L123" s="70"/>
      <c r="M123" s="70"/>
      <c r="N123" s="70"/>
      <c r="O123" s="70"/>
    </row>
    <row r="124" spans="2:15" x14ac:dyDescent="0.25">
      <c r="B124" s="71"/>
      <c r="C124" s="70"/>
      <c r="D124" s="70"/>
      <c r="E124" s="121" t="s">
        <v>240</v>
      </c>
      <c r="F124" s="121" t="s">
        <v>241</v>
      </c>
      <c r="G124" s="70"/>
      <c r="H124" s="70"/>
      <c r="I124" s="70"/>
      <c r="J124" s="70"/>
      <c r="K124" s="70"/>
      <c r="L124" s="70"/>
      <c r="M124" s="70"/>
      <c r="N124" s="70"/>
      <c r="O124" s="70"/>
    </row>
    <row r="125" spans="2:15" x14ac:dyDescent="0.25">
      <c r="B125" s="70"/>
      <c r="C125" s="70"/>
      <c r="D125" s="70"/>
      <c r="E125" s="119">
        <v>449</v>
      </c>
      <c r="F125" s="119">
        <v>0</v>
      </c>
      <c r="G125" s="70"/>
      <c r="H125" s="70"/>
      <c r="I125" s="70"/>
      <c r="J125" s="70"/>
      <c r="K125" s="70"/>
      <c r="L125" s="70"/>
      <c r="M125" s="70"/>
      <c r="N125" s="70"/>
      <c r="O125" s="70"/>
    </row>
    <row r="126" spans="2:15" x14ac:dyDescent="0.25">
      <c r="B126" s="70"/>
      <c r="C126" s="70"/>
      <c r="D126" s="70"/>
      <c r="E126" s="119">
        <v>927</v>
      </c>
      <c r="F126" s="119">
        <v>0</v>
      </c>
      <c r="G126" s="70"/>
      <c r="H126" s="70"/>
      <c r="I126" s="70"/>
      <c r="J126" s="70"/>
      <c r="K126" s="70"/>
      <c r="L126" s="70"/>
      <c r="M126" s="70"/>
      <c r="N126" s="70"/>
      <c r="O126" s="70"/>
    </row>
    <row r="127" spans="2:15" x14ac:dyDescent="0.25">
      <c r="B127" s="70"/>
      <c r="C127" s="70"/>
      <c r="D127" s="70"/>
      <c r="E127" s="119">
        <v>1406</v>
      </c>
      <c r="F127" s="119">
        <v>0</v>
      </c>
      <c r="G127" s="70"/>
      <c r="H127" s="70"/>
      <c r="I127" s="70"/>
      <c r="J127" s="70"/>
      <c r="K127" s="70"/>
      <c r="L127" s="70"/>
      <c r="M127" s="70"/>
      <c r="N127" s="70"/>
      <c r="O127" s="70"/>
    </row>
    <row r="128" spans="2:15" x14ac:dyDescent="0.25">
      <c r="B128" s="70"/>
      <c r="C128" s="70"/>
      <c r="D128" s="70"/>
      <c r="E128" s="119">
        <v>1890</v>
      </c>
      <c r="F128" s="119">
        <v>0</v>
      </c>
      <c r="G128" s="70"/>
      <c r="H128" s="70"/>
      <c r="I128" s="70"/>
      <c r="J128" s="70"/>
      <c r="K128" s="70"/>
      <c r="L128" s="70"/>
      <c r="M128" s="70"/>
      <c r="N128" s="70"/>
      <c r="O128" s="70"/>
    </row>
    <row r="129" spans="2:15" x14ac:dyDescent="0.25">
      <c r="B129" s="71"/>
      <c r="C129" s="70"/>
      <c r="D129" s="70"/>
      <c r="E129" s="119">
        <v>2366</v>
      </c>
      <c r="F129" s="119">
        <v>0</v>
      </c>
      <c r="G129" s="70"/>
      <c r="H129" s="70"/>
      <c r="I129" s="70"/>
      <c r="J129" s="70"/>
      <c r="K129" s="70"/>
      <c r="L129" s="70"/>
      <c r="M129" s="70"/>
      <c r="N129" s="70"/>
      <c r="O129" s="70"/>
    </row>
    <row r="130" spans="2:15" x14ac:dyDescent="0.25">
      <c r="B130" s="70"/>
      <c r="C130" s="70"/>
      <c r="D130" s="70"/>
      <c r="E130" s="119">
        <v>2847</v>
      </c>
      <c r="F130" s="119">
        <v>0</v>
      </c>
      <c r="G130" s="70"/>
      <c r="H130" s="70"/>
      <c r="I130" s="70"/>
      <c r="J130" s="70"/>
      <c r="K130" s="70"/>
      <c r="L130" s="70"/>
      <c r="M130" s="70"/>
      <c r="N130" s="70"/>
      <c r="O130" s="70"/>
    </row>
    <row r="131" spans="2:15" x14ac:dyDescent="0.25">
      <c r="B131" s="70"/>
      <c r="C131" s="70"/>
      <c r="D131" s="70"/>
      <c r="E131" s="119">
        <v>3325</v>
      </c>
      <c r="F131" s="119">
        <v>0</v>
      </c>
      <c r="G131" s="70"/>
      <c r="H131" s="70"/>
      <c r="I131" s="70"/>
      <c r="J131" s="70"/>
      <c r="K131" s="70"/>
      <c r="L131" s="70"/>
      <c r="M131" s="70"/>
      <c r="N131" s="70"/>
      <c r="O131" s="70"/>
    </row>
    <row r="132" spans="2:15" x14ac:dyDescent="0.25">
      <c r="B132" s="70"/>
      <c r="C132" s="70"/>
      <c r="D132" s="70"/>
      <c r="E132" s="119">
        <v>3802</v>
      </c>
      <c r="F132" s="119">
        <v>0</v>
      </c>
      <c r="G132" s="70"/>
      <c r="H132" s="70"/>
      <c r="I132" s="70"/>
      <c r="J132" s="70"/>
      <c r="K132" s="70"/>
      <c r="L132" s="70"/>
      <c r="M132" s="70"/>
      <c r="N132" s="70"/>
      <c r="O132" s="70"/>
    </row>
    <row r="133" spans="2:15" x14ac:dyDescent="0.25">
      <c r="B133" s="70"/>
      <c r="C133" s="70"/>
      <c r="D133" s="70"/>
      <c r="E133" s="119">
        <v>4271</v>
      </c>
      <c r="F133" s="119">
        <v>0</v>
      </c>
      <c r="G133" s="70"/>
      <c r="H133" s="70"/>
      <c r="I133" s="70"/>
      <c r="J133" s="70"/>
      <c r="K133" s="70"/>
      <c r="L133" s="70"/>
      <c r="M133" s="70"/>
      <c r="N133" s="70"/>
      <c r="O133" s="70"/>
    </row>
    <row r="134" spans="2:15" x14ac:dyDescent="0.25">
      <c r="B134" s="70"/>
      <c r="C134" s="70"/>
      <c r="D134" s="70"/>
      <c r="E134" s="119">
        <v>4735</v>
      </c>
      <c r="F134" s="119">
        <v>1</v>
      </c>
      <c r="G134" s="70"/>
      <c r="H134" s="70"/>
      <c r="I134" s="70"/>
      <c r="J134" s="70"/>
      <c r="K134" s="70"/>
      <c r="L134" s="70"/>
      <c r="M134" s="70"/>
      <c r="N134" s="70"/>
      <c r="O134" s="70"/>
    </row>
    <row r="135" spans="2:15" x14ac:dyDescent="0.25">
      <c r="B135" s="70"/>
      <c r="C135" s="70"/>
      <c r="D135" s="70"/>
      <c r="E135" s="119">
        <v>5208</v>
      </c>
      <c r="F135" s="119">
        <v>2</v>
      </c>
      <c r="G135" s="70"/>
      <c r="H135" s="70"/>
      <c r="I135" s="70"/>
      <c r="J135" s="70"/>
      <c r="K135" s="70"/>
      <c r="L135" s="70"/>
      <c r="M135" s="70"/>
      <c r="N135" s="70"/>
      <c r="O135" s="70"/>
    </row>
    <row r="136" spans="2:15" x14ac:dyDescent="0.25">
      <c r="B136" s="70"/>
      <c r="C136" s="70"/>
      <c r="D136" s="70"/>
      <c r="E136" s="119">
        <v>5686</v>
      </c>
      <c r="F136" s="119">
        <v>0</v>
      </c>
      <c r="G136" s="70"/>
      <c r="H136" s="70"/>
      <c r="I136" s="70"/>
      <c r="J136" s="70"/>
      <c r="K136" s="70"/>
      <c r="L136" s="70"/>
      <c r="M136" s="70"/>
      <c r="N136" s="70"/>
      <c r="O136" s="70"/>
    </row>
    <row r="137" spans="2:15" x14ac:dyDescent="0.25">
      <c r="B137" s="70"/>
      <c r="C137" s="70"/>
      <c r="D137" s="70"/>
      <c r="E137" s="119">
        <v>6158</v>
      </c>
      <c r="F137" s="119">
        <v>3</v>
      </c>
      <c r="G137" s="70"/>
      <c r="H137" s="70"/>
      <c r="I137" s="70"/>
      <c r="J137" s="70"/>
      <c r="K137" s="70"/>
      <c r="L137" s="70"/>
      <c r="M137" s="70"/>
      <c r="N137" s="70"/>
      <c r="O137" s="70"/>
    </row>
    <row r="138" spans="2:15" x14ac:dyDescent="0.25">
      <c r="B138" s="70"/>
      <c r="C138" s="70"/>
      <c r="D138" s="70"/>
      <c r="E138" s="119">
        <v>6638</v>
      </c>
      <c r="F138" s="119">
        <v>7</v>
      </c>
      <c r="G138" s="70"/>
      <c r="H138" s="70"/>
      <c r="I138" s="70"/>
      <c r="J138" s="70"/>
      <c r="K138" s="70"/>
      <c r="L138" s="70"/>
      <c r="M138" s="70"/>
      <c r="N138" s="70"/>
      <c r="O138" s="70"/>
    </row>
    <row r="139" spans="2:15" x14ac:dyDescent="0.25">
      <c r="B139" s="71"/>
      <c r="C139" s="70"/>
      <c r="D139" s="70"/>
      <c r="E139" s="119">
        <v>7110</v>
      </c>
      <c r="F139" s="119">
        <v>2</v>
      </c>
      <c r="G139" s="70"/>
      <c r="H139" s="70"/>
      <c r="I139" s="70"/>
      <c r="J139" s="70"/>
      <c r="K139" s="70"/>
      <c r="L139" s="70"/>
      <c r="M139" s="70"/>
      <c r="N139" s="70"/>
      <c r="O139" s="70"/>
    </row>
    <row r="140" spans="2:15" x14ac:dyDescent="0.25">
      <c r="B140" s="71"/>
      <c r="C140" s="70"/>
      <c r="D140" s="70"/>
      <c r="E140" s="119">
        <v>7593</v>
      </c>
      <c r="F140" s="119">
        <v>7</v>
      </c>
      <c r="G140" s="70"/>
      <c r="H140" s="70"/>
      <c r="I140" s="70"/>
      <c r="J140" s="70"/>
      <c r="K140" s="70"/>
      <c r="L140" s="70"/>
      <c r="M140" s="70"/>
      <c r="N140" s="70"/>
      <c r="O140" s="70"/>
    </row>
    <row r="141" spans="2:15" x14ac:dyDescent="0.25">
      <c r="B141" s="70"/>
      <c r="C141" s="70"/>
      <c r="D141" s="70"/>
      <c r="E141" s="119">
        <v>8077</v>
      </c>
      <c r="F141" s="119">
        <v>9</v>
      </c>
      <c r="G141" s="70"/>
      <c r="H141" s="70"/>
      <c r="I141" s="70"/>
      <c r="J141" s="70"/>
      <c r="K141" s="70"/>
      <c r="L141" s="70"/>
      <c r="M141" s="70"/>
      <c r="N141" s="70"/>
      <c r="O141" s="70"/>
    </row>
    <row r="142" spans="2:15" x14ac:dyDescent="0.25">
      <c r="B142" s="70"/>
      <c r="C142" s="70"/>
      <c r="D142" s="70"/>
      <c r="E142" s="119">
        <v>8548</v>
      </c>
      <c r="F142" s="119">
        <v>12</v>
      </c>
      <c r="G142" s="70"/>
      <c r="H142" s="70"/>
      <c r="I142" s="70"/>
      <c r="J142" s="70"/>
      <c r="K142" s="70"/>
      <c r="L142" s="70"/>
      <c r="M142" s="70"/>
      <c r="N142" s="70"/>
      <c r="O142" s="70"/>
    </row>
    <row r="143" spans="2:15" x14ac:dyDescent="0.25">
      <c r="B143" s="70"/>
      <c r="C143" s="70"/>
      <c r="D143" s="70"/>
      <c r="E143" s="119">
        <v>9040</v>
      </c>
      <c r="F143" s="119">
        <v>11</v>
      </c>
      <c r="G143" s="70"/>
      <c r="H143" s="70"/>
      <c r="I143" s="70"/>
      <c r="J143" s="70"/>
      <c r="K143" s="70"/>
      <c r="L143" s="70"/>
      <c r="M143" s="70"/>
      <c r="N143" s="70"/>
      <c r="O143" s="70"/>
    </row>
    <row r="144" spans="2:15" x14ac:dyDescent="0.25">
      <c r="B144" s="70"/>
      <c r="C144" s="70"/>
      <c r="D144" s="70"/>
      <c r="E144" s="119">
        <v>9531</v>
      </c>
      <c r="F144" s="119">
        <v>9</v>
      </c>
      <c r="G144" s="70"/>
      <c r="H144" s="70"/>
      <c r="I144" s="70"/>
      <c r="J144" s="70"/>
      <c r="K144" s="70"/>
      <c r="L144" s="70"/>
      <c r="M144" s="70"/>
      <c r="N144" s="70"/>
      <c r="O144" s="70"/>
    </row>
    <row r="145" spans="2:15" x14ac:dyDescent="0.25">
      <c r="B145" s="71"/>
      <c r="C145" s="70"/>
      <c r="D145" s="70"/>
      <c r="E145" s="119">
        <v>10002</v>
      </c>
      <c r="F145" s="119">
        <v>7</v>
      </c>
      <c r="G145" s="70"/>
      <c r="H145" s="70"/>
      <c r="I145" s="70"/>
      <c r="J145" s="70"/>
      <c r="K145" s="70"/>
      <c r="L145" s="70"/>
      <c r="M145" s="70"/>
      <c r="N145" s="70"/>
      <c r="O145" s="70"/>
    </row>
    <row r="146" spans="2:15" x14ac:dyDescent="0.25">
      <c r="B146" s="70"/>
      <c r="C146" s="70"/>
      <c r="D146" s="70"/>
      <c r="E146" s="119">
        <v>10479</v>
      </c>
      <c r="F146" s="119">
        <v>9</v>
      </c>
      <c r="G146" s="70"/>
      <c r="H146" s="70"/>
      <c r="I146" s="70"/>
      <c r="J146" s="70"/>
      <c r="K146" s="70"/>
      <c r="L146" s="70"/>
      <c r="M146" s="70"/>
      <c r="N146" s="70"/>
      <c r="O146" s="70"/>
    </row>
    <row r="147" spans="2:15" x14ac:dyDescent="0.25">
      <c r="B147" s="70"/>
      <c r="C147" s="70"/>
      <c r="D147" s="70"/>
      <c r="E147" s="120">
        <v>10958</v>
      </c>
      <c r="F147" s="120">
        <v>11</v>
      </c>
      <c r="G147" s="70"/>
      <c r="H147" s="70"/>
      <c r="I147" s="70"/>
      <c r="J147" s="70"/>
      <c r="K147" s="70"/>
      <c r="L147" s="70"/>
      <c r="M147" s="70"/>
      <c r="N147" s="70"/>
      <c r="O147" s="70"/>
    </row>
    <row r="148" spans="2:15" x14ac:dyDescent="0.25"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</row>
    <row r="149" spans="2:15" x14ac:dyDescent="0.25"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</row>
    <row r="150" spans="2:15" x14ac:dyDescent="0.25">
      <c r="B150" s="71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2:15" x14ac:dyDescent="0.25"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</row>
    <row r="152" spans="2:15" x14ac:dyDescent="0.25">
      <c r="B152" s="71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</row>
    <row r="153" spans="2:15" x14ac:dyDescent="0.25"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</row>
    <row r="154" spans="2:15" x14ac:dyDescent="0.25"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</row>
    <row r="155" spans="2:15" x14ac:dyDescent="0.25"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</row>
    <row r="156" spans="2:15" x14ac:dyDescent="0.25"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</row>
    <row r="157" spans="2:15" x14ac:dyDescent="0.25"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</row>
    <row r="158" spans="2:15" x14ac:dyDescent="0.25"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</row>
    <row r="159" spans="2:15" x14ac:dyDescent="0.25"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</row>
    <row r="160" spans="2:15" x14ac:dyDescent="0.25">
      <c r="B160" s="71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</row>
    <row r="161" spans="2:15" x14ac:dyDescent="0.25">
      <c r="B161" s="71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</row>
    <row r="162" spans="2:15" x14ac:dyDescent="0.25"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</row>
    <row r="163" spans="2:15" x14ac:dyDescent="0.25"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</row>
    <row r="164" spans="2:15" x14ac:dyDescent="0.25"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</row>
    <row r="165" spans="2:15" x14ac:dyDescent="0.25">
      <c r="B165" s="71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</row>
    <row r="166" spans="2:15" x14ac:dyDescent="0.25"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</row>
    <row r="167" spans="2:15" x14ac:dyDescent="0.25"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</row>
    <row r="168" spans="2:15" x14ac:dyDescent="0.25">
      <c r="B168" s="68"/>
      <c r="C168" s="6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8"/>
    </row>
    <row r="169" spans="2:15" x14ac:dyDescent="0.25"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</row>
    <row r="170" spans="2:15" x14ac:dyDescent="0.25"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</row>
    <row r="171" spans="2:15" x14ac:dyDescent="0.25"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</row>
    <row r="172" spans="2:15" x14ac:dyDescent="0.25">
      <c r="B172" s="71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</row>
    <row r="173" spans="2:15" x14ac:dyDescent="0.25"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</row>
    <row r="174" spans="2:15" x14ac:dyDescent="0.25"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</row>
    <row r="175" spans="2:15" x14ac:dyDescent="0.25"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</row>
    <row r="176" spans="2:15" x14ac:dyDescent="0.25"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</row>
    <row r="177" spans="2:15" x14ac:dyDescent="0.25"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</row>
    <row r="178" spans="2:15" x14ac:dyDescent="0.25">
      <c r="B178" s="71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</row>
    <row r="179" spans="2:15" x14ac:dyDescent="0.25"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</row>
    <row r="180" spans="2:15" x14ac:dyDescent="0.25"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</row>
    <row r="181" spans="2:15" x14ac:dyDescent="0.25"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</row>
    <row r="182" spans="2:15" x14ac:dyDescent="0.25"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</row>
    <row r="183" spans="2:15" x14ac:dyDescent="0.25">
      <c r="B183" s="71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</row>
    <row r="184" spans="2:15" x14ac:dyDescent="0.25"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</row>
    <row r="185" spans="2:15" x14ac:dyDescent="0.25"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</row>
    <row r="186" spans="2:15" x14ac:dyDescent="0.25"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</row>
    <row r="187" spans="2:15" x14ac:dyDescent="0.25"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</row>
    <row r="188" spans="2:15" x14ac:dyDescent="0.25"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2:15" x14ac:dyDescent="0.25"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</row>
    <row r="190" spans="2:15" x14ac:dyDescent="0.25"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</row>
    <row r="191" spans="2:15" x14ac:dyDescent="0.25"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</row>
    <row r="192" spans="2:15" x14ac:dyDescent="0.25"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</row>
    <row r="193" spans="2:15" x14ac:dyDescent="0.25">
      <c r="B193" s="71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</row>
    <row r="194" spans="2:15" x14ac:dyDescent="0.25">
      <c r="B194" s="71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</row>
    <row r="195" spans="2:15" x14ac:dyDescent="0.25"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</row>
    <row r="196" spans="2:15" x14ac:dyDescent="0.25"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</row>
    <row r="197" spans="2:15" x14ac:dyDescent="0.25"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</row>
    <row r="198" spans="2:15" x14ac:dyDescent="0.25"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</row>
    <row r="199" spans="2:15" x14ac:dyDescent="0.25">
      <c r="B199" s="71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</row>
    <row r="200" spans="2:15" x14ac:dyDescent="0.25"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</row>
    <row r="201" spans="2:15" x14ac:dyDescent="0.25"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</row>
    <row r="202" spans="2:15" x14ac:dyDescent="0.25"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</row>
    <row r="203" spans="2:15" x14ac:dyDescent="0.25"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</row>
    <row r="204" spans="2:15" x14ac:dyDescent="0.25">
      <c r="B204" s="71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</row>
    <row r="205" spans="2:15" x14ac:dyDescent="0.25"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</row>
    <row r="206" spans="2:15" x14ac:dyDescent="0.25">
      <c r="B206" s="71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</row>
    <row r="207" spans="2:15" x14ac:dyDescent="0.25"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</row>
    <row r="208" spans="2:15" x14ac:dyDescent="0.25"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</row>
    <row r="209" spans="2:15" x14ac:dyDescent="0.25"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</row>
    <row r="210" spans="2:15" x14ac:dyDescent="0.25"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</row>
    <row r="211" spans="2:15" x14ac:dyDescent="0.25"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</row>
    <row r="212" spans="2:15" x14ac:dyDescent="0.25"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</row>
    <row r="213" spans="2:15" x14ac:dyDescent="0.25"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</row>
    <row r="214" spans="2:15" x14ac:dyDescent="0.25">
      <c r="B214" s="71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</row>
    <row r="215" spans="2:15" x14ac:dyDescent="0.25">
      <c r="B215" s="71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</row>
    <row r="216" spans="2:15" x14ac:dyDescent="0.25"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</row>
    <row r="217" spans="2:15" x14ac:dyDescent="0.25"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</row>
    <row r="218" spans="2:15" x14ac:dyDescent="0.25"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</row>
    <row r="219" spans="2:15" x14ac:dyDescent="0.25">
      <c r="B219" s="71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</row>
    <row r="220" spans="2:15" x14ac:dyDescent="0.25"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</row>
  </sheetData>
  <mergeCells count="5">
    <mergeCell ref="A5:A54"/>
    <mergeCell ref="A63:A112"/>
    <mergeCell ref="A59:AP59"/>
    <mergeCell ref="A1:AP1"/>
    <mergeCell ref="E123:F123"/>
  </mergeCells>
  <conditionalFormatting sqref="K63:K1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H108 K109 E63:F109 E110:H112 J110:K112 J63:K10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9 D117:H122 D148:I166 G130:I147 D125:D147 G125:H147 D124:H124 D123:E123 G123:H12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I122 D148:I166 D125:D147 G125:I147 D124:I124 D123:E123 G123:I12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I22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5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H10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:H109 J10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H108 E63:F109 E110:H112 J110:J112 J63:J10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H112 J63:K11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J8" zoomScale="85" zoomScaleNormal="85" workbookViewId="0">
      <selection activeCell="BQ16" sqref="BQ16"/>
    </sheetView>
  </sheetViews>
  <sheetFormatPr defaultRowHeight="15" x14ac:dyDescent="0.25"/>
  <cols>
    <col min="1" max="1" width="18.7109375" customWidth="1"/>
    <col min="2" max="2" width="3.7109375" customWidth="1"/>
    <col min="3" max="6" width="14.7109375" customWidth="1"/>
  </cols>
  <sheetData>
    <row r="1" spans="1:42" s="1" customFormat="1" ht="30" customHeight="1" x14ac:dyDescent="0.25">
      <c r="A1" s="115" t="s">
        <v>145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</row>
    <row r="2" spans="1:42" s="42" customFormat="1" ht="30" customHeight="1" x14ac:dyDescent="0.25">
      <c r="A2" s="55" t="s">
        <v>97</v>
      </c>
      <c r="B2" s="67"/>
      <c r="C2" s="55" t="s">
        <v>131</v>
      </c>
      <c r="D2" s="67" t="s">
        <v>130</v>
      </c>
      <c r="E2" s="95" t="s">
        <v>147</v>
      </c>
      <c r="F2" s="55" t="s">
        <v>128</v>
      </c>
      <c r="G2" s="66"/>
      <c r="H2" s="66"/>
      <c r="I2" s="116"/>
      <c r="J2" s="116"/>
      <c r="K2" s="116"/>
      <c r="L2" s="116"/>
      <c r="M2" s="116"/>
      <c r="N2" s="116"/>
      <c r="O2" s="66"/>
      <c r="P2" s="66"/>
      <c r="Q2" s="66"/>
      <c r="R2" s="66"/>
    </row>
    <row r="3" spans="1:42" s="43" customFormat="1" x14ac:dyDescent="0.25">
      <c r="A3" s="64"/>
      <c r="B3" s="47"/>
      <c r="C3" s="56" t="s">
        <v>45</v>
      </c>
      <c r="D3" s="47" t="s">
        <v>45</v>
      </c>
      <c r="E3" s="47" t="s">
        <v>45</v>
      </c>
      <c r="F3" s="56" t="s">
        <v>45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4"/>
      <c r="T3" s="44"/>
      <c r="U3" s="44"/>
      <c r="V3" s="44"/>
      <c r="W3" s="44"/>
      <c r="X3" s="44"/>
      <c r="Y3" s="44"/>
      <c r="Z3" s="44"/>
    </row>
    <row r="4" spans="1:42" s="46" customFormat="1" x14ac:dyDescent="0.25">
      <c r="A4" s="65" t="s">
        <v>98</v>
      </c>
      <c r="B4" s="49"/>
      <c r="C4" s="57">
        <f>'TPF and TB Results'!E4</f>
        <v>0.66610000000000003</v>
      </c>
      <c r="D4" s="49">
        <v>0.7117</v>
      </c>
      <c r="E4" s="49">
        <f>'Super-pooling Results'!H4</f>
        <v>0.73429999999999995</v>
      </c>
      <c r="F4" s="57">
        <v>0.79479999999999995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45"/>
      <c r="T4" s="45"/>
      <c r="U4" s="45"/>
      <c r="V4" s="45"/>
      <c r="W4" s="45"/>
      <c r="X4" s="45"/>
      <c r="Y4" s="45"/>
      <c r="Z4" s="45"/>
    </row>
    <row r="5" spans="1:42" x14ac:dyDescent="0.25">
      <c r="A5" s="51" t="s">
        <v>48</v>
      </c>
      <c r="B5" s="58"/>
      <c r="C5" s="57">
        <f>'TPF and TB Results'!E5</f>
        <v>0.59219999999999995</v>
      </c>
      <c r="D5" s="51">
        <v>0.62370000000000003</v>
      </c>
      <c r="E5" s="51">
        <f>'Super-pooling Results'!H5</f>
        <v>0.64990000000000003</v>
      </c>
      <c r="F5" s="58">
        <v>0.79659999999999997</v>
      </c>
      <c r="G5" s="52"/>
      <c r="H5" s="17"/>
      <c r="I5" s="17"/>
      <c r="J5" s="17"/>
      <c r="K5" s="17"/>
      <c r="L5" s="17"/>
      <c r="M5" s="17"/>
      <c r="N5" s="17"/>
      <c r="O5" s="17"/>
      <c r="P5" s="17"/>
      <c r="Q5" s="17"/>
      <c r="R5" s="1"/>
      <c r="S5" s="1"/>
      <c r="T5" s="1"/>
      <c r="U5" s="1"/>
      <c r="V5" s="1"/>
    </row>
    <row r="6" spans="1:42" x14ac:dyDescent="0.25">
      <c r="A6" s="54" t="s">
        <v>49</v>
      </c>
      <c r="B6" s="58"/>
      <c r="C6" s="57">
        <f>'TPF and TB Results'!E6</f>
        <v>0.75629999999999997</v>
      </c>
      <c r="D6" s="51">
        <v>0.80940000000000001</v>
      </c>
      <c r="E6" s="51">
        <f>'Super-pooling Results'!H6</f>
        <v>0.79920000000000002</v>
      </c>
      <c r="F6" s="58">
        <v>0.85119999999999996</v>
      </c>
      <c r="G6" s="52"/>
      <c r="H6" s="17"/>
      <c r="I6" s="17"/>
      <c r="J6" s="17"/>
      <c r="K6" s="17"/>
      <c r="L6" s="17"/>
      <c r="M6" s="17"/>
      <c r="N6" s="17"/>
      <c r="O6" s="17"/>
      <c r="P6" s="17"/>
      <c r="Q6" s="17"/>
      <c r="R6" s="1"/>
      <c r="S6" s="1"/>
      <c r="T6" s="1"/>
      <c r="U6" s="1"/>
      <c r="V6" s="1"/>
    </row>
    <row r="7" spans="1:42" x14ac:dyDescent="0.25">
      <c r="A7" s="51" t="s">
        <v>60</v>
      </c>
      <c r="B7" s="58"/>
      <c r="C7" s="57">
        <f>'TPF and TB Results'!E7</f>
        <v>0.56459999999999999</v>
      </c>
      <c r="D7" s="51">
        <v>0.65690000000000004</v>
      </c>
      <c r="E7" s="51">
        <f>'Super-pooling Results'!H7</f>
        <v>0.629</v>
      </c>
      <c r="F7" s="58">
        <v>0.73270000000000002</v>
      </c>
      <c r="G7" s="52"/>
      <c r="H7" s="17"/>
      <c r="I7" s="17"/>
      <c r="J7" s="17"/>
      <c r="K7" s="17"/>
      <c r="L7" s="17"/>
      <c r="M7" s="17"/>
      <c r="N7" s="17"/>
      <c r="O7" s="17"/>
      <c r="P7" s="17"/>
      <c r="Q7" s="17"/>
      <c r="R7" s="1"/>
      <c r="S7" s="1"/>
      <c r="T7" s="1"/>
      <c r="U7" s="1"/>
      <c r="V7" s="1"/>
    </row>
    <row r="8" spans="1:42" x14ac:dyDescent="0.25">
      <c r="A8" s="51" t="s">
        <v>50</v>
      </c>
      <c r="B8" s="58"/>
      <c r="C8" s="57">
        <f>'TPF and TB Results'!E8</f>
        <v>0.75109999999999999</v>
      </c>
      <c r="D8" s="51">
        <v>0.81740000000000002</v>
      </c>
      <c r="E8" s="51">
        <f>'Super-pooling Results'!H8</f>
        <v>0.80830000000000002</v>
      </c>
      <c r="F8" s="58">
        <v>0.86250000000000004</v>
      </c>
      <c r="G8" s="52"/>
      <c r="H8" s="17"/>
      <c r="I8" s="17"/>
      <c r="J8" s="17"/>
      <c r="K8" s="17"/>
      <c r="L8" s="17"/>
      <c r="M8" s="17"/>
      <c r="N8" s="17"/>
      <c r="O8" s="17"/>
      <c r="P8" s="17"/>
      <c r="Q8" s="17"/>
      <c r="R8" s="1"/>
      <c r="S8" s="1"/>
      <c r="T8" s="1"/>
      <c r="U8" s="1"/>
      <c r="V8" s="1"/>
    </row>
    <row r="9" spans="1:42" x14ac:dyDescent="0.25">
      <c r="A9" s="51" t="s">
        <v>61</v>
      </c>
      <c r="B9" s="58"/>
      <c r="C9" s="57">
        <f>'TPF and TB Results'!E9</f>
        <v>0.68710000000000004</v>
      </c>
      <c r="D9" s="51">
        <v>0.73719999999999997</v>
      </c>
      <c r="E9" s="51">
        <f>'Super-pooling Results'!H9</f>
        <v>0.6976</v>
      </c>
      <c r="F9" s="58">
        <v>0.81659999999999999</v>
      </c>
      <c r="G9" s="52"/>
      <c r="H9" s="17"/>
      <c r="I9" s="17"/>
      <c r="J9" s="17"/>
      <c r="K9" s="17"/>
      <c r="L9" s="17"/>
      <c r="M9" s="17"/>
      <c r="N9" s="17"/>
      <c r="O9" s="17"/>
      <c r="P9" s="17"/>
      <c r="Q9" s="17"/>
      <c r="R9" s="1"/>
      <c r="S9" s="1"/>
      <c r="T9" s="1"/>
      <c r="U9" s="1"/>
      <c r="V9" s="1"/>
    </row>
    <row r="10" spans="1:42" x14ac:dyDescent="0.25">
      <c r="A10" s="51" t="s">
        <v>62</v>
      </c>
      <c r="B10" s="58"/>
      <c r="C10" s="57">
        <f>'TPF and TB Results'!E10</f>
        <v>0.69230000000000003</v>
      </c>
      <c r="D10" s="51">
        <v>0.75139999999999996</v>
      </c>
      <c r="E10" s="51">
        <f>'Super-pooling Results'!H10</f>
        <v>0.74770000000000003</v>
      </c>
      <c r="F10" s="58">
        <v>0.79349999999999998</v>
      </c>
      <c r="G10" s="52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"/>
      <c r="S10" s="1"/>
      <c r="T10" s="1"/>
      <c r="U10" s="1"/>
      <c r="V10" s="1"/>
    </row>
    <row r="11" spans="1:42" x14ac:dyDescent="0.25">
      <c r="A11" s="51" t="s">
        <v>51</v>
      </c>
      <c r="B11" s="58"/>
      <c r="C11" s="57">
        <f>'TPF and TB Results'!E11</f>
        <v>0.65800000000000003</v>
      </c>
      <c r="D11" s="51">
        <v>0.74639999999999995</v>
      </c>
      <c r="E11" s="51">
        <f>'Super-pooling Results'!H11</f>
        <v>0.7329</v>
      </c>
      <c r="F11" s="58">
        <v>0.80430000000000001</v>
      </c>
      <c r="G11" s="5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"/>
      <c r="S11" s="1"/>
      <c r="T11" s="1"/>
      <c r="U11" s="1"/>
      <c r="V11" s="1"/>
    </row>
    <row r="12" spans="1:42" x14ac:dyDescent="0.25">
      <c r="A12" s="54" t="s">
        <v>52</v>
      </c>
      <c r="B12" s="58"/>
      <c r="C12" s="57">
        <f>'TPF and TB Results'!E12</f>
        <v>0.76549999999999996</v>
      </c>
      <c r="D12" s="51">
        <v>0.85670000000000002</v>
      </c>
      <c r="E12" s="51">
        <f>'Super-pooling Results'!H12</f>
        <v>0.86419999999999997</v>
      </c>
      <c r="F12" s="58">
        <v>0.88959999999999995</v>
      </c>
      <c r="G12" s="5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"/>
      <c r="S12" s="1"/>
      <c r="T12" s="1"/>
      <c r="U12" s="1"/>
      <c r="V12" s="1"/>
    </row>
    <row r="13" spans="1:42" x14ac:dyDescent="0.25">
      <c r="A13" s="51" t="s">
        <v>63</v>
      </c>
      <c r="B13" s="58"/>
      <c r="C13" s="57">
        <f>'TPF and TB Results'!E13</f>
        <v>0.61180000000000001</v>
      </c>
      <c r="D13" s="51">
        <v>0.68759999999999999</v>
      </c>
      <c r="E13" s="51">
        <f>'Super-pooling Results'!H13</f>
        <v>0.64500000000000002</v>
      </c>
      <c r="F13" s="58">
        <v>0.77</v>
      </c>
      <c r="G13" s="5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"/>
      <c r="S13" s="1"/>
      <c r="T13" s="1"/>
      <c r="U13" s="1"/>
      <c r="V13" s="1"/>
    </row>
    <row r="14" spans="1:42" x14ac:dyDescent="0.25">
      <c r="A14" s="51" t="s">
        <v>64</v>
      </c>
      <c r="B14" s="58"/>
      <c r="C14" s="57">
        <f>'TPF and TB Results'!E14</f>
        <v>0.6583</v>
      </c>
      <c r="D14" s="51">
        <v>0.72419999999999995</v>
      </c>
      <c r="E14" s="51">
        <f>'Super-pooling Results'!H14</f>
        <v>0.7369</v>
      </c>
      <c r="F14" s="58">
        <v>0.86280000000000001</v>
      </c>
      <c r="G14" s="5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"/>
      <c r="S14" s="1"/>
      <c r="T14" s="1"/>
      <c r="U14" s="1"/>
      <c r="V14" s="1"/>
    </row>
    <row r="15" spans="1:42" x14ac:dyDescent="0.25">
      <c r="A15" s="51" t="s">
        <v>65</v>
      </c>
      <c r="B15" s="58"/>
      <c r="C15" s="57">
        <f>'TPF and TB Results'!E15</f>
        <v>0.63190000000000002</v>
      </c>
      <c r="D15" s="51">
        <v>0.70669999999999999</v>
      </c>
      <c r="E15" s="51">
        <f>'Super-pooling Results'!H15</f>
        <v>0.69640000000000002</v>
      </c>
      <c r="F15" s="58">
        <v>0.86650000000000005</v>
      </c>
      <c r="G15" s="5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"/>
      <c r="S15" s="1"/>
      <c r="T15" s="1"/>
      <c r="U15" s="1"/>
      <c r="V15" s="1"/>
    </row>
    <row r="16" spans="1:42" x14ac:dyDescent="0.25">
      <c r="A16" s="51" t="s">
        <v>66</v>
      </c>
      <c r="B16" s="58"/>
      <c r="C16" s="57">
        <f>'TPF and TB Results'!E16</f>
        <v>0.73670000000000002</v>
      </c>
      <c r="D16" s="51">
        <v>0.80400000000000005</v>
      </c>
      <c r="E16" s="51">
        <f>'Super-pooling Results'!H16</f>
        <v>0.78400000000000003</v>
      </c>
      <c r="F16" s="58">
        <v>0.86529999999999996</v>
      </c>
      <c r="G16" s="52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"/>
      <c r="S16" s="1"/>
      <c r="T16" s="1"/>
      <c r="U16" s="1"/>
      <c r="V16" s="1"/>
    </row>
    <row r="17" spans="1:22" x14ac:dyDescent="0.25">
      <c r="A17" s="54" t="s">
        <v>67</v>
      </c>
      <c r="B17" s="58"/>
      <c r="C17" s="57">
        <f>'TPF and TB Results'!E17</f>
        <v>0.61480000000000001</v>
      </c>
      <c r="D17" s="51">
        <v>0.74419999999999997</v>
      </c>
      <c r="E17" s="51">
        <f>'Super-pooling Results'!H17</f>
        <v>0.68810000000000004</v>
      </c>
      <c r="F17" s="58">
        <v>0.89590000000000003</v>
      </c>
      <c r="G17" s="5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"/>
      <c r="S17" s="1"/>
      <c r="T17" s="1"/>
      <c r="U17" s="1"/>
      <c r="V17" s="1"/>
    </row>
    <row r="18" spans="1:22" x14ac:dyDescent="0.25">
      <c r="A18" s="51" t="s">
        <v>68</v>
      </c>
      <c r="B18" s="58"/>
      <c r="C18" s="57">
        <f>'TPF and TB Results'!E18</f>
        <v>0.55559999999999998</v>
      </c>
      <c r="D18" s="51">
        <v>0.64359999999999995</v>
      </c>
      <c r="E18" s="51">
        <f>'Super-pooling Results'!H18</f>
        <v>0.62509999999999999</v>
      </c>
      <c r="F18" s="58">
        <v>0.72499999999999998</v>
      </c>
      <c r="G18" s="52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"/>
      <c r="S18" s="1"/>
      <c r="T18" s="1"/>
      <c r="U18" s="1"/>
      <c r="V18" s="1"/>
    </row>
    <row r="19" spans="1:22" x14ac:dyDescent="0.25">
      <c r="A19" s="51" t="s">
        <v>69</v>
      </c>
      <c r="B19" s="58"/>
      <c r="C19" s="57">
        <f>'TPF and TB Results'!E19</f>
        <v>0.58779999999999999</v>
      </c>
      <c r="D19" s="51">
        <v>0.68020000000000003</v>
      </c>
      <c r="E19" s="51">
        <f>'Super-pooling Results'!H19</f>
        <v>0.68</v>
      </c>
      <c r="F19" s="58">
        <v>0.7591</v>
      </c>
      <c r="G19" s="52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"/>
      <c r="S19" s="1"/>
      <c r="T19" s="1"/>
      <c r="U19" s="1"/>
      <c r="V19" s="1"/>
    </row>
    <row r="20" spans="1:22" x14ac:dyDescent="0.25">
      <c r="A20" s="51" t="s">
        <v>99</v>
      </c>
      <c r="B20" s="58"/>
      <c r="C20" s="57">
        <f>'TPF and TB Results'!E20</f>
        <v>0.5242</v>
      </c>
      <c r="D20" s="51">
        <v>0.62880000000000003</v>
      </c>
      <c r="E20" s="51">
        <f>'Super-pooling Results'!H20</f>
        <v>0.67269999999999996</v>
      </c>
      <c r="F20" s="58">
        <v>0.81569999999999998</v>
      </c>
      <c r="G20" s="52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"/>
      <c r="S20" s="1"/>
      <c r="T20" s="1"/>
      <c r="U20" s="1"/>
      <c r="V20" s="1"/>
    </row>
    <row r="21" spans="1:22" x14ac:dyDescent="0.25">
      <c r="A21" s="51" t="s">
        <v>53</v>
      </c>
      <c r="B21" s="58"/>
      <c r="C21" s="57">
        <f>'TPF and TB Results'!E21</f>
        <v>0.59709999999999996</v>
      </c>
      <c r="D21" s="51">
        <v>0.6734</v>
      </c>
      <c r="E21" s="51">
        <f>'Super-pooling Results'!H21</f>
        <v>0.68240000000000001</v>
      </c>
      <c r="F21" s="58">
        <v>0.79820000000000002</v>
      </c>
      <c r="G21" s="5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"/>
      <c r="S21" s="1"/>
      <c r="T21" s="1"/>
      <c r="U21" s="1"/>
      <c r="V21" s="1"/>
    </row>
    <row r="22" spans="1:22" x14ac:dyDescent="0.25">
      <c r="A22" s="51" t="s">
        <v>54</v>
      </c>
      <c r="B22" s="58"/>
      <c r="C22" s="57">
        <f>'TPF and TB Results'!E22</f>
        <v>0.76919999999999999</v>
      </c>
      <c r="D22" s="51">
        <v>0.83050000000000002</v>
      </c>
      <c r="E22" s="51">
        <f>'Super-pooling Results'!H22</f>
        <v>0.8407</v>
      </c>
      <c r="F22" s="58">
        <v>0.92469999999999997</v>
      </c>
      <c r="G22" s="52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"/>
      <c r="S22" s="1"/>
      <c r="T22" s="1"/>
      <c r="U22" s="1"/>
      <c r="V22" s="1"/>
    </row>
    <row r="23" spans="1:22" x14ac:dyDescent="0.25">
      <c r="A23" s="51" t="s">
        <v>70</v>
      </c>
      <c r="B23" s="58"/>
      <c r="C23" s="57">
        <f>'TPF and TB Results'!E23</f>
        <v>0.501</v>
      </c>
      <c r="D23" s="51">
        <v>0.60250000000000004</v>
      </c>
      <c r="E23" s="51">
        <f>'Super-pooling Results'!H23</f>
        <v>0.63570000000000004</v>
      </c>
      <c r="F23" s="58">
        <v>0.69369999999999998</v>
      </c>
      <c r="G23" s="5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"/>
      <c r="S23" s="1"/>
      <c r="T23" s="1"/>
      <c r="U23" s="1"/>
      <c r="V23" s="1"/>
    </row>
    <row r="24" spans="1:22" x14ac:dyDescent="0.25">
      <c r="A24" s="51" t="s">
        <v>71</v>
      </c>
      <c r="B24" s="58"/>
      <c r="C24" s="57">
        <f>'TPF and TB Results'!E24</f>
        <v>0.51290000000000002</v>
      </c>
      <c r="D24" s="51">
        <v>0.54810000000000003</v>
      </c>
      <c r="E24" s="51">
        <f>'Super-pooling Results'!H24</f>
        <v>0.64019999999999999</v>
      </c>
      <c r="F24" s="58">
        <v>0.73360000000000003</v>
      </c>
      <c r="G24" s="52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"/>
      <c r="S24" s="1"/>
      <c r="T24" s="1"/>
      <c r="U24" s="1"/>
      <c r="V24" s="1"/>
    </row>
    <row r="25" spans="1:22" x14ac:dyDescent="0.25">
      <c r="A25" s="51" t="s">
        <v>72</v>
      </c>
      <c r="B25" s="58"/>
      <c r="C25" s="57">
        <f>'TPF and TB Results'!E25</f>
        <v>0.55789999999999995</v>
      </c>
      <c r="D25" s="51">
        <v>0.60609999999999997</v>
      </c>
      <c r="E25" s="51">
        <f>'Super-pooling Results'!H25</f>
        <v>0.6492</v>
      </c>
      <c r="F25" s="58">
        <v>0.71850000000000003</v>
      </c>
      <c r="G25" s="52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"/>
      <c r="S25" s="1"/>
      <c r="T25" s="1"/>
      <c r="U25" s="1"/>
      <c r="V25" s="1"/>
    </row>
    <row r="26" spans="1:22" x14ac:dyDescent="0.25">
      <c r="A26" s="51" t="s">
        <v>73</v>
      </c>
      <c r="B26" s="58"/>
      <c r="C26" s="57">
        <f>'TPF and TB Results'!E26</f>
        <v>0.53280000000000005</v>
      </c>
      <c r="D26" s="51">
        <v>0.52159999999999995</v>
      </c>
      <c r="E26" s="51">
        <f>'Super-pooling Results'!H26</f>
        <v>0.53869999999999996</v>
      </c>
      <c r="F26" s="58">
        <v>0.50960000000000005</v>
      </c>
      <c r="G26" s="52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"/>
      <c r="S26" s="1"/>
      <c r="T26" s="1"/>
      <c r="U26" s="1"/>
      <c r="V26" s="1"/>
    </row>
    <row r="27" spans="1:22" x14ac:dyDescent="0.25">
      <c r="A27" s="54" t="s">
        <v>74</v>
      </c>
      <c r="B27" s="58"/>
      <c r="C27" s="57">
        <f>'TPF and TB Results'!E27</f>
        <v>0.65229999999999999</v>
      </c>
      <c r="D27" s="51">
        <v>0.77270000000000005</v>
      </c>
      <c r="E27" s="51">
        <f>'Super-pooling Results'!H27</f>
        <v>0.7712</v>
      </c>
      <c r="F27" s="58">
        <v>0.87919999999999998</v>
      </c>
      <c r="G27" s="52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"/>
      <c r="S27" s="1"/>
      <c r="T27" s="1"/>
      <c r="U27" s="1"/>
      <c r="V27" s="1"/>
    </row>
    <row r="28" spans="1:22" x14ac:dyDescent="0.25">
      <c r="A28" s="54" t="s">
        <v>75</v>
      </c>
      <c r="B28" s="58"/>
      <c r="C28" s="57">
        <f>'TPF and TB Results'!E28</f>
        <v>0.69</v>
      </c>
      <c r="D28" s="51">
        <v>0.7873</v>
      </c>
      <c r="E28" s="51">
        <f>'Super-pooling Results'!H28</f>
        <v>0.79849999999999999</v>
      </c>
      <c r="F28" s="58">
        <v>0.75429999999999997</v>
      </c>
      <c r="G28" s="52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"/>
      <c r="S28" s="1"/>
      <c r="T28" s="1"/>
      <c r="U28" s="1"/>
      <c r="V28" s="1"/>
    </row>
    <row r="29" spans="1:22" x14ac:dyDescent="0.25">
      <c r="A29" s="51" t="s">
        <v>76</v>
      </c>
      <c r="B29" s="58"/>
      <c r="C29" s="57">
        <f>'TPF and TB Results'!E29</f>
        <v>0.73140000000000005</v>
      </c>
      <c r="D29" s="51">
        <v>0.71040000000000003</v>
      </c>
      <c r="E29" s="51">
        <f>'Super-pooling Results'!H29</f>
        <v>0.77910000000000001</v>
      </c>
      <c r="F29" s="58">
        <v>0.70120000000000005</v>
      </c>
      <c r="G29" s="52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"/>
      <c r="S29" s="1"/>
      <c r="T29" s="1"/>
      <c r="U29" s="1"/>
      <c r="V29" s="1"/>
    </row>
    <row r="30" spans="1:22" x14ac:dyDescent="0.25">
      <c r="A30" s="51" t="s">
        <v>77</v>
      </c>
      <c r="B30" s="58"/>
      <c r="C30" s="57">
        <f>'TPF and TB Results'!E30</f>
        <v>0.62419999999999998</v>
      </c>
      <c r="D30" s="51">
        <v>0.65749999999999997</v>
      </c>
      <c r="E30" s="51">
        <f>'Super-pooling Results'!H30</f>
        <v>0.70989999999999998</v>
      </c>
      <c r="F30" s="58">
        <v>0.8196</v>
      </c>
      <c r="G30" s="52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"/>
      <c r="S30" s="1"/>
      <c r="T30" s="1"/>
      <c r="U30" s="1"/>
      <c r="V30" s="1"/>
    </row>
    <row r="31" spans="1:22" x14ac:dyDescent="0.25">
      <c r="A31" s="51" t="s">
        <v>78</v>
      </c>
      <c r="B31" s="58"/>
      <c r="C31" s="57">
        <f>'TPF and TB Results'!E31</f>
        <v>0.52129999999999999</v>
      </c>
      <c r="D31" s="51">
        <v>0.56230000000000002</v>
      </c>
      <c r="E31" s="51">
        <f>'Super-pooling Results'!H31</f>
        <v>0.60599999999999998</v>
      </c>
      <c r="F31" s="58">
        <v>0.69199999999999995</v>
      </c>
      <c r="G31" s="52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"/>
      <c r="S31" s="1"/>
      <c r="T31" s="1"/>
      <c r="U31" s="1"/>
      <c r="V31" s="1"/>
    </row>
    <row r="32" spans="1:22" x14ac:dyDescent="0.25">
      <c r="A32" s="51" t="s">
        <v>79</v>
      </c>
      <c r="B32" s="58"/>
      <c r="C32" s="57">
        <f>'TPF and TB Results'!E32</f>
        <v>0.56599999999999995</v>
      </c>
      <c r="D32" s="51">
        <v>0.59930000000000005</v>
      </c>
      <c r="E32" s="51">
        <f>'Super-pooling Results'!H32</f>
        <v>0.66569999999999996</v>
      </c>
      <c r="F32" s="58">
        <v>0.66710000000000003</v>
      </c>
      <c r="G32" s="52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"/>
      <c r="S32" s="1"/>
      <c r="T32" s="1"/>
      <c r="U32" s="1"/>
      <c r="V32" s="1"/>
    </row>
    <row r="33" spans="1:22" x14ac:dyDescent="0.25">
      <c r="A33" s="54" t="s">
        <v>80</v>
      </c>
      <c r="B33" s="58"/>
      <c r="C33" s="57">
        <f>'TPF and TB Results'!E33</f>
        <v>0.51729999999999998</v>
      </c>
      <c r="D33" s="51">
        <v>0.49880000000000002</v>
      </c>
      <c r="E33" s="51">
        <f>'Super-pooling Results'!H33</f>
        <v>0.55600000000000005</v>
      </c>
      <c r="F33" s="58">
        <v>0.49880000000000002</v>
      </c>
      <c r="G33" s="52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"/>
      <c r="S33" s="1"/>
      <c r="T33" s="1"/>
      <c r="U33" s="1"/>
      <c r="V33" s="1"/>
    </row>
    <row r="34" spans="1:22" x14ac:dyDescent="0.25">
      <c r="A34" s="51" t="s">
        <v>55</v>
      </c>
      <c r="B34" s="58"/>
      <c r="C34" s="57">
        <f>'TPF and TB Results'!E34</f>
        <v>0.57930000000000004</v>
      </c>
      <c r="D34" s="51">
        <v>0.6996</v>
      </c>
      <c r="E34" s="51">
        <f>'Super-pooling Results'!H34</f>
        <v>0.73780000000000001</v>
      </c>
      <c r="F34" s="58">
        <v>0.64939999999999998</v>
      </c>
      <c r="G34" s="52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"/>
      <c r="S34" s="1"/>
      <c r="T34" s="1"/>
      <c r="U34" s="1"/>
      <c r="V34" s="1"/>
    </row>
    <row r="35" spans="1:22" x14ac:dyDescent="0.25">
      <c r="A35" s="51" t="s">
        <v>81</v>
      </c>
      <c r="B35" s="58"/>
      <c r="C35" s="57">
        <f>'TPF and TB Results'!E35</f>
        <v>0.60389999999999999</v>
      </c>
      <c r="D35" s="51">
        <v>0.60709999999999997</v>
      </c>
      <c r="E35" s="51">
        <f>'Super-pooling Results'!H35</f>
        <v>0.64849999999999997</v>
      </c>
      <c r="F35" s="58">
        <v>0.64739999999999998</v>
      </c>
      <c r="G35" s="52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"/>
      <c r="S35" s="1"/>
      <c r="T35" s="1"/>
      <c r="U35" s="1"/>
      <c r="V35" s="1"/>
    </row>
    <row r="36" spans="1:22" x14ac:dyDescent="0.25">
      <c r="A36" s="51" t="s">
        <v>82</v>
      </c>
      <c r="B36" s="58"/>
      <c r="C36" s="57">
        <f>'TPF and TB Results'!E36</f>
        <v>0.68410000000000004</v>
      </c>
      <c r="D36" s="51">
        <v>0.71719999999999995</v>
      </c>
      <c r="E36" s="51">
        <f>'Super-pooling Results'!H36</f>
        <v>0.74480000000000002</v>
      </c>
      <c r="F36" s="58">
        <v>0.79710000000000003</v>
      </c>
      <c r="G36" s="52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"/>
      <c r="S36" s="1"/>
      <c r="T36" s="1"/>
      <c r="U36" s="1"/>
      <c r="V36" s="1"/>
    </row>
    <row r="37" spans="1:22" x14ac:dyDescent="0.25">
      <c r="A37" s="51" t="s">
        <v>83</v>
      </c>
      <c r="B37" s="58"/>
      <c r="C37" s="57">
        <f>'TPF and TB Results'!E37</f>
        <v>0.57599999999999996</v>
      </c>
      <c r="D37" s="51">
        <v>0.58340000000000003</v>
      </c>
      <c r="E37" s="51">
        <f>'Super-pooling Results'!H37</f>
        <v>0.56210000000000004</v>
      </c>
      <c r="F37" s="58">
        <v>0.63439999999999996</v>
      </c>
      <c r="G37" s="52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"/>
      <c r="S37" s="1"/>
      <c r="T37" s="1"/>
      <c r="U37" s="1"/>
      <c r="V37" s="1"/>
    </row>
    <row r="38" spans="1:22" x14ac:dyDescent="0.25">
      <c r="A38" s="54" t="s">
        <v>84</v>
      </c>
      <c r="B38" s="58"/>
      <c r="C38" s="57">
        <f>'TPF and TB Results'!E38</f>
        <v>0.50780000000000003</v>
      </c>
      <c r="D38" s="51">
        <v>0.55249999999999999</v>
      </c>
      <c r="E38" s="51">
        <f>'Super-pooling Results'!H38</f>
        <v>0.6502</v>
      </c>
      <c r="F38" s="58">
        <v>0.66910000000000003</v>
      </c>
      <c r="G38" s="52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"/>
      <c r="S38" s="1"/>
      <c r="T38" s="1"/>
      <c r="U38" s="1"/>
      <c r="V38" s="1"/>
    </row>
    <row r="39" spans="1:22" x14ac:dyDescent="0.25">
      <c r="A39" s="51" t="s">
        <v>56</v>
      </c>
      <c r="B39" s="58"/>
      <c r="C39" s="57">
        <f>'TPF and TB Results'!E39</f>
        <v>0.55930000000000002</v>
      </c>
      <c r="D39" s="51">
        <v>0.52549999999999997</v>
      </c>
      <c r="E39" s="51">
        <f>'Super-pooling Results'!H39</f>
        <v>0.65380000000000005</v>
      </c>
      <c r="F39" s="58">
        <v>0.58509999999999995</v>
      </c>
      <c r="G39" s="52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"/>
      <c r="S39" s="1"/>
      <c r="T39" s="1"/>
      <c r="U39" s="1"/>
      <c r="V39" s="1"/>
    </row>
    <row r="40" spans="1:22" x14ac:dyDescent="0.25">
      <c r="A40" s="54" t="s">
        <v>85</v>
      </c>
      <c r="B40" s="58"/>
      <c r="C40" s="57">
        <f>'TPF and TB Results'!E40</f>
        <v>0.69110000000000005</v>
      </c>
      <c r="D40" s="51">
        <v>0.77439999999999998</v>
      </c>
      <c r="E40" s="51">
        <f>'Super-pooling Results'!H40</f>
        <v>0.7712</v>
      </c>
      <c r="F40" s="58">
        <v>0.87990000000000002</v>
      </c>
      <c r="G40" s="52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"/>
      <c r="S40" s="1"/>
      <c r="T40" s="1"/>
      <c r="U40" s="1"/>
      <c r="V40" s="1"/>
    </row>
    <row r="41" spans="1:22" x14ac:dyDescent="0.25">
      <c r="A41" s="51" t="s">
        <v>96</v>
      </c>
      <c r="B41" s="58"/>
      <c r="C41" s="57">
        <f>'TPF and TB Results'!E41</f>
        <v>0.51129999999999998</v>
      </c>
      <c r="D41" s="51">
        <v>0.50119999999999998</v>
      </c>
      <c r="E41" s="51">
        <f>'Super-pooling Results'!H41</f>
        <v>0.54449999999999998</v>
      </c>
      <c r="F41" s="58">
        <v>0.55510000000000004</v>
      </c>
      <c r="G41" s="52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"/>
      <c r="S41" s="1"/>
      <c r="T41" s="1"/>
      <c r="U41" s="1"/>
      <c r="V41" s="1"/>
    </row>
    <row r="42" spans="1:22" x14ac:dyDescent="0.25">
      <c r="A42" s="51" t="s">
        <v>57</v>
      </c>
      <c r="B42" s="58"/>
      <c r="C42" s="57">
        <f>'TPF and TB Results'!E42</f>
        <v>0.54359999999999997</v>
      </c>
      <c r="D42" s="51">
        <v>0.56799999999999995</v>
      </c>
      <c r="E42" s="51">
        <f>'Super-pooling Results'!H42</f>
        <v>0.64259999999999995</v>
      </c>
      <c r="F42" s="58">
        <v>0.68369999999999997</v>
      </c>
      <c r="G42" s="52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"/>
      <c r="S42" s="1"/>
      <c r="T42" s="1"/>
      <c r="U42" s="1"/>
      <c r="V42" s="1"/>
    </row>
    <row r="43" spans="1:22" x14ac:dyDescent="0.25">
      <c r="A43" s="51" t="s">
        <v>58</v>
      </c>
      <c r="B43" s="58"/>
      <c r="C43" s="57">
        <f>'TPF and TB Results'!E43</f>
        <v>0.6633</v>
      </c>
      <c r="D43" s="51">
        <v>0.73609999999999998</v>
      </c>
      <c r="E43" s="51">
        <f>'Super-pooling Results'!H43</f>
        <v>0.70309999999999995</v>
      </c>
      <c r="F43" s="58">
        <v>0.8327</v>
      </c>
      <c r="G43" s="52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"/>
      <c r="S43" s="1"/>
      <c r="T43" s="1"/>
      <c r="U43" s="1"/>
      <c r="V43" s="1"/>
    </row>
    <row r="44" spans="1:22" x14ac:dyDescent="0.25">
      <c r="A44" s="51" t="s">
        <v>86</v>
      </c>
      <c r="B44" s="58"/>
      <c r="C44" s="57">
        <f>'TPF and TB Results'!E44</f>
        <v>0.52700000000000002</v>
      </c>
      <c r="D44" s="51">
        <v>0.54469999999999996</v>
      </c>
      <c r="E44" s="51">
        <f>'Super-pooling Results'!H44</f>
        <v>0.70250000000000001</v>
      </c>
      <c r="F44" s="58">
        <v>0.64280000000000004</v>
      </c>
      <c r="G44" s="52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"/>
      <c r="S44" s="1"/>
      <c r="T44" s="1"/>
      <c r="U44" s="1"/>
      <c r="V44" s="1"/>
    </row>
    <row r="45" spans="1:22" x14ac:dyDescent="0.25">
      <c r="A45" s="51" t="s">
        <v>87</v>
      </c>
      <c r="B45" s="58"/>
      <c r="C45" s="57">
        <f>'TPF and TB Results'!E45</f>
        <v>0.49459999999999998</v>
      </c>
      <c r="D45" s="51">
        <v>0.51670000000000005</v>
      </c>
      <c r="E45" s="51">
        <f>'Super-pooling Results'!H45</f>
        <v>0.60929999999999995</v>
      </c>
      <c r="F45" s="58">
        <v>0.62839999999999996</v>
      </c>
      <c r="G45" s="52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"/>
      <c r="S45" s="1"/>
      <c r="T45" s="1"/>
      <c r="U45" s="1"/>
      <c r="V45" s="1"/>
    </row>
    <row r="46" spans="1:22" x14ac:dyDescent="0.25">
      <c r="A46" s="51" t="s">
        <v>88</v>
      </c>
      <c r="B46" s="58"/>
      <c r="C46" s="57">
        <f>'TPF and TB Results'!E46</f>
        <v>0.59840000000000004</v>
      </c>
      <c r="D46" s="51">
        <v>0.59589999999999999</v>
      </c>
      <c r="E46" s="51">
        <f>'Super-pooling Results'!H46</f>
        <v>0.67610000000000003</v>
      </c>
      <c r="F46" s="58">
        <v>0.60370000000000001</v>
      </c>
      <c r="G46" s="52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"/>
      <c r="S46" s="1"/>
      <c r="T46" s="1"/>
      <c r="U46" s="1"/>
      <c r="V46" s="1"/>
    </row>
    <row r="47" spans="1:22" x14ac:dyDescent="0.25">
      <c r="A47" s="51" t="s">
        <v>89</v>
      </c>
      <c r="B47" s="58"/>
      <c r="C47" s="57">
        <f>'TPF and TB Results'!E47</f>
        <v>0.56210000000000004</v>
      </c>
      <c r="D47" s="51">
        <v>0.62129999999999996</v>
      </c>
      <c r="E47" s="51">
        <f>'Super-pooling Results'!H47</f>
        <v>0.70989999999999998</v>
      </c>
      <c r="F47" s="58">
        <v>0.78939999999999999</v>
      </c>
      <c r="G47" s="52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"/>
      <c r="S47" s="1"/>
      <c r="T47" s="1"/>
      <c r="U47" s="1"/>
      <c r="V47" s="1"/>
    </row>
    <row r="48" spans="1:22" x14ac:dyDescent="0.25">
      <c r="A48" s="54" t="s">
        <v>90</v>
      </c>
      <c r="B48" s="58"/>
      <c r="C48" s="57">
        <f>'TPF and TB Results'!E48</f>
        <v>0.59040000000000004</v>
      </c>
      <c r="D48" s="51">
        <v>0.68859999999999999</v>
      </c>
      <c r="E48" s="51">
        <f>'Super-pooling Results'!H48</f>
        <v>0.6825</v>
      </c>
      <c r="F48" s="58">
        <v>0.91449999999999998</v>
      </c>
      <c r="G48" s="52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"/>
      <c r="S48" s="1"/>
      <c r="T48" s="1"/>
      <c r="U48" s="1"/>
      <c r="V48" s="1"/>
    </row>
    <row r="49" spans="1:42" x14ac:dyDescent="0.25">
      <c r="A49" s="54" t="s">
        <v>91</v>
      </c>
      <c r="B49" s="58"/>
      <c r="C49" s="57">
        <f>'TPF and TB Results'!E49</f>
        <v>0.50080000000000002</v>
      </c>
      <c r="D49" s="51">
        <v>0.49940000000000001</v>
      </c>
      <c r="E49" s="51">
        <f>'Super-pooling Results'!H49</f>
        <v>0.498</v>
      </c>
      <c r="F49" s="58">
        <v>0.49640000000000001</v>
      </c>
      <c r="G49" s="52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"/>
      <c r="S49" s="1"/>
      <c r="T49" s="1"/>
      <c r="U49" s="1"/>
      <c r="V49" s="1"/>
    </row>
    <row r="50" spans="1:42" x14ac:dyDescent="0.25">
      <c r="A50" s="51" t="s">
        <v>92</v>
      </c>
      <c r="B50" s="58"/>
      <c r="C50" s="57">
        <f>'TPF and TB Results'!E50</f>
        <v>0.53110000000000002</v>
      </c>
      <c r="D50" s="51">
        <v>0.51770000000000005</v>
      </c>
      <c r="E50" s="51">
        <f>'Super-pooling Results'!H50</f>
        <v>0.58189999999999997</v>
      </c>
      <c r="F50" s="58">
        <v>0.55630000000000002</v>
      </c>
      <c r="G50" s="52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"/>
      <c r="S50" s="1"/>
      <c r="T50" s="1"/>
      <c r="U50" s="1"/>
      <c r="V50" s="1"/>
    </row>
    <row r="51" spans="1:42" x14ac:dyDescent="0.25">
      <c r="A51" s="51" t="s">
        <v>93</v>
      </c>
      <c r="B51" s="58"/>
      <c r="C51" s="57">
        <f>'TPF and TB Results'!E51</f>
        <v>0.51239999999999997</v>
      </c>
      <c r="D51" s="51">
        <v>0.54079999999999995</v>
      </c>
      <c r="E51" s="51">
        <f>'Super-pooling Results'!H51</f>
        <v>0.64410000000000001</v>
      </c>
      <c r="F51" s="58">
        <v>0.67900000000000005</v>
      </c>
      <c r="G51" s="52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"/>
      <c r="S51" s="1"/>
      <c r="T51" s="1"/>
      <c r="U51" s="1"/>
      <c r="V51" s="1"/>
    </row>
    <row r="52" spans="1:42" x14ac:dyDescent="0.25">
      <c r="A52" s="51" t="s">
        <v>59</v>
      </c>
      <c r="B52" s="58"/>
      <c r="C52" s="57">
        <f>'TPF and TB Results'!E52</f>
        <v>0.50460000000000005</v>
      </c>
      <c r="D52" s="51">
        <v>0.52590000000000003</v>
      </c>
      <c r="E52" s="51">
        <f>'Super-pooling Results'!H52</f>
        <v>0.56020000000000003</v>
      </c>
      <c r="F52" s="58">
        <v>0.5927</v>
      </c>
      <c r="G52" s="52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"/>
      <c r="S52" s="1"/>
      <c r="T52" s="1"/>
      <c r="U52" s="1"/>
      <c r="V52" s="1"/>
    </row>
    <row r="53" spans="1:42" x14ac:dyDescent="0.25">
      <c r="A53" s="54" t="s">
        <v>94</v>
      </c>
      <c r="B53" s="58"/>
      <c r="C53" s="57">
        <f>'TPF and TB Results'!E53</f>
        <v>0.62980000000000003</v>
      </c>
      <c r="D53" s="51">
        <v>0.8226</v>
      </c>
      <c r="E53" s="51">
        <f>'Super-pooling Results'!H53</f>
        <v>0.87339999999999995</v>
      </c>
      <c r="F53" s="58">
        <v>0.8579</v>
      </c>
      <c r="G53" s="52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"/>
      <c r="S53" s="1"/>
      <c r="T53" s="1"/>
      <c r="U53" s="1"/>
      <c r="V53" s="1"/>
    </row>
    <row r="54" spans="1:42" x14ac:dyDescent="0.25">
      <c r="A54" s="53" t="s">
        <v>95</v>
      </c>
      <c r="B54" s="59"/>
      <c r="C54" s="57">
        <f>'TPF and TB Results'!E54</f>
        <v>0.66810000000000003</v>
      </c>
      <c r="D54" s="53">
        <v>0.71519999999999995</v>
      </c>
      <c r="E54" s="53">
        <f>'Super-pooling Results'!H54</f>
        <v>0.76060000000000005</v>
      </c>
      <c r="F54" s="59">
        <v>0.89080000000000004</v>
      </c>
      <c r="G54" s="52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"/>
      <c r="S54" s="1"/>
      <c r="T54" s="1"/>
      <c r="U54" s="1"/>
      <c r="V54" s="1"/>
    </row>
    <row r="55" spans="1:42" ht="30" customHeight="1" x14ac:dyDescent="0.25">
      <c r="A55" s="74" t="s">
        <v>132</v>
      </c>
      <c r="B55" s="75"/>
      <c r="C55" s="76">
        <f>_xlfn.STDEV.P(C$5:C$54)</f>
        <v>7.9700493448913043E-2</v>
      </c>
      <c r="D55" s="76">
        <f>_xlfn.STDEV.P(D$5:D$54)</f>
        <v>0.10260877586249557</v>
      </c>
      <c r="E55" s="76">
        <f>_xlfn.STDEV.P(E$5:E$54)</f>
        <v>8.468458239844949E-2</v>
      </c>
      <c r="F55" s="76">
        <f>_xlfn.STDEV.P(F$5:F$54)</f>
        <v>0.11702537167640291</v>
      </c>
      <c r="G55" s="60"/>
    </row>
    <row r="56" spans="1:42" ht="50.25" customHeight="1" x14ac:dyDescent="0.25">
      <c r="A56" s="77"/>
      <c r="B56" s="78"/>
      <c r="C56" s="79"/>
      <c r="D56" s="85" t="s">
        <v>170</v>
      </c>
      <c r="E56" s="85" t="s">
        <v>171</v>
      </c>
      <c r="F56" s="79"/>
      <c r="G56" s="60"/>
    </row>
    <row r="57" spans="1:42" ht="15" customHeight="1" x14ac:dyDescent="0.25">
      <c r="A57" s="77"/>
      <c r="B57" s="78"/>
      <c r="C57" s="79"/>
      <c r="D57" s="79"/>
      <c r="E57" s="79"/>
      <c r="F57" s="79"/>
      <c r="G57" s="60"/>
    </row>
    <row r="58" spans="1:42" ht="15" customHeight="1" x14ac:dyDescent="0.25">
      <c r="A58" s="77"/>
      <c r="B58" s="78"/>
      <c r="C58" s="79"/>
      <c r="D58" s="79"/>
      <c r="E58" s="79"/>
      <c r="F58" s="79"/>
      <c r="G58" s="60"/>
    </row>
    <row r="59" spans="1:42" s="1" customFormat="1" ht="30" customHeight="1" x14ac:dyDescent="0.25">
      <c r="A59" s="115" t="s">
        <v>146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</row>
    <row r="60" spans="1:42" s="42" customFormat="1" ht="30" customHeight="1" x14ac:dyDescent="0.25">
      <c r="A60" s="55" t="s">
        <v>97</v>
      </c>
      <c r="B60" s="67"/>
      <c r="C60" s="55" t="s">
        <v>131</v>
      </c>
      <c r="D60" s="67" t="s">
        <v>130</v>
      </c>
      <c r="E60" s="67" t="s">
        <v>129</v>
      </c>
      <c r="F60" s="55" t="s">
        <v>128</v>
      </c>
      <c r="G60" s="66"/>
      <c r="H60" s="66"/>
      <c r="I60" s="116"/>
      <c r="J60" s="116"/>
      <c r="K60" s="116"/>
      <c r="L60" s="116"/>
      <c r="M60" s="116"/>
      <c r="N60" s="116"/>
      <c r="O60" s="66"/>
      <c r="P60" s="66"/>
      <c r="Q60" s="66"/>
      <c r="R60" s="66"/>
      <c r="S60" s="66"/>
    </row>
    <row r="61" spans="1:42" s="43" customFormat="1" x14ac:dyDescent="0.25">
      <c r="A61" s="64"/>
      <c r="B61" s="47"/>
      <c r="C61" s="56" t="s">
        <v>45</v>
      </c>
      <c r="D61" s="47" t="s">
        <v>45</v>
      </c>
      <c r="E61" s="47" t="s">
        <v>45</v>
      </c>
      <c r="F61" s="56" t="s">
        <v>45</v>
      </c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4"/>
      <c r="U61" s="44"/>
      <c r="V61" s="44"/>
      <c r="W61" s="44"/>
      <c r="X61" s="44"/>
      <c r="Y61" s="44"/>
      <c r="Z61" s="44"/>
    </row>
    <row r="62" spans="1:42" s="46" customFormat="1" x14ac:dyDescent="0.25">
      <c r="A62" s="65" t="s">
        <v>98</v>
      </c>
      <c r="B62" s="49"/>
      <c r="C62" s="57">
        <v>0.64429999999999998</v>
      </c>
      <c r="D62" s="49">
        <v>0.70760000000000001</v>
      </c>
      <c r="E62" s="49">
        <v>0.69259999999999999</v>
      </c>
      <c r="F62" s="57">
        <v>0.73329999999999995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45"/>
      <c r="U62" s="45"/>
      <c r="V62" s="45"/>
      <c r="W62" s="45"/>
      <c r="X62" s="45"/>
      <c r="Y62" s="45"/>
      <c r="Z62" s="45"/>
    </row>
    <row r="63" spans="1:42" x14ac:dyDescent="0.25">
      <c r="A63" s="51" t="s">
        <v>48</v>
      </c>
      <c r="B63" s="58"/>
      <c r="C63" s="51">
        <v>0.63149999999999995</v>
      </c>
      <c r="D63" s="51">
        <v>0.62360000000000004</v>
      </c>
      <c r="E63" s="51">
        <v>0.60209999999999997</v>
      </c>
      <c r="F63" s="58">
        <v>0.76780000000000004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63"/>
      <c r="S63" s="63"/>
      <c r="T63" s="1"/>
      <c r="U63" s="1"/>
      <c r="V63" s="1"/>
    </row>
    <row r="64" spans="1:42" x14ac:dyDescent="0.25">
      <c r="A64" s="54" t="s">
        <v>49</v>
      </c>
      <c r="B64" s="58"/>
      <c r="C64" s="51">
        <v>0.70940000000000003</v>
      </c>
      <c r="D64" s="51">
        <v>0.79790000000000005</v>
      </c>
      <c r="E64" s="51">
        <v>0.7923</v>
      </c>
      <c r="F64" s="58">
        <v>0.8</v>
      </c>
      <c r="G64" s="52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"/>
      <c r="S64" s="1"/>
      <c r="T64" s="1"/>
      <c r="U64" s="1"/>
      <c r="V64" s="1"/>
    </row>
    <row r="65" spans="1:22" x14ac:dyDescent="0.25">
      <c r="A65" s="51" t="s">
        <v>60</v>
      </c>
      <c r="B65" s="58"/>
      <c r="C65" s="51">
        <v>0.61909999999999998</v>
      </c>
      <c r="D65" s="51">
        <v>0.65310000000000001</v>
      </c>
      <c r="E65" s="51">
        <v>0.60529999999999995</v>
      </c>
      <c r="F65" s="58">
        <v>0.62939999999999996</v>
      </c>
      <c r="G65" s="52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"/>
      <c r="S65" s="1"/>
      <c r="T65" s="1"/>
      <c r="U65" s="1"/>
      <c r="V65" s="1"/>
    </row>
    <row r="66" spans="1:22" x14ac:dyDescent="0.25">
      <c r="A66" s="51" t="s">
        <v>50</v>
      </c>
      <c r="B66" s="58"/>
      <c r="C66" s="51">
        <v>0.79369999999999996</v>
      </c>
      <c r="D66" s="51">
        <v>0.8105</v>
      </c>
      <c r="E66" s="51">
        <v>0.76100000000000001</v>
      </c>
      <c r="F66" s="58">
        <v>0.85819999999999996</v>
      </c>
      <c r="G66" s="52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"/>
      <c r="S66" s="1"/>
      <c r="T66" s="1"/>
      <c r="U66" s="1"/>
      <c r="V66" s="1"/>
    </row>
    <row r="67" spans="1:22" x14ac:dyDescent="0.25">
      <c r="A67" s="51" t="s">
        <v>61</v>
      </c>
      <c r="B67" s="58"/>
      <c r="C67" s="51">
        <v>0.62890000000000001</v>
      </c>
      <c r="D67" s="51">
        <v>0.73980000000000001</v>
      </c>
      <c r="E67" s="51">
        <v>0.68579999999999997</v>
      </c>
      <c r="F67" s="58">
        <v>0.75949999999999995</v>
      </c>
      <c r="G67" s="52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"/>
      <c r="S67" s="1"/>
      <c r="T67" s="1"/>
      <c r="U67" s="1"/>
      <c r="V67" s="1"/>
    </row>
    <row r="68" spans="1:22" x14ac:dyDescent="0.25">
      <c r="A68" s="51" t="s">
        <v>62</v>
      </c>
      <c r="B68" s="58"/>
      <c r="C68" s="51">
        <v>0.7298</v>
      </c>
      <c r="D68" s="51">
        <v>0.73570000000000002</v>
      </c>
      <c r="E68" s="51">
        <v>0.6855</v>
      </c>
      <c r="F68" s="58">
        <v>0.75960000000000005</v>
      </c>
      <c r="G68" s="52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"/>
      <c r="S68" s="1"/>
      <c r="T68" s="1"/>
      <c r="U68" s="1"/>
      <c r="V68" s="1"/>
    </row>
    <row r="69" spans="1:22" x14ac:dyDescent="0.25">
      <c r="A69" s="51" t="s">
        <v>51</v>
      </c>
      <c r="B69" s="58"/>
      <c r="C69" s="51">
        <v>0.71099999999999997</v>
      </c>
      <c r="D69" s="51">
        <v>0.72360000000000002</v>
      </c>
      <c r="E69" s="51">
        <v>0.68520000000000003</v>
      </c>
      <c r="F69" s="58">
        <v>0.77080000000000004</v>
      </c>
      <c r="G69" s="52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"/>
      <c r="S69" s="1"/>
      <c r="T69" s="1"/>
      <c r="U69" s="1"/>
      <c r="V69" s="1"/>
    </row>
    <row r="70" spans="1:22" x14ac:dyDescent="0.25">
      <c r="A70" s="54" t="s">
        <v>52</v>
      </c>
      <c r="B70" s="58"/>
      <c r="C70" s="51">
        <v>0.76700000000000002</v>
      </c>
      <c r="D70" s="51">
        <v>0.84240000000000004</v>
      </c>
      <c r="E70" s="51">
        <v>0.82499999999999996</v>
      </c>
      <c r="F70" s="58">
        <v>0.879</v>
      </c>
      <c r="G70" s="52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"/>
      <c r="S70" s="1"/>
      <c r="T70" s="1"/>
      <c r="U70" s="1"/>
      <c r="V70" s="1"/>
    </row>
    <row r="71" spans="1:22" x14ac:dyDescent="0.25">
      <c r="A71" s="51" t="s">
        <v>63</v>
      </c>
      <c r="B71" s="58"/>
      <c r="C71" s="51">
        <v>0.57320000000000004</v>
      </c>
      <c r="D71" s="51">
        <v>0.67569999999999997</v>
      </c>
      <c r="E71" s="51">
        <v>0.58709999999999996</v>
      </c>
      <c r="F71" s="58">
        <v>0.74050000000000005</v>
      </c>
      <c r="G71" s="52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"/>
      <c r="S71" s="1"/>
      <c r="T71" s="1"/>
      <c r="U71" s="1"/>
      <c r="V71" s="1"/>
    </row>
    <row r="72" spans="1:22" x14ac:dyDescent="0.25">
      <c r="A72" s="51" t="s">
        <v>64</v>
      </c>
      <c r="B72" s="58"/>
      <c r="C72" s="51">
        <v>0.69159999999999999</v>
      </c>
      <c r="D72" s="51">
        <v>0.73919999999999997</v>
      </c>
      <c r="E72" s="51">
        <v>0.6986</v>
      </c>
      <c r="F72" s="58">
        <v>0.80569999999999997</v>
      </c>
      <c r="G72" s="52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"/>
      <c r="S72" s="1"/>
      <c r="T72" s="1"/>
      <c r="U72" s="1"/>
      <c r="V72" s="1"/>
    </row>
    <row r="73" spans="1:22" x14ac:dyDescent="0.25">
      <c r="A73" s="51" t="s">
        <v>65</v>
      </c>
      <c r="B73" s="58"/>
      <c r="C73" s="51">
        <v>0.59279999999999999</v>
      </c>
      <c r="D73" s="51">
        <v>0.62150000000000005</v>
      </c>
      <c r="E73" s="51">
        <v>0.62839999999999996</v>
      </c>
      <c r="F73" s="58">
        <v>0.80420000000000003</v>
      </c>
      <c r="G73" s="52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"/>
      <c r="S73" s="1"/>
      <c r="T73" s="1"/>
      <c r="U73" s="1"/>
      <c r="V73" s="1"/>
    </row>
    <row r="74" spans="1:22" x14ac:dyDescent="0.25">
      <c r="A74" s="51" t="s">
        <v>66</v>
      </c>
      <c r="B74" s="58"/>
      <c r="C74" s="51">
        <v>0.66749999999999998</v>
      </c>
      <c r="D74" s="51">
        <v>0.75439999999999996</v>
      </c>
      <c r="E74" s="51">
        <v>0.75960000000000005</v>
      </c>
      <c r="F74" s="58">
        <v>0.80530000000000002</v>
      </c>
      <c r="G74" s="52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"/>
      <c r="S74" s="1"/>
      <c r="T74" s="1"/>
      <c r="U74" s="1"/>
      <c r="V74" s="1"/>
    </row>
    <row r="75" spans="1:22" x14ac:dyDescent="0.25">
      <c r="A75" s="54" t="s">
        <v>67</v>
      </c>
      <c r="B75" s="58"/>
      <c r="C75" s="51">
        <v>0.63939999999999997</v>
      </c>
      <c r="D75" s="51">
        <v>0.76580000000000004</v>
      </c>
      <c r="E75" s="51">
        <v>0.65849999999999997</v>
      </c>
      <c r="F75" s="58">
        <v>0.84489999999999998</v>
      </c>
      <c r="G75" s="52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"/>
      <c r="S75" s="1"/>
      <c r="T75" s="1"/>
      <c r="U75" s="1"/>
      <c r="V75" s="1"/>
    </row>
    <row r="76" spans="1:22" x14ac:dyDescent="0.25">
      <c r="A76" s="51" t="s">
        <v>68</v>
      </c>
      <c r="B76" s="58"/>
      <c r="C76" s="51">
        <v>0.53249999999999997</v>
      </c>
      <c r="D76" s="51">
        <v>0.55020000000000002</v>
      </c>
      <c r="E76" s="51">
        <v>0.55679999999999996</v>
      </c>
      <c r="F76" s="58">
        <v>0.62380000000000002</v>
      </c>
      <c r="G76" s="52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"/>
      <c r="S76" s="1"/>
      <c r="T76" s="1"/>
      <c r="U76" s="1"/>
      <c r="V76" s="1"/>
    </row>
    <row r="77" spans="1:22" x14ac:dyDescent="0.25">
      <c r="A77" s="51" t="s">
        <v>69</v>
      </c>
      <c r="B77" s="58"/>
      <c r="C77" s="51">
        <v>0.60570000000000002</v>
      </c>
      <c r="D77" s="51">
        <v>0.68369999999999997</v>
      </c>
      <c r="E77" s="51">
        <v>0.62180000000000002</v>
      </c>
      <c r="F77" s="58">
        <v>0.69359999999999999</v>
      </c>
      <c r="G77" s="52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"/>
      <c r="S77" s="1"/>
      <c r="T77" s="1"/>
      <c r="U77" s="1"/>
      <c r="V77" s="1"/>
    </row>
    <row r="78" spans="1:22" x14ac:dyDescent="0.25">
      <c r="A78" s="51" t="s">
        <v>99</v>
      </c>
      <c r="B78" s="58"/>
      <c r="C78" s="51">
        <v>0.55859999999999999</v>
      </c>
      <c r="D78" s="51">
        <v>0.50939999999999996</v>
      </c>
      <c r="E78" s="51">
        <v>0.56610000000000005</v>
      </c>
      <c r="F78" s="58">
        <v>0.67220000000000002</v>
      </c>
      <c r="G78" s="52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"/>
      <c r="S78" s="1"/>
      <c r="T78" s="1"/>
      <c r="U78" s="1"/>
      <c r="V78" s="1"/>
    </row>
    <row r="79" spans="1:22" x14ac:dyDescent="0.25">
      <c r="A79" s="51" t="s">
        <v>53</v>
      </c>
      <c r="B79" s="58"/>
      <c r="C79" s="51">
        <v>0.6472</v>
      </c>
      <c r="D79" s="51">
        <v>0.65180000000000005</v>
      </c>
      <c r="E79" s="51">
        <v>0.63829999999999998</v>
      </c>
      <c r="F79" s="58">
        <v>0.63239999999999996</v>
      </c>
      <c r="G79" s="52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"/>
      <c r="S79" s="1"/>
      <c r="T79" s="1"/>
      <c r="U79" s="1"/>
      <c r="V79" s="1"/>
    </row>
    <row r="80" spans="1:22" x14ac:dyDescent="0.25">
      <c r="A80" s="51" t="s">
        <v>54</v>
      </c>
      <c r="B80" s="58"/>
      <c r="C80" s="51">
        <v>0.6663</v>
      </c>
      <c r="D80" s="51">
        <v>0.79969999999999997</v>
      </c>
      <c r="E80" s="51">
        <v>0.78300000000000003</v>
      </c>
      <c r="F80" s="58">
        <v>0.93679999999999997</v>
      </c>
      <c r="G80" s="52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"/>
      <c r="S80" s="1"/>
      <c r="T80" s="1"/>
      <c r="U80" s="1"/>
      <c r="V80" s="1"/>
    </row>
    <row r="81" spans="1:22" x14ac:dyDescent="0.25">
      <c r="A81" s="51" t="s">
        <v>70</v>
      </c>
      <c r="B81" s="58"/>
      <c r="C81" s="51">
        <v>0.54149999999999998</v>
      </c>
      <c r="D81" s="51">
        <v>0.59719999999999995</v>
      </c>
      <c r="E81" s="51">
        <v>0.55659999999999998</v>
      </c>
      <c r="F81" s="58">
        <v>0.65080000000000005</v>
      </c>
      <c r="G81" s="52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"/>
      <c r="S81" s="1"/>
      <c r="T81" s="1"/>
      <c r="U81" s="1"/>
      <c r="V81" s="1"/>
    </row>
    <row r="82" spans="1:22" x14ac:dyDescent="0.25">
      <c r="A82" s="51" t="s">
        <v>71</v>
      </c>
      <c r="B82" s="58"/>
      <c r="C82" s="51">
        <v>0.5171</v>
      </c>
      <c r="D82" s="51">
        <v>0.5353</v>
      </c>
      <c r="E82" s="51">
        <v>0.5252</v>
      </c>
      <c r="F82" s="58">
        <v>0.57609999999999995</v>
      </c>
      <c r="G82" s="52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"/>
      <c r="S82" s="1"/>
      <c r="T82" s="1"/>
      <c r="U82" s="1"/>
      <c r="V82" s="1"/>
    </row>
    <row r="83" spans="1:22" x14ac:dyDescent="0.25">
      <c r="A83" s="51" t="s">
        <v>72</v>
      </c>
      <c r="B83" s="58"/>
      <c r="C83" s="51">
        <v>0.52329999999999999</v>
      </c>
      <c r="D83" s="51">
        <v>0.55389999999999995</v>
      </c>
      <c r="E83" s="51">
        <v>0.60209999999999997</v>
      </c>
      <c r="F83" s="58">
        <v>0.60009999999999997</v>
      </c>
      <c r="G83" s="52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"/>
      <c r="S83" s="1"/>
      <c r="T83" s="1"/>
      <c r="U83" s="1"/>
      <c r="V83" s="1"/>
    </row>
    <row r="84" spans="1:22" x14ac:dyDescent="0.25">
      <c r="A84" s="51" t="s">
        <v>73</v>
      </c>
      <c r="B84" s="58"/>
      <c r="C84" s="51">
        <v>0.50219999999999998</v>
      </c>
      <c r="D84" s="51">
        <v>0.51519999999999999</v>
      </c>
      <c r="E84" s="51">
        <v>0.52869999999999995</v>
      </c>
      <c r="F84" s="58">
        <v>0.55059999999999998</v>
      </c>
      <c r="G84" s="52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"/>
      <c r="S84" s="1"/>
      <c r="T84" s="1"/>
      <c r="U84" s="1"/>
      <c r="V84" s="1"/>
    </row>
    <row r="85" spans="1:22" x14ac:dyDescent="0.25">
      <c r="A85" s="54" t="s">
        <v>74</v>
      </c>
      <c r="B85" s="58"/>
      <c r="C85" s="51">
        <v>0.71309999999999996</v>
      </c>
      <c r="D85" s="51">
        <v>0.81469999999999998</v>
      </c>
      <c r="E85" s="51">
        <v>0.77780000000000005</v>
      </c>
      <c r="F85" s="58">
        <v>0.79</v>
      </c>
      <c r="G85" s="52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"/>
      <c r="S85" s="1"/>
      <c r="T85" s="1"/>
      <c r="U85" s="1"/>
      <c r="V85" s="1"/>
    </row>
    <row r="86" spans="1:22" x14ac:dyDescent="0.25">
      <c r="A86" s="54" t="s">
        <v>75</v>
      </c>
      <c r="B86" s="58"/>
      <c r="C86" s="51">
        <v>0.70550000000000002</v>
      </c>
      <c r="D86" s="51">
        <v>0.76400000000000001</v>
      </c>
      <c r="E86" s="51">
        <v>0.78210000000000002</v>
      </c>
      <c r="F86" s="58">
        <v>0.51259999999999994</v>
      </c>
      <c r="G86" s="52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"/>
      <c r="S86" s="1"/>
      <c r="T86" s="1"/>
      <c r="U86" s="1"/>
      <c r="V86" s="1"/>
    </row>
    <row r="87" spans="1:22" x14ac:dyDescent="0.25">
      <c r="A87" s="51" t="s">
        <v>76</v>
      </c>
      <c r="B87" s="58"/>
      <c r="C87" s="51">
        <v>0.66820000000000002</v>
      </c>
      <c r="D87" s="51">
        <v>0.74250000000000005</v>
      </c>
      <c r="E87" s="51">
        <v>0.71399999999999997</v>
      </c>
      <c r="F87" s="58">
        <v>0.62409999999999999</v>
      </c>
      <c r="G87" s="52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"/>
      <c r="S87" s="1"/>
      <c r="T87" s="1"/>
      <c r="U87" s="1"/>
      <c r="V87" s="1"/>
    </row>
    <row r="88" spans="1:22" x14ac:dyDescent="0.25">
      <c r="A88" s="51" t="s">
        <v>77</v>
      </c>
      <c r="B88" s="58"/>
      <c r="C88" s="51">
        <v>0.59250000000000003</v>
      </c>
      <c r="D88" s="51">
        <v>0.68989999999999996</v>
      </c>
      <c r="E88" s="51">
        <v>0.57920000000000005</v>
      </c>
      <c r="F88" s="58">
        <v>0.75060000000000004</v>
      </c>
      <c r="G88" s="52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"/>
      <c r="S88" s="1"/>
      <c r="T88" s="1"/>
      <c r="U88" s="1"/>
      <c r="V88" s="1"/>
    </row>
    <row r="89" spans="1:22" x14ac:dyDescent="0.25">
      <c r="A89" s="51" t="s">
        <v>78</v>
      </c>
      <c r="B89" s="58"/>
      <c r="C89" s="51">
        <v>0.5232</v>
      </c>
      <c r="D89" s="51">
        <v>0.5393</v>
      </c>
      <c r="E89" s="51">
        <v>0.54249999999999998</v>
      </c>
      <c r="F89" s="58">
        <v>0.62760000000000005</v>
      </c>
      <c r="G89" s="52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"/>
      <c r="S89" s="1"/>
      <c r="T89" s="1"/>
      <c r="U89" s="1"/>
      <c r="V89" s="1"/>
    </row>
    <row r="90" spans="1:22" x14ac:dyDescent="0.25">
      <c r="A90" s="51" t="s">
        <v>79</v>
      </c>
      <c r="B90" s="58"/>
      <c r="C90" s="51">
        <v>0.53249999999999997</v>
      </c>
      <c r="D90" s="51">
        <v>0.54730000000000001</v>
      </c>
      <c r="E90" s="51">
        <v>0.57020000000000004</v>
      </c>
      <c r="F90" s="58">
        <v>0.59189999999999998</v>
      </c>
      <c r="G90" s="52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"/>
      <c r="S90" s="1"/>
      <c r="T90" s="1"/>
      <c r="U90" s="1"/>
      <c r="V90" s="1"/>
    </row>
    <row r="91" spans="1:22" x14ac:dyDescent="0.25">
      <c r="A91" s="54" t="s">
        <v>80</v>
      </c>
      <c r="B91" s="58"/>
      <c r="C91" s="51">
        <v>0.48770000000000002</v>
      </c>
      <c r="D91" s="51">
        <v>0.52210000000000001</v>
      </c>
      <c r="E91" s="51">
        <v>0.49790000000000001</v>
      </c>
      <c r="F91" s="58">
        <v>0.57650000000000001</v>
      </c>
      <c r="G91" s="52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"/>
      <c r="S91" s="1"/>
      <c r="T91" s="1"/>
      <c r="U91" s="1"/>
      <c r="V91" s="1"/>
    </row>
    <row r="92" spans="1:22" x14ac:dyDescent="0.25">
      <c r="A92" s="51" t="s">
        <v>55</v>
      </c>
      <c r="B92" s="58"/>
      <c r="C92" s="51">
        <v>0.54910000000000003</v>
      </c>
      <c r="D92" s="51">
        <v>0.6341</v>
      </c>
      <c r="E92" s="51">
        <v>0.6371</v>
      </c>
      <c r="F92" s="58">
        <v>0.73399999999999999</v>
      </c>
      <c r="G92" s="52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"/>
      <c r="S92" s="1"/>
      <c r="T92" s="1"/>
      <c r="U92" s="1"/>
      <c r="V92" s="1"/>
    </row>
    <row r="93" spans="1:22" x14ac:dyDescent="0.25">
      <c r="A93" s="51" t="s">
        <v>81</v>
      </c>
      <c r="B93" s="58"/>
      <c r="C93" s="51">
        <v>0.58989999999999998</v>
      </c>
      <c r="D93" s="51">
        <v>0.61739999999999995</v>
      </c>
      <c r="E93" s="51">
        <v>0.62070000000000003</v>
      </c>
      <c r="F93" s="58">
        <v>0.53369999999999995</v>
      </c>
      <c r="G93" s="52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"/>
      <c r="S93" s="1"/>
      <c r="T93" s="1"/>
      <c r="U93" s="1"/>
      <c r="V93" s="1"/>
    </row>
    <row r="94" spans="1:22" x14ac:dyDescent="0.25">
      <c r="A94" s="51" t="s">
        <v>82</v>
      </c>
      <c r="B94" s="58"/>
      <c r="C94" s="51">
        <v>0.68310000000000004</v>
      </c>
      <c r="D94" s="51">
        <v>0.73799999999999999</v>
      </c>
      <c r="E94" s="51">
        <v>0.70809999999999995</v>
      </c>
      <c r="F94" s="58">
        <v>0.67520000000000002</v>
      </c>
      <c r="G94" s="52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"/>
      <c r="S94" s="1"/>
      <c r="T94" s="1"/>
      <c r="U94" s="1"/>
      <c r="V94" s="1"/>
    </row>
    <row r="95" spans="1:22" x14ac:dyDescent="0.25">
      <c r="A95" s="51" t="s">
        <v>83</v>
      </c>
      <c r="B95" s="58"/>
      <c r="C95" s="51">
        <v>0.53149999999999997</v>
      </c>
      <c r="D95" s="51">
        <v>0.57589999999999997</v>
      </c>
      <c r="E95" s="51">
        <v>0.59909999999999997</v>
      </c>
      <c r="F95" s="58">
        <v>0.57030000000000003</v>
      </c>
      <c r="G95" s="52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"/>
      <c r="S95" s="1"/>
      <c r="T95" s="1"/>
      <c r="U95" s="1"/>
      <c r="V95" s="1"/>
    </row>
    <row r="96" spans="1:22" x14ac:dyDescent="0.25">
      <c r="A96" s="54" t="s">
        <v>84</v>
      </c>
      <c r="B96" s="58"/>
      <c r="C96" s="51">
        <v>0.52170000000000005</v>
      </c>
      <c r="D96" s="51">
        <v>0.52839999999999998</v>
      </c>
      <c r="E96" s="51">
        <v>0.54139999999999999</v>
      </c>
      <c r="F96" s="58">
        <v>0.54</v>
      </c>
      <c r="G96" s="52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"/>
      <c r="S96" s="1"/>
      <c r="T96" s="1"/>
      <c r="U96" s="1"/>
      <c r="V96" s="1"/>
    </row>
    <row r="97" spans="1:22" x14ac:dyDescent="0.25">
      <c r="A97" s="51" t="s">
        <v>56</v>
      </c>
      <c r="B97" s="58"/>
      <c r="C97" s="51">
        <v>0.49769999999999998</v>
      </c>
      <c r="D97" s="51">
        <v>0.57540000000000002</v>
      </c>
      <c r="E97" s="51">
        <v>0.56520000000000004</v>
      </c>
      <c r="F97" s="58">
        <v>0.5</v>
      </c>
      <c r="G97" s="52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"/>
      <c r="S97" s="1"/>
      <c r="T97" s="1"/>
      <c r="U97" s="1"/>
      <c r="V97" s="1"/>
    </row>
    <row r="98" spans="1:22" x14ac:dyDescent="0.25">
      <c r="A98" s="54" t="s">
        <v>85</v>
      </c>
      <c r="B98" s="58"/>
      <c r="C98" s="51">
        <v>0.64559999999999995</v>
      </c>
      <c r="D98" s="51">
        <v>0.61470000000000002</v>
      </c>
      <c r="E98" s="51">
        <v>0.6966</v>
      </c>
      <c r="F98" s="58">
        <v>0.76539999999999997</v>
      </c>
      <c r="G98" s="52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"/>
      <c r="S98" s="1"/>
      <c r="T98" s="1"/>
      <c r="U98" s="1"/>
      <c r="V98" s="1"/>
    </row>
    <row r="99" spans="1:22" x14ac:dyDescent="0.25">
      <c r="A99" s="51" t="s">
        <v>96</v>
      </c>
      <c r="B99" s="58"/>
      <c r="C99" s="51">
        <v>0.5111</v>
      </c>
      <c r="D99" s="51">
        <v>0.49730000000000002</v>
      </c>
      <c r="E99" s="51">
        <v>0.5282</v>
      </c>
      <c r="F99" s="58">
        <v>0.53049999999999997</v>
      </c>
      <c r="G99" s="52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"/>
      <c r="S99" s="1"/>
      <c r="T99" s="1"/>
      <c r="U99" s="1"/>
      <c r="V99" s="1"/>
    </row>
    <row r="100" spans="1:22" x14ac:dyDescent="0.25">
      <c r="A100" s="51" t="s">
        <v>57</v>
      </c>
      <c r="B100" s="58"/>
      <c r="C100" s="51">
        <v>0.53390000000000004</v>
      </c>
      <c r="D100" s="51">
        <v>0.50949999999999995</v>
      </c>
      <c r="E100" s="51">
        <v>0.53249999999999997</v>
      </c>
      <c r="F100" s="58">
        <v>0.6159</v>
      </c>
      <c r="G100" s="52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"/>
      <c r="S100" s="1"/>
      <c r="T100" s="1"/>
      <c r="U100" s="1"/>
      <c r="V100" s="1"/>
    </row>
    <row r="101" spans="1:22" x14ac:dyDescent="0.25">
      <c r="A101" s="51" t="s">
        <v>58</v>
      </c>
      <c r="B101" s="58"/>
      <c r="C101" s="51">
        <v>0.64910000000000001</v>
      </c>
      <c r="D101" s="51">
        <v>0.64549999999999996</v>
      </c>
      <c r="E101" s="51">
        <v>0.60519999999999996</v>
      </c>
      <c r="F101" s="58">
        <v>0.67730000000000001</v>
      </c>
      <c r="G101" s="52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"/>
      <c r="S101" s="1"/>
      <c r="T101" s="1"/>
      <c r="U101" s="1"/>
      <c r="V101" s="1"/>
    </row>
    <row r="102" spans="1:22" x14ac:dyDescent="0.25">
      <c r="A102" s="51" t="s">
        <v>86</v>
      </c>
      <c r="B102" s="58"/>
      <c r="C102" s="51">
        <v>0.52090000000000003</v>
      </c>
      <c r="D102" s="51">
        <v>0.5</v>
      </c>
      <c r="E102" s="62">
        <v>0.54559999999999997</v>
      </c>
      <c r="F102" s="58">
        <v>0.63970000000000005</v>
      </c>
      <c r="G102" s="52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"/>
      <c r="S102" s="1"/>
      <c r="T102" s="1"/>
      <c r="U102" s="1"/>
      <c r="V102" s="1"/>
    </row>
    <row r="103" spans="1:22" x14ac:dyDescent="0.25">
      <c r="A103" s="51" t="s">
        <v>87</v>
      </c>
      <c r="B103" s="58"/>
      <c r="C103" s="51">
        <v>0.51300000000000001</v>
      </c>
      <c r="D103" s="51">
        <v>0.50539999999999996</v>
      </c>
      <c r="E103" s="51">
        <v>0.54249999999999998</v>
      </c>
      <c r="F103" s="58">
        <v>0.62990000000000002</v>
      </c>
      <c r="G103" s="52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"/>
      <c r="S103" s="1"/>
      <c r="T103" s="1"/>
      <c r="U103" s="1"/>
      <c r="V103" s="1"/>
    </row>
    <row r="104" spans="1:22" x14ac:dyDescent="0.25">
      <c r="A104" s="51" t="s">
        <v>88</v>
      </c>
      <c r="B104" s="58"/>
      <c r="C104" s="51">
        <v>0.5585</v>
      </c>
      <c r="D104" s="51">
        <v>0.55779999999999996</v>
      </c>
      <c r="E104" s="51">
        <v>0.5746</v>
      </c>
      <c r="F104" s="58">
        <v>0.73619999999999997</v>
      </c>
      <c r="G104" s="52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"/>
      <c r="S104" s="1"/>
      <c r="T104" s="1"/>
      <c r="U104" s="1"/>
      <c r="V104" s="1"/>
    </row>
    <row r="105" spans="1:22" x14ac:dyDescent="0.25">
      <c r="A105" s="51" t="s">
        <v>89</v>
      </c>
      <c r="B105" s="58"/>
      <c r="C105" s="51">
        <v>0.50900000000000001</v>
      </c>
      <c r="D105" s="51">
        <v>0.73570000000000002</v>
      </c>
      <c r="E105" s="51">
        <v>0.68969999999999998</v>
      </c>
      <c r="F105" s="58">
        <v>0.52070000000000005</v>
      </c>
      <c r="G105" s="52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"/>
      <c r="S105" s="1"/>
      <c r="T105" s="1"/>
      <c r="U105" s="1"/>
      <c r="V105" s="1"/>
    </row>
    <row r="106" spans="1:22" x14ac:dyDescent="0.25">
      <c r="A106" s="54" t="s">
        <v>90</v>
      </c>
      <c r="B106" s="58"/>
      <c r="C106" s="51">
        <v>0.6704</v>
      </c>
      <c r="D106" s="51">
        <v>0.54290000000000005</v>
      </c>
      <c r="E106" s="51">
        <v>0.57110000000000005</v>
      </c>
      <c r="F106" s="58">
        <v>0.60760000000000003</v>
      </c>
      <c r="G106" s="52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"/>
      <c r="S106" s="1"/>
      <c r="T106" s="1"/>
      <c r="U106" s="1"/>
      <c r="V106" s="1"/>
    </row>
    <row r="107" spans="1:22" x14ac:dyDescent="0.25">
      <c r="A107" s="54" t="s">
        <v>91</v>
      </c>
      <c r="B107" s="58"/>
      <c r="C107" s="51">
        <v>0.49409999999999998</v>
      </c>
      <c r="D107" s="51">
        <v>0.5</v>
      </c>
      <c r="E107" s="51">
        <v>0.49880000000000002</v>
      </c>
      <c r="F107" s="58">
        <v>0.49359999999999998</v>
      </c>
      <c r="G107" s="52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"/>
      <c r="S107" s="1"/>
      <c r="T107" s="1"/>
      <c r="U107" s="1"/>
      <c r="V107" s="1"/>
    </row>
    <row r="108" spans="1:22" x14ac:dyDescent="0.25">
      <c r="A108" s="51" t="s">
        <v>92</v>
      </c>
      <c r="B108" s="58"/>
      <c r="C108" s="51">
        <v>0.5171</v>
      </c>
      <c r="D108" s="51">
        <v>0.53690000000000004</v>
      </c>
      <c r="E108" s="51">
        <v>0.51939999999999997</v>
      </c>
      <c r="F108" s="58">
        <v>0.54200000000000004</v>
      </c>
      <c r="G108" s="52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"/>
      <c r="S108" s="1"/>
      <c r="T108" s="1"/>
      <c r="U108" s="1"/>
      <c r="V108" s="1"/>
    </row>
    <row r="109" spans="1:22" x14ac:dyDescent="0.25">
      <c r="A109" s="51" t="s">
        <v>93</v>
      </c>
      <c r="B109" s="58"/>
      <c r="C109" s="51">
        <v>0.51849999999999996</v>
      </c>
      <c r="D109" s="51">
        <v>0.51319999999999999</v>
      </c>
      <c r="E109" s="51">
        <v>0.53890000000000005</v>
      </c>
      <c r="F109" s="58">
        <v>0.49980000000000002</v>
      </c>
      <c r="G109" s="52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"/>
      <c r="S109" s="1"/>
      <c r="T109" s="1"/>
      <c r="U109" s="1"/>
      <c r="V109" s="1"/>
    </row>
    <row r="110" spans="1:22" x14ac:dyDescent="0.25">
      <c r="A110" s="51" t="s">
        <v>59</v>
      </c>
      <c r="B110" s="58"/>
      <c r="C110" s="51">
        <v>0.49990000000000001</v>
      </c>
      <c r="D110" s="51">
        <v>0.50760000000000005</v>
      </c>
      <c r="E110" s="51">
        <v>0.49609999999999999</v>
      </c>
      <c r="F110" s="58">
        <v>0.56579999999999997</v>
      </c>
      <c r="G110" s="52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"/>
      <c r="S110" s="1"/>
      <c r="T110" s="1"/>
      <c r="U110" s="1"/>
      <c r="V110" s="1"/>
    </row>
    <row r="111" spans="1:22" x14ac:dyDescent="0.25">
      <c r="A111" s="54" t="s">
        <v>94</v>
      </c>
      <c r="B111" s="58"/>
      <c r="C111" s="51">
        <v>0.67720000000000002</v>
      </c>
      <c r="D111" s="51">
        <v>0.72699999999999998</v>
      </c>
      <c r="E111" s="51">
        <v>0.6694</v>
      </c>
      <c r="F111" s="58">
        <v>0.89090000000000003</v>
      </c>
      <c r="G111" s="52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"/>
      <c r="S111" s="1"/>
      <c r="T111" s="1"/>
      <c r="U111" s="1"/>
      <c r="V111" s="1"/>
    </row>
    <row r="112" spans="1:22" x14ac:dyDescent="0.25">
      <c r="A112" s="53" t="s">
        <v>95</v>
      </c>
      <c r="B112" s="59"/>
      <c r="C112" s="53">
        <v>0.63400000000000001</v>
      </c>
      <c r="D112" s="53">
        <v>0.57420000000000004</v>
      </c>
      <c r="E112" s="53">
        <v>0.58520000000000005</v>
      </c>
      <c r="F112" s="59">
        <v>0.72409999999999997</v>
      </c>
      <c r="G112" s="52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"/>
      <c r="S112" s="1"/>
      <c r="T112" s="1"/>
      <c r="U112" s="1"/>
      <c r="V112" s="1"/>
    </row>
    <row r="113" spans="1:7" ht="30" customHeight="1" x14ac:dyDescent="0.25">
      <c r="A113" s="74" t="s">
        <v>132</v>
      </c>
      <c r="B113" s="75"/>
      <c r="C113" s="76">
        <f t="shared" ref="C113:D113" si="0">_xlfn.STDEV.P(C63:C112)</f>
        <v>8.1542676458404129E-2</v>
      </c>
      <c r="D113" s="76">
        <f t="shared" si="0"/>
        <v>0.10459164175018862</v>
      </c>
      <c r="E113" s="76">
        <f>_xlfn.STDEV.P(E63:E112)</f>
        <v>8.7726076146149704E-2</v>
      </c>
      <c r="F113" s="76">
        <f>_xlfn.STDEV.P(F63:F112)</f>
        <v>0.11606401364764134</v>
      </c>
      <c r="G113" s="60"/>
    </row>
    <row r="114" spans="1:7" x14ac:dyDescent="0.25">
      <c r="F114" s="60"/>
      <c r="G114" s="60"/>
    </row>
    <row r="115" spans="1:7" x14ac:dyDescent="0.25">
      <c r="F115" s="60"/>
      <c r="G115" s="60"/>
    </row>
    <row r="116" spans="1:7" x14ac:dyDescent="0.25">
      <c r="F116" s="60"/>
      <c r="G116" s="60"/>
    </row>
    <row r="117" spans="1:7" x14ac:dyDescent="0.25">
      <c r="F117" s="60"/>
      <c r="G117" s="60"/>
    </row>
    <row r="118" spans="1:7" x14ac:dyDescent="0.25">
      <c r="F118" s="60"/>
      <c r="G118" s="60"/>
    </row>
    <row r="119" spans="1:7" x14ac:dyDescent="0.25">
      <c r="F119" s="60"/>
      <c r="G119" s="60"/>
    </row>
    <row r="120" spans="1:7" x14ac:dyDescent="0.25">
      <c r="F120" s="60"/>
      <c r="G120" s="60"/>
    </row>
    <row r="121" spans="1:7" x14ac:dyDescent="0.25">
      <c r="F121" s="60"/>
      <c r="G121" s="60"/>
    </row>
    <row r="122" spans="1:7" x14ac:dyDescent="0.25">
      <c r="F122" s="60"/>
      <c r="G122" s="60"/>
    </row>
    <row r="123" spans="1:7" x14ac:dyDescent="0.25">
      <c r="F123" s="60"/>
      <c r="G123" s="60"/>
    </row>
    <row r="124" spans="1:7" x14ac:dyDescent="0.25">
      <c r="F124" s="60"/>
      <c r="G124" s="60"/>
    </row>
  </sheetData>
  <mergeCells count="4">
    <mergeCell ref="I60:N60"/>
    <mergeCell ref="A59:AP59"/>
    <mergeCell ref="A1:AP1"/>
    <mergeCell ref="I2:N2"/>
  </mergeCells>
  <conditionalFormatting sqref="C63:F112 C114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11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54 F5:F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113:F113" formulaRange="1"/>
    <ignoredError sqref="D5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8"/>
  <sheetViews>
    <sheetView topLeftCell="A171" zoomScale="121" zoomScaleNormal="70" workbookViewId="0">
      <selection activeCell="H186" sqref="D183:H186"/>
    </sheetView>
  </sheetViews>
  <sheetFormatPr defaultRowHeight="15" x14ac:dyDescent="0.25"/>
  <cols>
    <col min="1" max="1" width="18.7109375" customWidth="1"/>
    <col min="2" max="2" width="3.7109375" customWidth="1"/>
    <col min="3" max="12" width="14.7109375" customWidth="1"/>
  </cols>
  <sheetData>
    <row r="1" spans="1:43" s="1" customFormat="1" ht="30" customHeight="1" x14ac:dyDescent="0.25">
      <c r="A1" s="115" t="s">
        <v>145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</row>
    <row r="2" spans="1:43" s="42" customFormat="1" ht="30" customHeight="1" x14ac:dyDescent="0.25">
      <c r="A2" s="55" t="s">
        <v>97</v>
      </c>
      <c r="B2" s="67"/>
      <c r="C2" s="55" t="s">
        <v>183</v>
      </c>
      <c r="D2" s="67" t="s">
        <v>199</v>
      </c>
      <c r="E2" s="67" t="s">
        <v>200</v>
      </c>
      <c r="F2" s="67" t="s">
        <v>187</v>
      </c>
      <c r="G2" s="55" t="s">
        <v>188</v>
      </c>
      <c r="H2" s="95" t="s">
        <v>201</v>
      </c>
      <c r="I2" s="55" t="s">
        <v>202</v>
      </c>
      <c r="J2" s="95" t="s">
        <v>203</v>
      </c>
      <c r="K2" s="55" t="s">
        <v>204</v>
      </c>
      <c r="L2" s="55" t="s">
        <v>205</v>
      </c>
      <c r="M2" s="102"/>
      <c r="N2" s="102"/>
      <c r="O2" s="102"/>
      <c r="P2" s="66"/>
      <c r="Q2" s="66"/>
      <c r="R2" s="66"/>
      <c r="S2" s="66"/>
      <c r="T2" s="66"/>
    </row>
    <row r="3" spans="1:43" s="43" customFormat="1" x14ac:dyDescent="0.25">
      <c r="A3" s="64"/>
      <c r="B3" s="47"/>
      <c r="C3" s="56" t="s">
        <v>45</v>
      </c>
      <c r="D3" s="47" t="s">
        <v>45</v>
      </c>
      <c r="E3" s="47" t="s">
        <v>45</v>
      </c>
      <c r="F3" s="47" t="s">
        <v>45</v>
      </c>
      <c r="G3" s="56" t="s">
        <v>45</v>
      </c>
      <c r="H3" s="56" t="s">
        <v>45</v>
      </c>
      <c r="I3" s="56" t="s">
        <v>45</v>
      </c>
      <c r="J3" s="56" t="s">
        <v>45</v>
      </c>
      <c r="K3" s="56" t="s">
        <v>45</v>
      </c>
      <c r="L3" s="56" t="s">
        <v>45</v>
      </c>
      <c r="M3" s="48"/>
      <c r="N3" s="48"/>
      <c r="O3" s="48"/>
      <c r="P3" s="48"/>
      <c r="Q3" s="48"/>
      <c r="R3" s="48"/>
      <c r="S3" s="48"/>
      <c r="T3" s="48"/>
      <c r="U3" s="44"/>
      <c r="V3" s="44"/>
      <c r="W3" s="44"/>
      <c r="X3" s="44"/>
      <c r="Y3" s="44"/>
      <c r="Z3" s="44"/>
      <c r="AA3" s="44"/>
    </row>
    <row r="4" spans="1:43" s="46" customFormat="1" x14ac:dyDescent="0.25">
      <c r="A4" s="65" t="s">
        <v>98</v>
      </c>
      <c r="B4" s="49"/>
      <c r="C4" s="57">
        <f>G63</f>
        <v>0.68920000000000003</v>
      </c>
      <c r="D4" s="49">
        <v>0.6956</v>
      </c>
      <c r="E4" s="49">
        <v>0.70269999999999999</v>
      </c>
      <c r="F4" s="49">
        <v>0.71660000000000001</v>
      </c>
      <c r="G4" s="57">
        <v>0.70389999999999997</v>
      </c>
      <c r="H4" s="57">
        <v>0.73429999999999995</v>
      </c>
      <c r="I4" s="57">
        <v>0.71599999999999997</v>
      </c>
      <c r="J4" s="57">
        <v>0.73180000000000001</v>
      </c>
      <c r="K4" s="57">
        <v>0.72289999999999999</v>
      </c>
      <c r="L4" s="57">
        <f>E122</f>
        <v>0.66439999999999999</v>
      </c>
      <c r="M4" s="50"/>
      <c r="N4" s="50"/>
      <c r="O4" s="50"/>
      <c r="P4" s="50"/>
      <c r="Q4" s="50"/>
      <c r="R4" s="50"/>
      <c r="S4" s="50"/>
      <c r="T4" s="50"/>
      <c r="U4" s="45"/>
      <c r="V4" s="45"/>
      <c r="W4" s="45"/>
      <c r="X4" s="45"/>
      <c r="Y4" s="45"/>
      <c r="Z4" s="45"/>
      <c r="AA4" s="45"/>
    </row>
    <row r="5" spans="1:43" x14ac:dyDescent="0.25">
      <c r="A5" s="51" t="s">
        <v>48</v>
      </c>
      <c r="B5" s="58"/>
      <c r="C5" s="57">
        <f t="shared" ref="C5:C54" si="0">G64</f>
        <v>0.59470000000000001</v>
      </c>
      <c r="D5" s="51">
        <v>0.66149999999999998</v>
      </c>
      <c r="E5" s="51">
        <v>0.62229999999999996</v>
      </c>
      <c r="F5" s="58">
        <v>0.62029999999999996</v>
      </c>
      <c r="G5" s="58">
        <v>0.58089999999999997</v>
      </c>
      <c r="H5" s="58">
        <v>0.64990000000000003</v>
      </c>
      <c r="I5" s="58">
        <v>0.59689999999999999</v>
      </c>
      <c r="J5" s="58">
        <v>0.65090000000000003</v>
      </c>
      <c r="K5" s="58">
        <v>0.62139999999999995</v>
      </c>
      <c r="L5" s="58">
        <f t="shared" ref="L5:L54" si="1">E123</f>
        <v>0.61309999999999998</v>
      </c>
      <c r="M5" s="52"/>
      <c r="N5" s="52"/>
      <c r="O5" s="52"/>
      <c r="P5" s="52"/>
      <c r="Q5" s="52"/>
      <c r="R5" s="52"/>
      <c r="S5" s="63"/>
      <c r="T5" s="63"/>
      <c r="U5" s="1"/>
      <c r="V5" s="1"/>
      <c r="W5" s="1"/>
    </row>
    <row r="6" spans="1:43" x14ac:dyDescent="0.25">
      <c r="A6" s="51" t="s">
        <v>49</v>
      </c>
      <c r="B6" s="58"/>
      <c r="C6" s="57">
        <f t="shared" si="0"/>
        <v>0.79920000000000002</v>
      </c>
      <c r="D6" s="51">
        <v>0.77290000000000003</v>
      </c>
      <c r="E6" s="51">
        <v>0.78490000000000004</v>
      </c>
      <c r="F6" s="58">
        <v>0.79320000000000002</v>
      </c>
      <c r="G6" s="58">
        <v>0.77370000000000005</v>
      </c>
      <c r="H6" s="58">
        <v>0.79920000000000002</v>
      </c>
      <c r="I6" s="58">
        <v>0.80969999999999998</v>
      </c>
      <c r="J6" s="58">
        <v>0.8</v>
      </c>
      <c r="K6" s="58">
        <v>0.81379999999999997</v>
      </c>
      <c r="L6" s="58">
        <f t="shared" si="1"/>
        <v>0.75849999999999995</v>
      </c>
      <c r="M6" s="17"/>
      <c r="N6" s="17"/>
      <c r="O6" s="17"/>
      <c r="P6" s="17"/>
      <c r="Q6" s="17"/>
      <c r="R6" s="17"/>
      <c r="S6" s="1"/>
      <c r="T6" s="1"/>
      <c r="U6" s="1"/>
      <c r="V6" s="1"/>
      <c r="W6" s="1"/>
    </row>
    <row r="7" spans="1:43" x14ac:dyDescent="0.25">
      <c r="A7" s="51" t="s">
        <v>60</v>
      </c>
      <c r="B7" s="58"/>
      <c r="C7" s="57">
        <f t="shared" si="0"/>
        <v>0.63270000000000004</v>
      </c>
      <c r="D7" s="51">
        <v>0.62719999999999998</v>
      </c>
      <c r="E7" s="51">
        <v>0.64170000000000005</v>
      </c>
      <c r="F7" s="58">
        <v>0.62609999999999999</v>
      </c>
      <c r="G7" s="58">
        <v>0.61839999999999995</v>
      </c>
      <c r="H7" s="58">
        <v>0.629</v>
      </c>
      <c r="I7" s="58">
        <v>0.63019999999999998</v>
      </c>
      <c r="J7" s="58">
        <v>0.64400000000000002</v>
      </c>
      <c r="K7" s="58">
        <v>0.63009999999999999</v>
      </c>
      <c r="L7" s="58">
        <f t="shared" si="1"/>
        <v>0.6089</v>
      </c>
      <c r="M7" s="17"/>
      <c r="N7" s="17"/>
      <c r="O7" s="17"/>
      <c r="P7" s="17"/>
      <c r="Q7" s="17"/>
      <c r="R7" s="17"/>
      <c r="S7" s="1"/>
      <c r="T7" s="1"/>
      <c r="U7" s="1"/>
      <c r="V7" s="1"/>
      <c r="W7" s="1"/>
    </row>
    <row r="8" spans="1:43" x14ac:dyDescent="0.25">
      <c r="A8" s="51" t="s">
        <v>50</v>
      </c>
      <c r="B8" s="58"/>
      <c r="C8" s="57">
        <f t="shared" si="0"/>
        <v>0.7712</v>
      </c>
      <c r="D8" s="51">
        <v>0.77859999999999996</v>
      </c>
      <c r="E8" s="51">
        <v>0.77859999999999996</v>
      </c>
      <c r="F8" s="58">
        <v>0.79779999999999995</v>
      </c>
      <c r="G8" s="58">
        <v>0.78400000000000003</v>
      </c>
      <c r="H8" s="58">
        <v>0.80830000000000002</v>
      </c>
      <c r="I8" s="58">
        <v>0.82769999999999999</v>
      </c>
      <c r="J8" s="58">
        <v>0.79530000000000001</v>
      </c>
      <c r="K8" s="58">
        <v>0.80679999999999996</v>
      </c>
      <c r="L8" s="58">
        <f t="shared" si="1"/>
        <v>0.76229999999999998</v>
      </c>
      <c r="M8" s="17"/>
      <c r="N8" s="17"/>
      <c r="O8" s="17"/>
      <c r="P8" s="17"/>
      <c r="Q8" s="17"/>
      <c r="R8" s="17"/>
      <c r="S8" s="1"/>
      <c r="T8" s="1"/>
      <c r="U8" s="1"/>
      <c r="V8" s="1"/>
      <c r="W8" s="1"/>
    </row>
    <row r="9" spans="1:43" x14ac:dyDescent="0.25">
      <c r="A9" s="51" t="s">
        <v>61</v>
      </c>
      <c r="B9" s="58"/>
      <c r="C9" s="57">
        <f t="shared" si="0"/>
        <v>0.71</v>
      </c>
      <c r="D9" s="51">
        <v>0.67830000000000001</v>
      </c>
      <c r="E9" s="51">
        <v>0.68830000000000002</v>
      </c>
      <c r="F9" s="58">
        <v>0.67</v>
      </c>
      <c r="G9" s="58">
        <v>0.71160000000000001</v>
      </c>
      <c r="H9" s="58">
        <v>0.6976</v>
      </c>
      <c r="I9" s="58">
        <v>0.71289999999999998</v>
      </c>
      <c r="J9" s="58">
        <v>0.71940000000000004</v>
      </c>
      <c r="K9" s="58">
        <v>0.69199999999999995</v>
      </c>
      <c r="L9" s="58">
        <f t="shared" si="1"/>
        <v>0.70440000000000003</v>
      </c>
      <c r="M9" s="17"/>
      <c r="N9" s="17"/>
      <c r="O9" s="17"/>
      <c r="P9" s="17"/>
      <c r="Q9" s="17"/>
      <c r="R9" s="17"/>
      <c r="S9" s="1"/>
      <c r="T9" s="1"/>
      <c r="U9" s="1"/>
      <c r="V9" s="1"/>
      <c r="W9" s="1"/>
    </row>
    <row r="10" spans="1:43" x14ac:dyDescent="0.25">
      <c r="A10" s="51" t="s">
        <v>62</v>
      </c>
      <c r="B10" s="58"/>
      <c r="C10" s="57">
        <f t="shared" si="0"/>
        <v>0.7006</v>
      </c>
      <c r="D10" s="51">
        <v>0.71230000000000004</v>
      </c>
      <c r="E10" s="51">
        <v>0.72350000000000003</v>
      </c>
      <c r="F10" s="58">
        <v>0.71550000000000002</v>
      </c>
      <c r="G10" s="58">
        <v>0.7097</v>
      </c>
      <c r="H10" s="58">
        <v>0.74770000000000003</v>
      </c>
      <c r="I10" s="58">
        <v>0.73780000000000001</v>
      </c>
      <c r="J10" s="58">
        <v>0.74380000000000002</v>
      </c>
      <c r="K10" s="58">
        <v>0.73350000000000004</v>
      </c>
      <c r="L10" s="58">
        <f t="shared" si="1"/>
        <v>0.68620000000000003</v>
      </c>
      <c r="M10" s="17"/>
      <c r="N10" s="17"/>
      <c r="O10" s="17"/>
      <c r="P10" s="17"/>
      <c r="Q10" s="17"/>
      <c r="R10" s="17"/>
      <c r="S10" s="1"/>
      <c r="T10" s="1"/>
      <c r="U10" s="1"/>
      <c r="V10" s="1"/>
      <c r="W10" s="1"/>
    </row>
    <row r="11" spans="1:43" x14ac:dyDescent="0.25">
      <c r="A11" s="51" t="s">
        <v>51</v>
      </c>
      <c r="B11" s="58"/>
      <c r="C11" s="57">
        <f t="shared" si="0"/>
        <v>0.69979999999999998</v>
      </c>
      <c r="D11" s="51">
        <v>0.71640000000000004</v>
      </c>
      <c r="E11" s="51">
        <v>0.71489999999999998</v>
      </c>
      <c r="F11" s="58">
        <v>0.70489999999999997</v>
      </c>
      <c r="G11" s="58">
        <v>0.70409999999999995</v>
      </c>
      <c r="H11" s="58">
        <v>0.7329</v>
      </c>
      <c r="I11" s="58">
        <v>0.73099999999999998</v>
      </c>
      <c r="J11" s="58">
        <v>0.74209999999999998</v>
      </c>
      <c r="K11" s="58">
        <v>0.79049999999999998</v>
      </c>
      <c r="L11" s="58">
        <f t="shared" si="1"/>
        <v>0.64890000000000003</v>
      </c>
      <c r="M11" s="17"/>
      <c r="N11" s="17"/>
      <c r="O11" s="17"/>
      <c r="P11" s="17"/>
      <c r="Q11" s="17"/>
      <c r="R11" s="17"/>
      <c r="S11" s="1"/>
      <c r="T11" s="1"/>
      <c r="U11" s="1"/>
      <c r="V11" s="1"/>
      <c r="W11" s="1"/>
    </row>
    <row r="12" spans="1:43" x14ac:dyDescent="0.25">
      <c r="A12" s="51" t="s">
        <v>52</v>
      </c>
      <c r="B12" s="58"/>
      <c r="C12" s="57">
        <f t="shared" si="0"/>
        <v>0.82120000000000004</v>
      </c>
      <c r="D12" s="51">
        <v>0.82669999999999999</v>
      </c>
      <c r="E12" s="51">
        <v>0.79239999999999999</v>
      </c>
      <c r="F12" s="58">
        <v>0.81879999999999997</v>
      </c>
      <c r="G12" s="58">
        <v>0.81020000000000003</v>
      </c>
      <c r="H12" s="58">
        <v>0.86419999999999997</v>
      </c>
      <c r="I12" s="58">
        <v>0.84899999999999998</v>
      </c>
      <c r="J12" s="58">
        <v>0.85089999999999999</v>
      </c>
      <c r="K12" s="58">
        <v>0.8367</v>
      </c>
      <c r="L12" s="58">
        <f t="shared" si="1"/>
        <v>0.77229999999999999</v>
      </c>
      <c r="M12" s="17"/>
      <c r="N12" s="17"/>
      <c r="O12" s="17"/>
      <c r="P12" s="17"/>
      <c r="Q12" s="17"/>
      <c r="R12" s="17"/>
      <c r="S12" s="1"/>
      <c r="T12" s="1"/>
      <c r="U12" s="1"/>
      <c r="V12" s="1"/>
      <c r="W12" s="1"/>
    </row>
    <row r="13" spans="1:43" x14ac:dyDescent="0.25">
      <c r="A13" s="51" t="s">
        <v>63</v>
      </c>
      <c r="B13" s="58"/>
      <c r="C13" s="57">
        <f t="shared" si="0"/>
        <v>0.62639999999999996</v>
      </c>
      <c r="D13" s="51">
        <v>0.57430000000000003</v>
      </c>
      <c r="E13" s="51">
        <v>0.65010000000000001</v>
      </c>
      <c r="F13" s="58">
        <v>0.65900000000000003</v>
      </c>
      <c r="G13" s="58">
        <v>0.59589999999999999</v>
      </c>
      <c r="H13" s="58">
        <v>0.64500000000000002</v>
      </c>
      <c r="I13" s="58">
        <v>0.64249999999999996</v>
      </c>
      <c r="J13" s="58">
        <v>0.69479999999999997</v>
      </c>
      <c r="K13" s="58">
        <v>0.63859999999999995</v>
      </c>
      <c r="L13" s="58">
        <f t="shared" si="1"/>
        <v>0.6119</v>
      </c>
      <c r="M13" s="17"/>
      <c r="N13" s="17"/>
      <c r="O13" s="17"/>
      <c r="P13" s="17"/>
      <c r="Q13" s="17"/>
      <c r="R13" s="17"/>
      <c r="S13" s="1"/>
      <c r="T13" s="1"/>
      <c r="U13" s="1"/>
      <c r="V13" s="1"/>
      <c r="W13" s="1"/>
    </row>
    <row r="14" spans="1:43" x14ac:dyDescent="0.25">
      <c r="A14" s="51" t="s">
        <v>64</v>
      </c>
      <c r="B14" s="58"/>
      <c r="C14" s="57">
        <f t="shared" si="0"/>
        <v>0.66969999999999996</v>
      </c>
      <c r="D14" s="51">
        <v>0.73089999999999999</v>
      </c>
      <c r="E14" s="51">
        <v>0.67479999999999996</v>
      </c>
      <c r="F14" s="58">
        <v>0.71660000000000001</v>
      </c>
      <c r="G14" s="58">
        <v>0.67220000000000002</v>
      </c>
      <c r="H14" s="58">
        <v>0.7369</v>
      </c>
      <c r="I14" s="58">
        <v>0.72719999999999996</v>
      </c>
      <c r="J14" s="58">
        <v>0.68140000000000001</v>
      </c>
      <c r="K14" s="58">
        <v>0.71960000000000002</v>
      </c>
      <c r="L14" s="58">
        <f t="shared" si="1"/>
        <v>0.69779999999999998</v>
      </c>
      <c r="M14" s="17"/>
      <c r="N14" s="17"/>
      <c r="O14" s="17"/>
      <c r="P14" s="17"/>
      <c r="Q14" s="17"/>
      <c r="R14" s="17"/>
      <c r="S14" s="1"/>
      <c r="T14" s="1"/>
      <c r="U14" s="1"/>
      <c r="V14" s="1"/>
      <c r="W14" s="1"/>
    </row>
    <row r="15" spans="1:43" x14ac:dyDescent="0.25">
      <c r="A15" s="51" t="s">
        <v>65</v>
      </c>
      <c r="B15" s="58"/>
      <c r="C15" s="57">
        <f t="shared" si="0"/>
        <v>0.63329999999999997</v>
      </c>
      <c r="D15" s="51">
        <v>0.66</v>
      </c>
      <c r="E15" s="51">
        <v>0.68869999999999998</v>
      </c>
      <c r="F15" s="58">
        <v>0.71560000000000001</v>
      </c>
      <c r="G15" s="58">
        <v>0.63270000000000004</v>
      </c>
      <c r="H15" s="58">
        <v>0.69640000000000002</v>
      </c>
      <c r="I15" s="58">
        <v>0.62960000000000005</v>
      </c>
      <c r="J15" s="58">
        <v>0.72489999999999999</v>
      </c>
      <c r="K15" s="58">
        <v>0.63829999999999998</v>
      </c>
      <c r="L15" s="58">
        <f t="shared" si="1"/>
        <v>0.62390000000000001</v>
      </c>
      <c r="M15" s="17"/>
      <c r="N15" s="17"/>
      <c r="O15" s="17"/>
      <c r="P15" s="17"/>
      <c r="Q15" s="17"/>
      <c r="R15" s="17"/>
      <c r="S15" s="1"/>
      <c r="T15" s="1"/>
      <c r="U15" s="1"/>
      <c r="V15" s="1"/>
      <c r="W15" s="1"/>
    </row>
    <row r="16" spans="1:43" x14ac:dyDescent="0.25">
      <c r="A16" s="51" t="s">
        <v>66</v>
      </c>
      <c r="B16" s="58"/>
      <c r="C16" s="57">
        <f t="shared" si="0"/>
        <v>0.75829999999999997</v>
      </c>
      <c r="D16" s="51">
        <v>0.72619999999999996</v>
      </c>
      <c r="E16" s="51">
        <v>0.78510000000000002</v>
      </c>
      <c r="F16" s="58">
        <v>0.76559999999999995</v>
      </c>
      <c r="G16" s="58">
        <v>0.80230000000000001</v>
      </c>
      <c r="H16" s="58">
        <v>0.78400000000000003</v>
      </c>
      <c r="I16" s="58">
        <v>0.75490000000000002</v>
      </c>
      <c r="J16" s="58">
        <v>0.78200000000000003</v>
      </c>
      <c r="K16" s="58">
        <v>0.79569999999999996</v>
      </c>
      <c r="L16" s="58">
        <f t="shared" si="1"/>
        <v>0.71220000000000006</v>
      </c>
      <c r="M16" s="17"/>
      <c r="N16" s="17"/>
      <c r="O16" s="17"/>
      <c r="P16" s="17"/>
      <c r="Q16" s="17"/>
      <c r="R16" s="17"/>
      <c r="S16" s="1"/>
      <c r="T16" s="1"/>
      <c r="U16" s="1"/>
      <c r="V16" s="1"/>
      <c r="W16" s="1"/>
    </row>
    <row r="17" spans="1:23" x14ac:dyDescent="0.25">
      <c r="A17" s="51" t="s">
        <v>67</v>
      </c>
      <c r="B17" s="58"/>
      <c r="C17" s="57">
        <f t="shared" si="0"/>
        <v>0.69040000000000001</v>
      </c>
      <c r="D17" s="51">
        <v>0.66520000000000001</v>
      </c>
      <c r="E17" s="51">
        <v>0.72929999999999995</v>
      </c>
      <c r="F17" s="58">
        <v>0.71109999999999995</v>
      </c>
      <c r="G17" s="58">
        <v>0.68100000000000005</v>
      </c>
      <c r="H17" s="58">
        <v>0.68810000000000004</v>
      </c>
      <c r="I17" s="58">
        <v>0.72160000000000002</v>
      </c>
      <c r="J17" s="58">
        <v>0.74909999999999999</v>
      </c>
      <c r="K17" s="58">
        <v>0.71599999999999997</v>
      </c>
      <c r="L17" s="58">
        <f t="shared" si="1"/>
        <v>0.6512</v>
      </c>
      <c r="M17" s="17"/>
      <c r="N17" s="17"/>
      <c r="O17" s="17"/>
      <c r="P17" s="17"/>
      <c r="Q17" s="17"/>
      <c r="R17" s="17"/>
      <c r="S17" s="1"/>
      <c r="T17" s="1"/>
      <c r="U17" s="1"/>
      <c r="V17" s="1"/>
      <c r="W17" s="1"/>
    </row>
    <row r="18" spans="1:23" x14ac:dyDescent="0.25">
      <c r="A18" s="51" t="s">
        <v>68</v>
      </c>
      <c r="B18" s="58"/>
      <c r="C18" s="57">
        <f t="shared" si="0"/>
        <v>0.56779999999999997</v>
      </c>
      <c r="D18" s="51">
        <v>0.58809999999999996</v>
      </c>
      <c r="E18" s="51">
        <v>0.59789999999999999</v>
      </c>
      <c r="F18" s="58">
        <v>0.66500000000000004</v>
      </c>
      <c r="G18" s="58">
        <v>0.63349999999999995</v>
      </c>
      <c r="H18" s="58">
        <v>0.62509999999999999</v>
      </c>
      <c r="I18" s="58">
        <v>0.62509999999999999</v>
      </c>
      <c r="J18" s="58">
        <v>0.64490000000000003</v>
      </c>
      <c r="K18" s="58">
        <v>0.63800000000000001</v>
      </c>
      <c r="L18" s="58">
        <f t="shared" si="1"/>
        <v>0.53069999999999995</v>
      </c>
      <c r="M18" s="17"/>
      <c r="N18" s="17"/>
      <c r="O18" s="17"/>
      <c r="P18" s="17"/>
      <c r="Q18" s="17"/>
      <c r="R18" s="17"/>
      <c r="S18" s="1"/>
      <c r="T18" s="1"/>
      <c r="U18" s="1"/>
      <c r="V18" s="1"/>
      <c r="W18" s="1"/>
    </row>
    <row r="19" spans="1:23" x14ac:dyDescent="0.25">
      <c r="A19" s="51" t="s">
        <v>69</v>
      </c>
      <c r="B19" s="58"/>
      <c r="C19" s="57">
        <f t="shared" si="0"/>
        <v>0.59189999999999998</v>
      </c>
      <c r="D19" s="51">
        <v>0.61160000000000003</v>
      </c>
      <c r="E19" s="51">
        <v>0.61260000000000003</v>
      </c>
      <c r="F19" s="58">
        <v>0.66339999999999999</v>
      </c>
      <c r="G19" s="58">
        <v>0.65010000000000001</v>
      </c>
      <c r="H19" s="58">
        <v>0.68</v>
      </c>
      <c r="I19" s="58">
        <v>0.65859999999999996</v>
      </c>
      <c r="J19" s="58">
        <v>0.67520000000000002</v>
      </c>
      <c r="K19" s="58">
        <v>0.68179999999999996</v>
      </c>
      <c r="L19" s="58">
        <f t="shared" si="1"/>
        <v>0.57750000000000001</v>
      </c>
      <c r="M19" s="17"/>
      <c r="N19" s="17"/>
      <c r="O19" s="17"/>
      <c r="P19" s="17"/>
      <c r="Q19" s="17"/>
      <c r="R19" s="17"/>
      <c r="S19" s="1"/>
      <c r="T19" s="1"/>
      <c r="U19" s="1"/>
      <c r="V19" s="1"/>
      <c r="W19" s="1"/>
    </row>
    <row r="20" spans="1:23" x14ac:dyDescent="0.25">
      <c r="A20" s="51" t="s">
        <v>99</v>
      </c>
      <c r="B20" s="58"/>
      <c r="C20" s="57">
        <f t="shared" si="0"/>
        <v>0.57530000000000003</v>
      </c>
      <c r="D20" s="51">
        <v>0.62780000000000002</v>
      </c>
      <c r="E20" s="51">
        <v>0.62180000000000002</v>
      </c>
      <c r="F20" s="58">
        <v>0.62670000000000003</v>
      </c>
      <c r="G20" s="58">
        <v>0.58540000000000003</v>
      </c>
      <c r="H20" s="58">
        <v>0.67269999999999996</v>
      </c>
      <c r="I20" s="58">
        <v>0.56569999999999998</v>
      </c>
      <c r="J20" s="58">
        <v>0.66200000000000003</v>
      </c>
      <c r="K20" s="58">
        <v>0.58930000000000005</v>
      </c>
      <c r="L20" s="58">
        <f t="shared" si="1"/>
        <v>0.54459999999999997</v>
      </c>
      <c r="M20" s="17"/>
      <c r="N20" s="17"/>
      <c r="O20" s="17"/>
      <c r="P20" s="17"/>
      <c r="Q20" s="17"/>
      <c r="R20" s="17"/>
      <c r="S20" s="1"/>
      <c r="T20" s="1"/>
      <c r="U20" s="1"/>
      <c r="V20" s="1"/>
      <c r="W20" s="1"/>
    </row>
    <row r="21" spans="1:23" x14ac:dyDescent="0.25">
      <c r="A21" s="51" t="s">
        <v>53</v>
      </c>
      <c r="B21" s="58"/>
      <c r="C21" s="57">
        <f t="shared" si="0"/>
        <v>0.62719999999999998</v>
      </c>
      <c r="D21" s="51">
        <v>0.60750000000000004</v>
      </c>
      <c r="E21" s="51">
        <v>0.6845</v>
      </c>
      <c r="F21" s="58">
        <v>0.69040000000000001</v>
      </c>
      <c r="G21" s="58">
        <v>0.64090000000000003</v>
      </c>
      <c r="H21" s="58">
        <v>0.68240000000000001</v>
      </c>
      <c r="I21" s="58">
        <v>0.65290000000000004</v>
      </c>
      <c r="J21" s="58">
        <v>0.72170000000000001</v>
      </c>
      <c r="K21" s="58">
        <v>0.65659999999999996</v>
      </c>
      <c r="L21" s="58">
        <f t="shared" si="1"/>
        <v>0.60850000000000004</v>
      </c>
      <c r="M21" s="17"/>
      <c r="N21" s="17"/>
      <c r="O21" s="17"/>
      <c r="P21" s="17"/>
      <c r="Q21" s="17"/>
      <c r="R21" s="17"/>
      <c r="S21" s="1"/>
      <c r="T21" s="1"/>
      <c r="U21" s="1"/>
      <c r="V21" s="1"/>
      <c r="W21" s="1"/>
    </row>
    <row r="22" spans="1:23" x14ac:dyDescent="0.25">
      <c r="A22" s="51" t="s">
        <v>54</v>
      </c>
      <c r="B22" s="58"/>
      <c r="C22" s="57">
        <f t="shared" si="0"/>
        <v>0.59379999999999999</v>
      </c>
      <c r="D22" s="51">
        <v>0.82909999999999995</v>
      </c>
      <c r="E22" s="51">
        <v>0.82269999999999999</v>
      </c>
      <c r="F22" s="58">
        <v>0.81420000000000003</v>
      </c>
      <c r="G22" s="58">
        <v>0.81130000000000002</v>
      </c>
      <c r="H22" s="58">
        <v>0.8407</v>
      </c>
      <c r="I22" s="58">
        <v>0.85029999999999994</v>
      </c>
      <c r="J22" s="58">
        <v>0.88349999999999995</v>
      </c>
      <c r="K22" s="58">
        <v>0.8458</v>
      </c>
      <c r="L22" s="58">
        <f t="shared" si="1"/>
        <v>0.75270000000000004</v>
      </c>
      <c r="M22" s="17"/>
      <c r="N22" s="17"/>
      <c r="O22" s="17"/>
      <c r="P22" s="17"/>
      <c r="Q22" s="17"/>
      <c r="R22" s="17"/>
      <c r="S22" s="1"/>
      <c r="T22" s="1"/>
      <c r="U22" s="1"/>
      <c r="V22" s="1"/>
      <c r="W22" s="1"/>
    </row>
    <row r="23" spans="1:23" x14ac:dyDescent="0.25">
      <c r="A23" s="51" t="s">
        <v>70</v>
      </c>
      <c r="B23" s="58"/>
      <c r="C23" s="57">
        <f t="shared" si="0"/>
        <v>0.62150000000000005</v>
      </c>
      <c r="D23" s="51">
        <v>0.58840000000000003</v>
      </c>
      <c r="E23" s="51">
        <v>0.59740000000000004</v>
      </c>
      <c r="F23" s="58">
        <v>0.57940000000000003</v>
      </c>
      <c r="G23" s="58">
        <v>0.60809999999999997</v>
      </c>
      <c r="H23" s="58">
        <v>0.63570000000000004</v>
      </c>
      <c r="I23" s="58">
        <v>0.64</v>
      </c>
      <c r="J23" s="58">
        <v>0.66649999999999998</v>
      </c>
      <c r="K23" s="58">
        <v>0.6734</v>
      </c>
      <c r="L23" s="58">
        <f t="shared" si="1"/>
        <v>0.5282</v>
      </c>
      <c r="M23" s="17"/>
      <c r="N23" s="17"/>
      <c r="O23" s="17"/>
      <c r="P23" s="17"/>
      <c r="Q23" s="17"/>
      <c r="R23" s="17"/>
      <c r="S23" s="1"/>
      <c r="T23" s="1"/>
      <c r="U23" s="1"/>
      <c r="V23" s="1"/>
      <c r="W23" s="1"/>
    </row>
    <row r="24" spans="1:23" x14ac:dyDescent="0.25">
      <c r="A24" s="51" t="s">
        <v>71</v>
      </c>
      <c r="B24" s="58"/>
      <c r="C24" s="57">
        <f t="shared" si="0"/>
        <v>0.53090000000000004</v>
      </c>
      <c r="D24" s="51">
        <v>0.55300000000000005</v>
      </c>
      <c r="E24" s="51">
        <v>0.56869999999999998</v>
      </c>
      <c r="F24" s="58">
        <v>0.58250000000000002</v>
      </c>
      <c r="G24" s="58">
        <v>0.5958</v>
      </c>
      <c r="H24" s="58">
        <v>0.64019999999999999</v>
      </c>
      <c r="I24" s="58">
        <v>0.58809999999999996</v>
      </c>
      <c r="J24" s="58">
        <v>0.6179</v>
      </c>
      <c r="K24" s="58">
        <v>0.62919999999999998</v>
      </c>
      <c r="L24" s="58">
        <f t="shared" si="1"/>
        <v>0.55120000000000002</v>
      </c>
      <c r="M24" s="17"/>
      <c r="N24" s="17"/>
      <c r="O24" s="17"/>
      <c r="P24" s="17"/>
      <c r="Q24" s="17"/>
      <c r="R24" s="17"/>
      <c r="S24" s="1"/>
      <c r="T24" s="1"/>
      <c r="U24" s="1"/>
      <c r="V24" s="1"/>
      <c r="W24" s="1"/>
    </row>
    <row r="25" spans="1:23" x14ac:dyDescent="0.25">
      <c r="A25" s="51" t="s">
        <v>72</v>
      </c>
      <c r="B25" s="58"/>
      <c r="C25" s="57">
        <f t="shared" si="0"/>
        <v>0.57440000000000002</v>
      </c>
      <c r="D25" s="51">
        <v>0.58460000000000001</v>
      </c>
      <c r="E25" s="51">
        <v>0.58030000000000004</v>
      </c>
      <c r="F25" s="58">
        <v>0.62639999999999996</v>
      </c>
      <c r="G25" s="58">
        <v>0.61950000000000005</v>
      </c>
      <c r="H25" s="58">
        <v>0.6492</v>
      </c>
      <c r="I25" s="58">
        <v>0.60780000000000001</v>
      </c>
      <c r="J25" s="58">
        <v>0.61160000000000003</v>
      </c>
      <c r="K25" s="58">
        <v>0.64429999999999998</v>
      </c>
      <c r="L25" s="58">
        <f t="shared" si="1"/>
        <v>0.54690000000000005</v>
      </c>
      <c r="M25" s="17"/>
      <c r="N25" s="17"/>
      <c r="O25" s="17"/>
      <c r="P25" s="17"/>
      <c r="Q25" s="17"/>
      <c r="R25" s="17"/>
      <c r="S25" s="1"/>
      <c r="T25" s="1"/>
      <c r="U25" s="1"/>
      <c r="V25" s="1"/>
      <c r="W25" s="1"/>
    </row>
    <row r="26" spans="1:23" x14ac:dyDescent="0.25">
      <c r="A26" s="51" t="s">
        <v>73</v>
      </c>
      <c r="B26" s="58"/>
      <c r="C26" s="57">
        <f t="shared" si="0"/>
        <v>0.50429999999999997</v>
      </c>
      <c r="D26" s="51">
        <v>0.52180000000000004</v>
      </c>
      <c r="E26" s="51">
        <v>0.56120000000000003</v>
      </c>
      <c r="F26" s="58">
        <v>0.56989999999999996</v>
      </c>
      <c r="G26" s="58">
        <v>0.60919999999999996</v>
      </c>
      <c r="H26" s="58">
        <v>0.53869999999999996</v>
      </c>
      <c r="I26" s="58">
        <v>0.5353</v>
      </c>
      <c r="J26" s="58">
        <v>0.54569999999999996</v>
      </c>
      <c r="K26" s="58">
        <v>0.55869999999999997</v>
      </c>
      <c r="L26" s="58">
        <f t="shared" si="1"/>
        <v>0.51659999999999995</v>
      </c>
      <c r="M26" s="17"/>
      <c r="N26" s="17"/>
      <c r="O26" s="17"/>
      <c r="P26" s="17"/>
      <c r="Q26" s="17"/>
      <c r="R26" s="17"/>
      <c r="S26" s="1"/>
      <c r="T26" s="1"/>
      <c r="U26" s="1"/>
      <c r="V26" s="1"/>
      <c r="W26" s="1"/>
    </row>
    <row r="27" spans="1:23" x14ac:dyDescent="0.25">
      <c r="A27" s="51" t="s">
        <v>74</v>
      </c>
      <c r="B27" s="58"/>
      <c r="C27" s="57">
        <f t="shared" si="0"/>
        <v>0.73129999999999995</v>
      </c>
      <c r="D27" s="51">
        <v>0.68</v>
      </c>
      <c r="E27" s="51">
        <v>0.75980000000000003</v>
      </c>
      <c r="F27" s="58">
        <v>0.76160000000000005</v>
      </c>
      <c r="G27" s="58">
        <v>0.66539999999999999</v>
      </c>
      <c r="H27" s="58">
        <v>0.7712</v>
      </c>
      <c r="I27" s="58">
        <v>0.70799999999999996</v>
      </c>
      <c r="J27" s="58">
        <v>0.72560000000000002</v>
      </c>
      <c r="K27" s="58">
        <v>0.80369999999999997</v>
      </c>
      <c r="L27" s="58">
        <f t="shared" si="1"/>
        <v>0.63890000000000002</v>
      </c>
      <c r="M27" s="17"/>
      <c r="N27" s="17"/>
      <c r="O27" s="17"/>
      <c r="P27" s="17"/>
      <c r="Q27" s="17"/>
      <c r="R27" s="17"/>
      <c r="S27" s="1"/>
      <c r="T27" s="1"/>
      <c r="U27" s="1"/>
      <c r="V27" s="1"/>
      <c r="W27" s="1"/>
    </row>
    <row r="28" spans="1:23" x14ac:dyDescent="0.25">
      <c r="A28" s="51" t="s">
        <v>75</v>
      </c>
      <c r="B28" s="58"/>
      <c r="C28" s="57">
        <f t="shared" si="0"/>
        <v>0.77729999999999999</v>
      </c>
      <c r="D28" s="51">
        <v>0.69989999999999997</v>
      </c>
      <c r="E28" s="51">
        <v>0.69699999999999995</v>
      </c>
      <c r="F28" s="58">
        <v>0.76290000000000002</v>
      </c>
      <c r="G28" s="58">
        <v>0.71909999999999996</v>
      </c>
      <c r="H28" s="58">
        <v>0.79849999999999999</v>
      </c>
      <c r="I28" s="58">
        <v>0.74509999999999998</v>
      </c>
      <c r="J28" s="58">
        <v>0.81940000000000002</v>
      </c>
      <c r="K28" s="58">
        <v>0.69269999999999998</v>
      </c>
      <c r="L28" s="58">
        <f t="shared" si="1"/>
        <v>0.70250000000000001</v>
      </c>
      <c r="M28" s="17"/>
      <c r="N28" s="17"/>
      <c r="O28" s="17"/>
      <c r="P28" s="17"/>
      <c r="Q28" s="17"/>
      <c r="R28" s="17"/>
      <c r="S28" s="1"/>
      <c r="T28" s="1"/>
      <c r="U28" s="1"/>
      <c r="V28" s="1"/>
      <c r="W28" s="1"/>
    </row>
    <row r="29" spans="1:23" x14ac:dyDescent="0.25">
      <c r="A29" s="51" t="s">
        <v>76</v>
      </c>
      <c r="B29" s="58"/>
      <c r="C29" s="57">
        <f t="shared" si="0"/>
        <v>0.69359999999999999</v>
      </c>
      <c r="D29" s="51">
        <v>0.72970000000000002</v>
      </c>
      <c r="E29" s="51">
        <v>0.76370000000000005</v>
      </c>
      <c r="F29" s="58">
        <v>0.73829999999999996</v>
      </c>
      <c r="G29" s="58">
        <v>0.67930000000000001</v>
      </c>
      <c r="H29" s="58">
        <v>0.77910000000000001</v>
      </c>
      <c r="I29" s="58">
        <v>0.72160000000000002</v>
      </c>
      <c r="J29" s="58">
        <v>0.71930000000000005</v>
      </c>
      <c r="K29" s="58">
        <v>0.75</v>
      </c>
      <c r="L29" s="58">
        <f t="shared" si="1"/>
        <v>0.68679999999999997</v>
      </c>
      <c r="M29" s="17"/>
      <c r="N29" s="17"/>
      <c r="O29" s="17"/>
      <c r="P29" s="17"/>
      <c r="Q29" s="17"/>
      <c r="R29" s="17"/>
      <c r="S29" s="1"/>
      <c r="T29" s="1"/>
      <c r="U29" s="1"/>
      <c r="V29" s="1"/>
      <c r="W29" s="1"/>
    </row>
    <row r="30" spans="1:23" x14ac:dyDescent="0.25">
      <c r="A30" s="51" t="s">
        <v>77</v>
      </c>
      <c r="B30" s="58"/>
      <c r="C30" s="57">
        <f t="shared" si="0"/>
        <v>0.63819999999999999</v>
      </c>
      <c r="D30" s="51">
        <v>0.69</v>
      </c>
      <c r="E30" s="51">
        <v>0.61599999999999999</v>
      </c>
      <c r="F30" s="58">
        <v>0.65039999999999998</v>
      </c>
      <c r="G30" s="58">
        <v>0.61570000000000003</v>
      </c>
      <c r="H30" s="58">
        <v>0.70989999999999998</v>
      </c>
      <c r="I30" s="58">
        <v>0.64490000000000003</v>
      </c>
      <c r="J30" s="58">
        <v>0.72450000000000003</v>
      </c>
      <c r="K30" s="58">
        <v>0.61890000000000001</v>
      </c>
      <c r="L30" s="58">
        <f t="shared" si="1"/>
        <v>0.56320000000000003</v>
      </c>
      <c r="M30" s="17"/>
      <c r="N30" s="17"/>
      <c r="O30" s="17"/>
      <c r="P30" s="17"/>
      <c r="Q30" s="17"/>
      <c r="R30" s="17"/>
      <c r="S30" s="1"/>
      <c r="T30" s="1"/>
      <c r="U30" s="1"/>
      <c r="V30" s="1"/>
      <c r="W30" s="1"/>
    </row>
    <row r="31" spans="1:23" x14ac:dyDescent="0.25">
      <c r="A31" s="51" t="s">
        <v>78</v>
      </c>
      <c r="B31" s="58"/>
      <c r="C31" s="57">
        <f t="shared" si="0"/>
        <v>0.53800000000000003</v>
      </c>
      <c r="D31" s="51">
        <v>0.61309999999999998</v>
      </c>
      <c r="E31" s="51">
        <v>0.56479999999999997</v>
      </c>
      <c r="F31" s="58">
        <v>0.5917</v>
      </c>
      <c r="G31" s="58">
        <v>0.58489999999999998</v>
      </c>
      <c r="H31" s="58">
        <v>0.60599999999999998</v>
      </c>
      <c r="I31" s="58">
        <v>0.53359999999999996</v>
      </c>
      <c r="J31" s="58">
        <v>0.63170000000000004</v>
      </c>
      <c r="K31" s="58">
        <v>0.59799999999999998</v>
      </c>
      <c r="L31" s="58">
        <f t="shared" si="1"/>
        <v>0.50319999999999998</v>
      </c>
      <c r="M31" s="17"/>
      <c r="N31" s="17"/>
      <c r="O31" s="17"/>
      <c r="P31" s="17"/>
      <c r="Q31" s="17"/>
      <c r="R31" s="17"/>
      <c r="S31" s="1"/>
      <c r="T31" s="1"/>
      <c r="U31" s="1"/>
      <c r="V31" s="1"/>
      <c r="W31" s="1"/>
    </row>
    <row r="32" spans="1:23" x14ac:dyDescent="0.25">
      <c r="A32" s="51" t="s">
        <v>79</v>
      </c>
      <c r="B32" s="58"/>
      <c r="C32" s="57">
        <f t="shared" si="0"/>
        <v>0.58850000000000002</v>
      </c>
      <c r="D32" s="51">
        <v>0.56469999999999998</v>
      </c>
      <c r="E32" s="51">
        <v>0.55500000000000005</v>
      </c>
      <c r="F32" s="58">
        <v>0.61599999999999999</v>
      </c>
      <c r="G32" s="58">
        <v>0.57569999999999999</v>
      </c>
      <c r="H32" s="58">
        <v>0.66569999999999996</v>
      </c>
      <c r="I32" s="58">
        <v>0.59030000000000005</v>
      </c>
      <c r="J32" s="58">
        <v>0.63670000000000004</v>
      </c>
      <c r="K32" s="58">
        <v>0.60609999999999997</v>
      </c>
      <c r="L32" s="58">
        <f t="shared" si="1"/>
        <v>0.58430000000000004</v>
      </c>
      <c r="M32" s="17"/>
      <c r="N32" s="17"/>
      <c r="O32" s="17"/>
      <c r="P32" s="17"/>
      <c r="Q32" s="17"/>
      <c r="R32" s="17"/>
      <c r="S32" s="1"/>
      <c r="T32" s="1"/>
      <c r="U32" s="1"/>
      <c r="V32" s="1"/>
      <c r="W32" s="1"/>
    </row>
    <row r="33" spans="1:23" x14ac:dyDescent="0.25">
      <c r="A33" s="51" t="s">
        <v>80</v>
      </c>
      <c r="B33" s="58"/>
      <c r="C33" s="57">
        <f t="shared" si="0"/>
        <v>0.55269999999999997</v>
      </c>
      <c r="D33" s="51">
        <v>0.49430000000000002</v>
      </c>
      <c r="E33" s="51">
        <v>0.5101</v>
      </c>
      <c r="F33" s="58">
        <v>0.54490000000000005</v>
      </c>
      <c r="G33" s="58">
        <v>0.52249999999999996</v>
      </c>
      <c r="H33" s="58">
        <v>0.55600000000000005</v>
      </c>
      <c r="I33" s="58">
        <v>0.51259999999999994</v>
      </c>
      <c r="J33" s="58">
        <v>0.51480000000000004</v>
      </c>
      <c r="K33" s="58">
        <v>0.52259999999999995</v>
      </c>
      <c r="L33" s="58">
        <f t="shared" si="1"/>
        <v>0.5091</v>
      </c>
      <c r="M33" s="17"/>
      <c r="N33" s="17"/>
      <c r="O33" s="17"/>
      <c r="P33" s="17"/>
      <c r="Q33" s="17"/>
      <c r="R33" s="17"/>
      <c r="S33" s="1"/>
      <c r="T33" s="1"/>
      <c r="U33" s="1"/>
      <c r="V33" s="1"/>
      <c r="W33" s="1"/>
    </row>
    <row r="34" spans="1:23" x14ac:dyDescent="0.25">
      <c r="A34" s="51" t="s">
        <v>55</v>
      </c>
      <c r="B34" s="58"/>
      <c r="C34" s="57">
        <f t="shared" si="0"/>
        <v>0.63339999999999996</v>
      </c>
      <c r="D34" s="51">
        <v>0.61719999999999997</v>
      </c>
      <c r="E34" s="51">
        <v>0.61170000000000002</v>
      </c>
      <c r="F34" s="58">
        <v>0.59799999999999998</v>
      </c>
      <c r="G34" s="58">
        <v>0.6905</v>
      </c>
      <c r="H34" s="58">
        <v>0.73780000000000001</v>
      </c>
      <c r="I34" s="58">
        <v>0.64270000000000005</v>
      </c>
      <c r="J34" s="58">
        <v>0.68479999999999996</v>
      </c>
      <c r="K34" s="58">
        <v>0.72109999999999996</v>
      </c>
      <c r="L34" s="58">
        <f t="shared" si="1"/>
        <v>0.56169999999999998</v>
      </c>
      <c r="M34" s="17"/>
      <c r="N34" s="17"/>
      <c r="O34" s="17"/>
      <c r="P34" s="17"/>
      <c r="Q34" s="17"/>
      <c r="R34" s="17"/>
      <c r="S34" s="1"/>
      <c r="T34" s="1"/>
      <c r="U34" s="1"/>
      <c r="V34" s="1"/>
      <c r="W34" s="1"/>
    </row>
    <row r="35" spans="1:23" x14ac:dyDescent="0.25">
      <c r="A35" s="51" t="s">
        <v>81</v>
      </c>
      <c r="B35" s="58"/>
      <c r="C35" s="57">
        <f t="shared" si="0"/>
        <v>0.57369999999999999</v>
      </c>
      <c r="D35" s="51">
        <v>0.5948</v>
      </c>
      <c r="E35" s="51">
        <v>0.62270000000000003</v>
      </c>
      <c r="F35" s="58">
        <v>0.60229999999999995</v>
      </c>
      <c r="G35" s="58">
        <v>0.60660000000000003</v>
      </c>
      <c r="H35" s="58">
        <v>0.64849999999999997</v>
      </c>
      <c r="I35" s="58">
        <v>0.64359999999999995</v>
      </c>
      <c r="J35" s="58">
        <v>0.5746</v>
      </c>
      <c r="K35" s="58">
        <v>0.60060000000000002</v>
      </c>
      <c r="L35" s="58">
        <f t="shared" si="1"/>
        <v>0.57579999999999998</v>
      </c>
      <c r="M35" s="17"/>
      <c r="N35" s="17"/>
      <c r="O35" s="17"/>
      <c r="P35" s="17"/>
      <c r="Q35" s="17"/>
      <c r="R35" s="17"/>
      <c r="S35" s="1"/>
      <c r="T35" s="1"/>
      <c r="U35" s="1"/>
      <c r="V35" s="1"/>
      <c r="W35" s="1"/>
    </row>
    <row r="36" spans="1:23" x14ac:dyDescent="0.25">
      <c r="A36" s="51" t="s">
        <v>82</v>
      </c>
      <c r="B36" s="58"/>
      <c r="C36" s="57">
        <f t="shared" si="0"/>
        <v>0.68140000000000001</v>
      </c>
      <c r="D36" s="51">
        <v>0.70089999999999997</v>
      </c>
      <c r="E36" s="51">
        <v>0.71889999999999998</v>
      </c>
      <c r="F36" s="58">
        <v>0.74099999999999999</v>
      </c>
      <c r="G36" s="58">
        <v>0.72</v>
      </c>
      <c r="H36" s="58">
        <v>0.74480000000000002</v>
      </c>
      <c r="I36" s="58">
        <v>0.72960000000000003</v>
      </c>
      <c r="J36" s="58">
        <v>0.75960000000000005</v>
      </c>
      <c r="K36" s="58">
        <v>0.71719999999999995</v>
      </c>
      <c r="L36" s="58">
        <f t="shared" si="1"/>
        <v>0.63790000000000002</v>
      </c>
      <c r="M36" s="17"/>
      <c r="N36" s="17"/>
      <c r="O36" s="17"/>
      <c r="P36" s="17"/>
      <c r="Q36" s="17"/>
      <c r="R36" s="17"/>
      <c r="S36" s="1"/>
      <c r="T36" s="1"/>
      <c r="U36" s="1"/>
      <c r="V36" s="1"/>
      <c r="W36" s="1"/>
    </row>
    <row r="37" spans="1:23" x14ac:dyDescent="0.25">
      <c r="A37" s="51" t="s">
        <v>83</v>
      </c>
      <c r="B37" s="58"/>
      <c r="C37" s="57">
        <f t="shared" si="0"/>
        <v>0.60519999999999996</v>
      </c>
      <c r="D37" s="51">
        <v>0.53759999999999997</v>
      </c>
      <c r="E37" s="51">
        <v>0.63360000000000005</v>
      </c>
      <c r="F37" s="58">
        <v>0.622</v>
      </c>
      <c r="G37" s="58">
        <v>0.64570000000000005</v>
      </c>
      <c r="H37" s="58">
        <v>0.56210000000000004</v>
      </c>
      <c r="I37" s="58">
        <v>0.63039999999999996</v>
      </c>
      <c r="J37" s="58">
        <v>0.57740000000000002</v>
      </c>
      <c r="K37" s="58">
        <v>0.66700000000000004</v>
      </c>
      <c r="L37" s="58">
        <f t="shared" si="1"/>
        <v>0.5323</v>
      </c>
      <c r="M37" s="17"/>
      <c r="N37" s="17"/>
      <c r="O37" s="17"/>
      <c r="P37" s="17"/>
      <c r="Q37" s="17"/>
      <c r="R37" s="17"/>
      <c r="S37" s="1"/>
      <c r="T37" s="1"/>
      <c r="U37" s="1"/>
      <c r="V37" s="1"/>
      <c r="W37" s="1"/>
    </row>
    <row r="38" spans="1:23" x14ac:dyDescent="0.25">
      <c r="A38" s="51" t="s">
        <v>84</v>
      </c>
      <c r="B38" s="58"/>
      <c r="C38" s="57">
        <f t="shared" si="0"/>
        <v>0.57679999999999998</v>
      </c>
      <c r="D38" s="51">
        <v>0.57489999999999997</v>
      </c>
      <c r="E38" s="51">
        <v>0.56120000000000003</v>
      </c>
      <c r="F38" s="58">
        <v>0.63939999999999997</v>
      </c>
      <c r="G38" s="58">
        <v>0.60429999999999995</v>
      </c>
      <c r="H38" s="58">
        <v>0.6502</v>
      </c>
      <c r="I38" s="58">
        <v>0.62150000000000005</v>
      </c>
      <c r="J38" s="58">
        <v>0.65900000000000003</v>
      </c>
      <c r="K38" s="58">
        <v>0.61739999999999995</v>
      </c>
      <c r="L38" s="58">
        <f t="shared" si="1"/>
        <v>0.52290000000000003</v>
      </c>
      <c r="M38" s="17"/>
      <c r="N38" s="17"/>
      <c r="O38" s="17"/>
      <c r="P38" s="17"/>
      <c r="Q38" s="17"/>
      <c r="R38" s="17"/>
      <c r="S38" s="1"/>
      <c r="T38" s="1"/>
      <c r="U38" s="1"/>
      <c r="V38" s="1"/>
      <c r="W38" s="1"/>
    </row>
    <row r="39" spans="1:23" x14ac:dyDescent="0.25">
      <c r="A39" s="51" t="s">
        <v>56</v>
      </c>
      <c r="B39" s="58"/>
      <c r="C39" s="57">
        <f t="shared" si="0"/>
        <v>0.58489999999999998</v>
      </c>
      <c r="D39" s="51">
        <v>0.54910000000000003</v>
      </c>
      <c r="E39" s="51">
        <v>0.5827</v>
      </c>
      <c r="F39" s="58">
        <v>0.56010000000000004</v>
      </c>
      <c r="G39" s="58">
        <v>0.59040000000000004</v>
      </c>
      <c r="H39" s="58">
        <v>0.65380000000000005</v>
      </c>
      <c r="I39" s="58">
        <v>0.60260000000000002</v>
      </c>
      <c r="J39" s="58">
        <v>0.63249999999999995</v>
      </c>
      <c r="K39" s="58">
        <v>0.65910000000000002</v>
      </c>
      <c r="L39" s="58">
        <f t="shared" si="1"/>
        <v>0.55520000000000003</v>
      </c>
      <c r="M39" s="17"/>
      <c r="N39" s="17"/>
      <c r="O39" s="17"/>
      <c r="P39" s="17"/>
      <c r="Q39" s="17"/>
      <c r="R39" s="17"/>
      <c r="S39" s="1"/>
      <c r="T39" s="1"/>
      <c r="U39" s="1"/>
      <c r="V39" s="1"/>
      <c r="W39" s="1"/>
    </row>
    <row r="40" spans="1:23" x14ac:dyDescent="0.25">
      <c r="A40" s="51" t="s">
        <v>85</v>
      </c>
      <c r="B40" s="58"/>
      <c r="C40" s="57">
        <f t="shared" si="0"/>
        <v>0.6099</v>
      </c>
      <c r="D40" s="51">
        <v>0.75649999999999995</v>
      </c>
      <c r="E40" s="51">
        <v>0.76539999999999997</v>
      </c>
      <c r="F40" s="58">
        <v>0.75739999999999996</v>
      </c>
      <c r="G40" s="58">
        <v>0.78979999999999995</v>
      </c>
      <c r="H40" s="58">
        <v>0.7712</v>
      </c>
      <c r="I40" s="58">
        <v>0.79500000000000004</v>
      </c>
      <c r="J40" s="58">
        <v>0.87529999999999997</v>
      </c>
      <c r="K40" s="58">
        <v>0.75060000000000004</v>
      </c>
      <c r="L40" s="58">
        <f t="shared" si="1"/>
        <v>0.63229999999999997</v>
      </c>
      <c r="M40" s="17"/>
      <c r="N40" s="17"/>
      <c r="O40" s="17"/>
      <c r="P40" s="17"/>
      <c r="Q40" s="17"/>
      <c r="R40" s="17"/>
      <c r="S40" s="1"/>
      <c r="T40" s="1"/>
      <c r="U40" s="1"/>
      <c r="V40" s="1"/>
      <c r="W40" s="1"/>
    </row>
    <row r="41" spans="1:23" x14ac:dyDescent="0.25">
      <c r="A41" s="51" t="s">
        <v>96</v>
      </c>
      <c r="B41" s="58"/>
      <c r="C41" s="57">
        <f t="shared" si="0"/>
        <v>0.52749999999999997</v>
      </c>
      <c r="D41" s="51">
        <v>0.54520000000000002</v>
      </c>
      <c r="E41" s="51">
        <v>0.51219999999999999</v>
      </c>
      <c r="F41" s="58">
        <v>0.53210000000000002</v>
      </c>
      <c r="G41" s="58">
        <v>0.53669999999999995</v>
      </c>
      <c r="H41" s="58">
        <v>0.54449999999999998</v>
      </c>
      <c r="I41" s="58">
        <v>0.51959999999999995</v>
      </c>
      <c r="J41" s="58">
        <v>0.56769999999999998</v>
      </c>
      <c r="K41" s="58">
        <v>0.53310000000000002</v>
      </c>
      <c r="L41" s="58">
        <f t="shared" si="1"/>
        <v>0.48759999999999998</v>
      </c>
      <c r="M41" s="17"/>
      <c r="N41" s="17"/>
      <c r="O41" s="17"/>
      <c r="P41" s="17"/>
      <c r="Q41" s="17"/>
      <c r="R41" s="17"/>
      <c r="S41" s="1"/>
      <c r="T41" s="1"/>
      <c r="U41" s="1"/>
      <c r="V41" s="1"/>
      <c r="W41" s="1"/>
    </row>
    <row r="42" spans="1:23" x14ac:dyDescent="0.25">
      <c r="A42" s="51" t="s">
        <v>57</v>
      </c>
      <c r="B42" s="58"/>
      <c r="C42" s="57">
        <f t="shared" si="0"/>
        <v>0.57220000000000004</v>
      </c>
      <c r="D42" s="51">
        <v>0.56420000000000003</v>
      </c>
      <c r="E42" s="51">
        <v>0.56000000000000005</v>
      </c>
      <c r="F42" s="58">
        <v>0.61770000000000003</v>
      </c>
      <c r="G42" s="58">
        <v>0.60809999999999997</v>
      </c>
      <c r="H42" s="58">
        <v>0.64259999999999995</v>
      </c>
      <c r="I42" s="58">
        <v>0.59099999999999997</v>
      </c>
      <c r="J42" s="58">
        <v>0.56379999999999997</v>
      </c>
      <c r="K42" s="58">
        <v>0.57430000000000003</v>
      </c>
      <c r="L42" s="58">
        <f t="shared" si="1"/>
        <v>0.54879999999999995</v>
      </c>
      <c r="M42" s="17"/>
      <c r="N42" s="17"/>
      <c r="O42" s="17"/>
      <c r="P42" s="17"/>
      <c r="Q42" s="17"/>
      <c r="R42" s="17"/>
      <c r="S42" s="1"/>
      <c r="T42" s="1"/>
      <c r="U42" s="1"/>
      <c r="V42" s="1"/>
      <c r="W42" s="1"/>
    </row>
    <row r="43" spans="1:23" x14ac:dyDescent="0.25">
      <c r="A43" s="51" t="s">
        <v>58</v>
      </c>
      <c r="B43" s="58"/>
      <c r="C43" s="57">
        <f t="shared" si="0"/>
        <v>0.69510000000000005</v>
      </c>
      <c r="D43" s="51">
        <v>0.75090000000000001</v>
      </c>
      <c r="E43" s="51">
        <v>0.65949999999999998</v>
      </c>
      <c r="F43" s="58">
        <v>0.72589999999999999</v>
      </c>
      <c r="G43" s="58">
        <v>0.73309999999999997</v>
      </c>
      <c r="H43" s="58">
        <v>0.70309999999999995</v>
      </c>
      <c r="I43" s="58">
        <v>0.69179999999999997</v>
      </c>
      <c r="J43" s="58">
        <v>0.76290000000000002</v>
      </c>
      <c r="K43" s="58">
        <v>0.71419999999999995</v>
      </c>
      <c r="L43" s="58">
        <f t="shared" si="1"/>
        <v>0.65759999999999996</v>
      </c>
      <c r="M43" s="17"/>
      <c r="N43" s="17"/>
      <c r="O43" s="17"/>
      <c r="P43" s="17"/>
      <c r="Q43" s="17"/>
      <c r="R43" s="17"/>
      <c r="S43" s="1"/>
      <c r="T43" s="1"/>
      <c r="U43" s="1"/>
      <c r="V43" s="1"/>
      <c r="W43" s="1"/>
    </row>
    <row r="44" spans="1:23" x14ac:dyDescent="0.25">
      <c r="A44" s="51" t="s">
        <v>86</v>
      </c>
      <c r="B44" s="58"/>
      <c r="C44" s="57">
        <f t="shared" si="0"/>
        <v>0.58779999999999999</v>
      </c>
      <c r="D44" s="51">
        <v>0.57989999999999997</v>
      </c>
      <c r="E44" s="62">
        <v>0.57740000000000002</v>
      </c>
      <c r="F44" s="58">
        <v>0.62270000000000003</v>
      </c>
      <c r="G44" s="58">
        <v>0.56950000000000001</v>
      </c>
      <c r="H44" s="58">
        <v>0.70250000000000001</v>
      </c>
      <c r="I44" s="58">
        <v>0.61529999999999996</v>
      </c>
      <c r="J44" s="58">
        <v>0.59950000000000003</v>
      </c>
      <c r="K44" s="58">
        <v>0.57520000000000004</v>
      </c>
      <c r="L44" s="58">
        <f t="shared" si="1"/>
        <v>0.56279999999999997</v>
      </c>
      <c r="M44" s="17"/>
      <c r="N44" s="17"/>
      <c r="O44" s="17"/>
      <c r="P44" s="17"/>
      <c r="Q44" s="17"/>
      <c r="R44" s="17"/>
      <c r="S44" s="1"/>
      <c r="T44" s="1"/>
      <c r="U44" s="1"/>
      <c r="V44" s="1"/>
      <c r="W44" s="1"/>
    </row>
    <row r="45" spans="1:23" x14ac:dyDescent="0.25">
      <c r="A45" s="51" t="s">
        <v>87</v>
      </c>
      <c r="B45" s="58"/>
      <c r="C45" s="57">
        <f t="shared" si="0"/>
        <v>0.51910000000000001</v>
      </c>
      <c r="D45" s="51">
        <v>0.55940000000000001</v>
      </c>
      <c r="E45" s="51">
        <v>0.50849999999999995</v>
      </c>
      <c r="F45" s="58">
        <v>0.55579999999999996</v>
      </c>
      <c r="G45" s="58">
        <v>0.54139999999999999</v>
      </c>
      <c r="H45" s="58">
        <v>0.60929999999999995</v>
      </c>
      <c r="I45" s="58">
        <v>0.51570000000000005</v>
      </c>
      <c r="J45" s="58">
        <v>0.60260000000000002</v>
      </c>
      <c r="K45" s="58">
        <v>0.53249999999999997</v>
      </c>
      <c r="L45" s="58">
        <f t="shared" si="1"/>
        <v>0.50460000000000005</v>
      </c>
      <c r="M45" s="17"/>
      <c r="N45" s="17"/>
      <c r="O45" s="17"/>
      <c r="P45" s="17"/>
      <c r="Q45" s="17"/>
      <c r="R45" s="17"/>
      <c r="S45" s="1"/>
      <c r="T45" s="1"/>
      <c r="U45" s="1"/>
      <c r="V45" s="1"/>
      <c r="W45" s="1"/>
    </row>
    <row r="46" spans="1:23" x14ac:dyDescent="0.25">
      <c r="A46" s="51" t="s">
        <v>88</v>
      </c>
      <c r="B46" s="58"/>
      <c r="C46" s="57">
        <f t="shared" si="0"/>
        <v>0.62760000000000005</v>
      </c>
      <c r="D46" s="51">
        <v>0.59840000000000004</v>
      </c>
      <c r="E46" s="51">
        <v>0.66269999999999996</v>
      </c>
      <c r="F46" s="58">
        <v>0.63160000000000005</v>
      </c>
      <c r="G46" s="58">
        <v>0.68830000000000002</v>
      </c>
      <c r="H46" s="58">
        <v>0.67610000000000003</v>
      </c>
      <c r="I46" s="58">
        <v>0.60670000000000002</v>
      </c>
      <c r="J46" s="58">
        <v>0.67900000000000005</v>
      </c>
      <c r="K46" s="58">
        <v>0.66700000000000004</v>
      </c>
      <c r="L46" s="58">
        <f t="shared" si="1"/>
        <v>0.57040000000000002</v>
      </c>
      <c r="M46" s="17"/>
      <c r="N46" s="17"/>
      <c r="O46" s="17"/>
      <c r="P46" s="17"/>
      <c r="Q46" s="17"/>
      <c r="R46" s="17"/>
      <c r="S46" s="1"/>
      <c r="T46" s="1"/>
      <c r="U46" s="1"/>
      <c r="V46" s="1"/>
      <c r="W46" s="1"/>
    </row>
    <row r="47" spans="1:23" x14ac:dyDescent="0.25">
      <c r="A47" s="51" t="s">
        <v>89</v>
      </c>
      <c r="B47" s="58"/>
      <c r="C47" s="57">
        <f t="shared" si="0"/>
        <v>0.61880000000000002</v>
      </c>
      <c r="D47" s="51">
        <v>0.63519999999999999</v>
      </c>
      <c r="E47" s="51">
        <v>0.62790000000000001</v>
      </c>
      <c r="F47" s="58">
        <v>0.57540000000000002</v>
      </c>
      <c r="G47" s="58">
        <v>0.57010000000000005</v>
      </c>
      <c r="H47" s="58">
        <v>0.70989999999999998</v>
      </c>
      <c r="I47" s="58">
        <v>0.60299999999999998</v>
      </c>
      <c r="J47" s="58">
        <v>0.60350000000000004</v>
      </c>
      <c r="K47" s="58">
        <v>0.65900000000000003</v>
      </c>
      <c r="L47" s="58">
        <f t="shared" si="1"/>
        <v>0.62270000000000003</v>
      </c>
      <c r="M47" s="17"/>
      <c r="N47" s="17"/>
      <c r="O47" s="17"/>
      <c r="P47" s="17"/>
      <c r="Q47" s="17"/>
      <c r="R47" s="17"/>
      <c r="S47" s="1"/>
      <c r="T47" s="1"/>
      <c r="U47" s="1"/>
      <c r="V47" s="1"/>
      <c r="W47" s="1"/>
    </row>
    <row r="48" spans="1:23" x14ac:dyDescent="0.25">
      <c r="A48" s="51" t="s">
        <v>90</v>
      </c>
      <c r="B48" s="58"/>
      <c r="C48" s="57">
        <f t="shared" si="0"/>
        <v>0.67010000000000003</v>
      </c>
      <c r="D48" s="51">
        <v>0.70789999999999997</v>
      </c>
      <c r="E48" s="51">
        <v>0.71360000000000001</v>
      </c>
      <c r="F48" s="58">
        <v>0.74260000000000004</v>
      </c>
      <c r="G48" s="58">
        <v>0.66779999999999995</v>
      </c>
      <c r="H48" s="58">
        <v>0.6825</v>
      </c>
      <c r="I48" s="58">
        <v>0.63900000000000001</v>
      </c>
      <c r="J48" s="58">
        <v>0.67390000000000005</v>
      </c>
      <c r="K48" s="58">
        <v>0.70420000000000005</v>
      </c>
      <c r="L48" s="58">
        <f t="shared" si="1"/>
        <v>0.62219999999999998</v>
      </c>
      <c r="M48" s="17"/>
      <c r="N48" s="17"/>
      <c r="O48" s="17"/>
      <c r="P48" s="17"/>
      <c r="Q48" s="17"/>
      <c r="R48" s="17"/>
      <c r="S48" s="1"/>
      <c r="T48" s="1"/>
      <c r="U48" s="1"/>
      <c r="V48" s="1"/>
      <c r="W48" s="1"/>
    </row>
    <row r="49" spans="1:43" x14ac:dyDescent="0.25">
      <c r="A49" s="51" t="s">
        <v>91</v>
      </c>
      <c r="B49" s="58"/>
      <c r="C49" s="57">
        <f t="shared" si="0"/>
        <v>0.51160000000000005</v>
      </c>
      <c r="D49" s="51">
        <v>0.49490000000000001</v>
      </c>
      <c r="E49" s="51">
        <v>0.52839999999999998</v>
      </c>
      <c r="F49" s="58">
        <v>0.4909</v>
      </c>
      <c r="G49" s="58">
        <v>0.49180000000000001</v>
      </c>
      <c r="H49" s="58">
        <v>0.498</v>
      </c>
      <c r="I49" s="58">
        <v>0.50870000000000004</v>
      </c>
      <c r="J49" s="58">
        <v>0.49099999999999999</v>
      </c>
      <c r="K49" s="58">
        <v>0.49930000000000002</v>
      </c>
      <c r="L49" s="58">
        <f t="shared" si="1"/>
        <v>0.4904</v>
      </c>
      <c r="M49" s="17"/>
      <c r="N49" s="17"/>
      <c r="O49" s="17"/>
      <c r="P49" s="17"/>
      <c r="Q49" s="17"/>
      <c r="R49" s="17"/>
      <c r="S49" s="1"/>
      <c r="T49" s="1"/>
      <c r="U49" s="1"/>
      <c r="V49" s="1"/>
      <c r="W49" s="1"/>
    </row>
    <row r="50" spans="1:43" x14ac:dyDescent="0.25">
      <c r="A50" s="51" t="s">
        <v>92</v>
      </c>
      <c r="B50" s="58"/>
      <c r="C50" s="57">
        <f t="shared" si="0"/>
        <v>0.49209999999999998</v>
      </c>
      <c r="D50" s="51">
        <v>0.53779999999999994</v>
      </c>
      <c r="E50" s="51">
        <v>0.52890000000000004</v>
      </c>
      <c r="F50" s="58">
        <v>0.52400000000000002</v>
      </c>
      <c r="G50" s="58">
        <v>0.51539999999999997</v>
      </c>
      <c r="H50" s="58">
        <v>0.58189999999999997</v>
      </c>
      <c r="I50" s="58">
        <v>0.51339999999999997</v>
      </c>
      <c r="J50" s="58">
        <v>0.57840000000000003</v>
      </c>
      <c r="K50" s="58">
        <v>0.52129999999999999</v>
      </c>
      <c r="L50" s="58">
        <f t="shared" si="1"/>
        <v>0.5121</v>
      </c>
      <c r="M50" s="17"/>
      <c r="N50" s="17"/>
      <c r="O50" s="17"/>
      <c r="P50" s="17"/>
      <c r="Q50" s="17"/>
      <c r="R50" s="17"/>
      <c r="S50" s="1"/>
      <c r="T50" s="1"/>
      <c r="U50" s="1"/>
      <c r="V50" s="1"/>
      <c r="W50" s="1"/>
    </row>
    <row r="51" spans="1:43" x14ac:dyDescent="0.25">
      <c r="A51" s="51" t="s">
        <v>93</v>
      </c>
      <c r="B51" s="58"/>
      <c r="C51" s="57">
        <f t="shared" si="0"/>
        <v>0.58109999999999995</v>
      </c>
      <c r="D51" s="51">
        <v>0.56089999999999995</v>
      </c>
      <c r="E51" s="51">
        <v>0.57750000000000001</v>
      </c>
      <c r="F51" s="58">
        <v>0.59360000000000002</v>
      </c>
      <c r="G51" s="58">
        <v>0.60750000000000004</v>
      </c>
      <c r="H51" s="58">
        <v>0.64410000000000001</v>
      </c>
      <c r="I51" s="58">
        <v>0.67090000000000005</v>
      </c>
      <c r="J51" s="58">
        <v>0.68400000000000005</v>
      </c>
      <c r="K51" s="58">
        <v>0.62460000000000004</v>
      </c>
      <c r="L51" s="58">
        <f t="shared" si="1"/>
        <v>0.54700000000000004</v>
      </c>
      <c r="M51" s="17"/>
      <c r="N51" s="17"/>
      <c r="O51" s="17"/>
      <c r="P51" s="17"/>
      <c r="Q51" s="17"/>
      <c r="R51" s="17"/>
      <c r="S51" s="1"/>
      <c r="T51" s="1"/>
      <c r="U51" s="1"/>
      <c r="V51" s="1"/>
      <c r="W51" s="1"/>
    </row>
    <row r="52" spans="1:43" x14ac:dyDescent="0.25">
      <c r="A52" s="51" t="s">
        <v>59</v>
      </c>
      <c r="B52" s="58"/>
      <c r="C52" s="57">
        <f t="shared" si="0"/>
        <v>0.52629999999999999</v>
      </c>
      <c r="D52" s="51">
        <v>0.50660000000000005</v>
      </c>
      <c r="E52" s="51">
        <v>0.52129999999999999</v>
      </c>
      <c r="F52" s="58">
        <v>0.55789999999999995</v>
      </c>
      <c r="G52" s="58">
        <v>0.48949999999999999</v>
      </c>
      <c r="H52" s="58">
        <v>0.56020000000000003</v>
      </c>
      <c r="I52" s="58">
        <v>0.49049999999999999</v>
      </c>
      <c r="J52" s="58">
        <v>0.5675</v>
      </c>
      <c r="K52" s="58">
        <v>0.50270000000000004</v>
      </c>
      <c r="L52" s="58">
        <f t="shared" si="1"/>
        <v>0.52969999999999995</v>
      </c>
      <c r="M52" s="17"/>
      <c r="N52" s="17"/>
      <c r="O52" s="17"/>
      <c r="P52" s="17"/>
      <c r="Q52" s="17"/>
      <c r="R52" s="17"/>
      <c r="S52" s="1"/>
      <c r="T52" s="1"/>
      <c r="U52" s="1"/>
      <c r="V52" s="1"/>
      <c r="W52" s="1"/>
    </row>
    <row r="53" spans="1:43" x14ac:dyDescent="0.25">
      <c r="A53" s="51" t="s">
        <v>94</v>
      </c>
      <c r="B53" s="58"/>
      <c r="C53" s="57">
        <f t="shared" si="0"/>
        <v>0.73409999999999997</v>
      </c>
      <c r="D53" s="51">
        <v>0.83440000000000003</v>
      </c>
      <c r="E53" s="51">
        <v>0.7853</v>
      </c>
      <c r="F53" s="58">
        <v>0.82530000000000003</v>
      </c>
      <c r="G53" s="58">
        <v>0.71750000000000003</v>
      </c>
      <c r="H53" s="58">
        <v>0.87339999999999995</v>
      </c>
      <c r="I53" s="58">
        <v>0.85029999999999994</v>
      </c>
      <c r="J53" s="58">
        <v>0.83189999999999997</v>
      </c>
      <c r="K53" s="58">
        <v>0.77070000000000005</v>
      </c>
      <c r="L53" s="58">
        <f t="shared" si="1"/>
        <v>0.63819999999999999</v>
      </c>
      <c r="M53" s="17"/>
      <c r="N53" s="17"/>
      <c r="O53" s="17"/>
      <c r="P53" s="17"/>
      <c r="Q53" s="17"/>
      <c r="R53" s="17"/>
      <c r="S53" s="1"/>
      <c r="T53" s="1"/>
      <c r="U53" s="1"/>
      <c r="V53" s="1"/>
      <c r="W53" s="1"/>
    </row>
    <row r="54" spans="1:43" x14ac:dyDescent="0.25">
      <c r="A54" s="53" t="s">
        <v>95</v>
      </c>
      <c r="B54" s="59"/>
      <c r="C54" s="57">
        <f t="shared" si="0"/>
        <v>0.53669999999999995</v>
      </c>
      <c r="D54" s="53">
        <v>0.74460000000000004</v>
      </c>
      <c r="E54" s="53">
        <v>0.80130000000000001</v>
      </c>
      <c r="F54" s="59">
        <v>0.78549999999999998</v>
      </c>
      <c r="G54" s="59">
        <v>0.77759999999999996</v>
      </c>
      <c r="H54" s="58">
        <v>0.76060000000000005</v>
      </c>
      <c r="I54" s="58">
        <v>0.76700000000000002</v>
      </c>
      <c r="J54" s="58">
        <v>0.86839999999999995</v>
      </c>
      <c r="K54" s="58">
        <v>0.71630000000000005</v>
      </c>
      <c r="L54" s="58">
        <f t="shared" si="1"/>
        <v>0.61319999999999997</v>
      </c>
      <c r="M54" s="17"/>
      <c r="N54" s="17"/>
      <c r="O54" s="17"/>
      <c r="P54" s="17"/>
      <c r="Q54" s="17"/>
      <c r="R54" s="17"/>
      <c r="S54" s="1"/>
      <c r="T54" s="1"/>
      <c r="U54" s="1"/>
      <c r="V54" s="1"/>
      <c r="W54" s="1"/>
    </row>
    <row r="55" spans="1:43" ht="30" customHeight="1" x14ac:dyDescent="0.25">
      <c r="A55" s="74" t="s">
        <v>132</v>
      </c>
      <c r="B55" s="75"/>
      <c r="C55" s="76">
        <f>_xlfn.STDEV.P(C5:C54)</f>
        <v>8.0666133761323408E-2</v>
      </c>
      <c r="D55" s="76">
        <f t="shared" ref="D55:G55" si="2">_xlfn.STDEV.P(D4:D54)</f>
        <v>8.9710427571555021E-2</v>
      </c>
      <c r="E55" s="76">
        <f t="shared" si="2"/>
        <v>8.8694976965268471E-2</v>
      </c>
      <c r="F55" s="76">
        <f t="shared" si="2"/>
        <v>8.5958102371574918E-2</v>
      </c>
      <c r="G55" s="76">
        <f t="shared" si="2"/>
        <v>8.2795391183507899E-2</v>
      </c>
      <c r="H55" s="101"/>
      <c r="I55" s="101"/>
      <c r="J55" s="101"/>
      <c r="K55" s="101"/>
      <c r="L55" s="101"/>
    </row>
    <row r="56" spans="1:43" ht="15" customHeight="1" x14ac:dyDescent="0.25">
      <c r="A56" s="77"/>
      <c r="B56" s="78"/>
      <c r="C56" s="79"/>
      <c r="D56" s="72" t="s">
        <v>163</v>
      </c>
      <c r="E56" s="84" t="s">
        <v>166</v>
      </c>
      <c r="F56" s="79"/>
      <c r="G56" s="79"/>
      <c r="H56" s="60" t="s">
        <v>208</v>
      </c>
      <c r="I56" t="s">
        <v>209</v>
      </c>
      <c r="J56" t="s">
        <v>207</v>
      </c>
      <c r="K56" t="s">
        <v>208</v>
      </c>
    </row>
    <row r="57" spans="1:43" ht="15" customHeight="1" x14ac:dyDescent="0.25">
      <c r="A57" s="77"/>
      <c r="B57" s="78"/>
      <c r="C57" s="79"/>
      <c r="D57" s="79"/>
      <c r="E57" s="79"/>
      <c r="F57" s="79"/>
      <c r="G57" s="79"/>
      <c r="H57" s="60"/>
    </row>
    <row r="58" spans="1:43" ht="15" customHeight="1" x14ac:dyDescent="0.25">
      <c r="A58" s="77"/>
      <c r="B58" s="78"/>
      <c r="C58" s="79"/>
      <c r="D58" s="79"/>
      <c r="E58" s="79"/>
      <c r="F58" s="84" t="s">
        <v>168</v>
      </c>
      <c r="G58" s="79"/>
      <c r="H58" s="60"/>
    </row>
    <row r="59" spans="1:43" s="1" customFormat="1" ht="30" customHeight="1" x14ac:dyDescent="0.25">
      <c r="A59" s="115" t="s">
        <v>184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</row>
    <row r="60" spans="1:43" s="42" customFormat="1" ht="30" customHeight="1" x14ac:dyDescent="0.25">
      <c r="A60" s="55"/>
      <c r="B60" s="67"/>
      <c r="C60" s="55" t="s">
        <v>148</v>
      </c>
      <c r="D60" s="67" t="s">
        <v>149</v>
      </c>
      <c r="E60" s="67" t="s">
        <v>150</v>
      </c>
      <c r="F60" s="55" t="s">
        <v>148</v>
      </c>
      <c r="G60" s="67" t="s">
        <v>149</v>
      </c>
      <c r="H60" s="55" t="s">
        <v>149</v>
      </c>
      <c r="I60" s="66"/>
      <c r="J60" s="116" t="s">
        <v>185</v>
      </c>
      <c r="K60" s="116"/>
      <c r="L60" s="116"/>
      <c r="M60" s="116"/>
      <c r="N60" s="116"/>
      <c r="O60" s="116"/>
      <c r="P60" s="66"/>
      <c r="Q60" s="66"/>
      <c r="R60" s="66"/>
      <c r="S60" s="66"/>
    </row>
    <row r="61" spans="1:43" s="42" customFormat="1" ht="30" customHeight="1" x14ac:dyDescent="0.25">
      <c r="A61" s="55" t="s">
        <v>97</v>
      </c>
      <c r="B61" s="67"/>
      <c r="C61" s="55" t="s">
        <v>151</v>
      </c>
      <c r="D61" s="67" t="s">
        <v>151</v>
      </c>
      <c r="E61" s="67" t="s">
        <v>151</v>
      </c>
      <c r="F61" s="67" t="s">
        <v>152</v>
      </c>
      <c r="G61" s="67" t="s">
        <v>152</v>
      </c>
      <c r="H61" s="55" t="s">
        <v>152</v>
      </c>
      <c r="I61" s="66"/>
      <c r="J61" s="116" t="s">
        <v>186</v>
      </c>
      <c r="K61" s="116"/>
      <c r="L61" s="116"/>
      <c r="M61" s="116"/>
      <c r="N61" s="116"/>
      <c r="O61" s="116"/>
      <c r="P61" s="66"/>
      <c r="Q61" s="66"/>
      <c r="R61" s="66"/>
      <c r="S61" s="66"/>
    </row>
    <row r="62" spans="1:43" s="43" customFormat="1" x14ac:dyDescent="0.25">
      <c r="A62" s="64"/>
      <c r="B62" s="47"/>
      <c r="C62" s="56" t="s">
        <v>45</v>
      </c>
      <c r="D62" s="47" t="s">
        <v>45</v>
      </c>
      <c r="E62" s="47" t="s">
        <v>45</v>
      </c>
      <c r="F62" s="47" t="s">
        <v>45</v>
      </c>
      <c r="G62" s="47" t="s">
        <v>45</v>
      </c>
      <c r="H62" s="56" t="s">
        <v>45</v>
      </c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4"/>
      <c r="U62" s="44"/>
      <c r="V62" s="44"/>
      <c r="W62" s="44"/>
      <c r="X62" s="44"/>
      <c r="Y62" s="44"/>
      <c r="Z62" s="44"/>
      <c r="AA62" s="44"/>
    </row>
    <row r="63" spans="1:43" s="46" customFormat="1" x14ac:dyDescent="0.25">
      <c r="A63" s="65" t="s">
        <v>98</v>
      </c>
      <c r="B63" s="49"/>
      <c r="C63" s="57">
        <v>0.68369999999999997</v>
      </c>
      <c r="D63" s="49">
        <v>0.67310000000000003</v>
      </c>
      <c r="E63" s="49">
        <v>0.62629999999999997</v>
      </c>
      <c r="F63" s="49">
        <v>0.66279999999999994</v>
      </c>
      <c r="G63" s="49">
        <v>0.68920000000000003</v>
      </c>
      <c r="H63" s="57">
        <v>0.68189999999999995</v>
      </c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45"/>
      <c r="U63" s="45"/>
      <c r="V63" s="45"/>
      <c r="W63" s="45"/>
      <c r="X63" s="45"/>
      <c r="Y63" s="45"/>
      <c r="Z63" s="45"/>
      <c r="AA63" s="45"/>
    </row>
    <row r="64" spans="1:43" x14ac:dyDescent="0.25">
      <c r="A64" s="51" t="s">
        <v>48</v>
      </c>
      <c r="B64" s="58"/>
      <c r="C64" s="51">
        <v>0.59630000000000005</v>
      </c>
      <c r="D64" s="51">
        <v>0.6421</v>
      </c>
      <c r="E64" s="51">
        <v>0.66239999999999999</v>
      </c>
      <c r="F64" s="58">
        <v>0.55600000000000005</v>
      </c>
      <c r="G64" s="58">
        <v>0.59470000000000001</v>
      </c>
      <c r="H64" s="58">
        <v>0.64829999999999999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"/>
      <c r="T64" s="1"/>
      <c r="U64" s="1"/>
      <c r="V64" s="1"/>
      <c r="W64" s="1"/>
    </row>
    <row r="65" spans="1:23" x14ac:dyDescent="0.25">
      <c r="A65" s="51" t="s">
        <v>49</v>
      </c>
      <c r="B65" s="58"/>
      <c r="C65" s="51">
        <v>0.78549999999999998</v>
      </c>
      <c r="D65" s="51">
        <v>0.78920000000000001</v>
      </c>
      <c r="E65" s="51">
        <v>0.72619999999999996</v>
      </c>
      <c r="F65" s="58">
        <v>0.76370000000000005</v>
      </c>
      <c r="G65" s="58">
        <v>0.79920000000000002</v>
      </c>
      <c r="H65" s="58">
        <v>0.78700000000000003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"/>
      <c r="T65" s="1"/>
      <c r="U65" s="1"/>
      <c r="V65" s="1"/>
      <c r="W65" s="1"/>
    </row>
    <row r="66" spans="1:23" x14ac:dyDescent="0.25">
      <c r="A66" s="51" t="s">
        <v>60</v>
      </c>
      <c r="B66" s="58"/>
      <c r="C66" s="51">
        <v>0.62029999999999996</v>
      </c>
      <c r="D66" s="51">
        <v>0.628</v>
      </c>
      <c r="E66" s="51">
        <v>0.61270000000000002</v>
      </c>
      <c r="F66" s="58">
        <v>0.5534</v>
      </c>
      <c r="G66" s="58">
        <v>0.63270000000000004</v>
      </c>
      <c r="H66" s="58">
        <v>0.63980000000000004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"/>
      <c r="T66" s="1"/>
      <c r="U66" s="1"/>
      <c r="V66" s="1"/>
      <c r="W66" s="1"/>
    </row>
    <row r="67" spans="1:23" x14ac:dyDescent="0.25">
      <c r="A67" s="51" t="s">
        <v>50</v>
      </c>
      <c r="B67" s="58"/>
      <c r="C67" s="51">
        <v>0.77929999999999999</v>
      </c>
      <c r="D67" s="51">
        <v>0.78849999999999998</v>
      </c>
      <c r="E67" s="51">
        <v>0.72289999999999999</v>
      </c>
      <c r="F67" s="58">
        <v>0.75639999999999996</v>
      </c>
      <c r="G67" s="58">
        <v>0.7712</v>
      </c>
      <c r="H67" s="58">
        <v>0.77210000000000001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"/>
      <c r="T67" s="1"/>
      <c r="U67" s="1"/>
      <c r="V67" s="1"/>
      <c r="W67" s="1"/>
    </row>
    <row r="68" spans="1:23" x14ac:dyDescent="0.25">
      <c r="A68" s="51" t="s">
        <v>61</v>
      </c>
      <c r="B68" s="58"/>
      <c r="C68" s="51">
        <v>0.67659999999999998</v>
      </c>
      <c r="D68" s="51">
        <v>0.67900000000000005</v>
      </c>
      <c r="E68" s="51">
        <v>0.5837</v>
      </c>
      <c r="F68" s="58">
        <v>0.67310000000000003</v>
      </c>
      <c r="G68" s="58">
        <v>0.71</v>
      </c>
      <c r="H68" s="58">
        <v>0.70250000000000001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"/>
      <c r="T68" s="1"/>
      <c r="U68" s="1"/>
      <c r="V68" s="1"/>
      <c r="W68" s="1"/>
    </row>
    <row r="69" spans="1:23" x14ac:dyDescent="0.25">
      <c r="A69" s="51" t="s">
        <v>62</v>
      </c>
      <c r="B69" s="58"/>
      <c r="C69" s="51">
        <v>0.68989999999999996</v>
      </c>
      <c r="D69" s="51">
        <v>0.71379999999999999</v>
      </c>
      <c r="E69" s="51">
        <v>0.61829999999999996</v>
      </c>
      <c r="F69" s="58">
        <v>0.69020000000000004</v>
      </c>
      <c r="G69" s="58">
        <v>0.7006</v>
      </c>
      <c r="H69" s="58">
        <v>0.72670000000000001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"/>
      <c r="T69" s="1"/>
      <c r="U69" s="1"/>
      <c r="V69" s="1"/>
      <c r="W69" s="1"/>
    </row>
    <row r="70" spans="1:23" x14ac:dyDescent="0.25">
      <c r="A70" s="51" t="s">
        <v>51</v>
      </c>
      <c r="B70" s="58"/>
      <c r="C70" s="51">
        <v>0.70530000000000004</v>
      </c>
      <c r="D70" s="51">
        <v>0.67059999999999997</v>
      </c>
      <c r="E70" s="51">
        <v>0.68100000000000005</v>
      </c>
      <c r="F70" s="58">
        <v>0.66039999999999999</v>
      </c>
      <c r="G70" s="58">
        <v>0.69979999999999998</v>
      </c>
      <c r="H70" s="58">
        <v>0.70660000000000001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"/>
      <c r="T70" s="1"/>
      <c r="U70" s="1"/>
      <c r="V70" s="1"/>
      <c r="W70" s="1"/>
    </row>
    <row r="71" spans="1:23" x14ac:dyDescent="0.25">
      <c r="A71" s="51" t="s">
        <v>52</v>
      </c>
      <c r="B71" s="58"/>
      <c r="C71" s="51">
        <v>0.80530000000000002</v>
      </c>
      <c r="D71" s="51">
        <v>0.77800000000000002</v>
      </c>
      <c r="E71" s="51">
        <v>0.7823</v>
      </c>
      <c r="F71" s="58">
        <v>0.77070000000000005</v>
      </c>
      <c r="G71" s="58">
        <v>0.82120000000000004</v>
      </c>
      <c r="H71" s="58">
        <v>0.82950000000000002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"/>
      <c r="T71" s="1"/>
      <c r="U71" s="1"/>
      <c r="V71" s="1"/>
      <c r="W71" s="1"/>
    </row>
    <row r="72" spans="1:23" x14ac:dyDescent="0.25">
      <c r="A72" s="51" t="s">
        <v>63</v>
      </c>
      <c r="B72" s="58"/>
      <c r="C72" s="51">
        <v>0.61199999999999999</v>
      </c>
      <c r="D72" s="51">
        <v>0.58130000000000004</v>
      </c>
      <c r="E72" s="51">
        <v>0.5998</v>
      </c>
      <c r="F72" s="58">
        <v>0.60229999999999995</v>
      </c>
      <c r="G72" s="58">
        <v>0.62639999999999996</v>
      </c>
      <c r="H72" s="58">
        <v>0.59470000000000001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"/>
      <c r="T72" s="1"/>
      <c r="U72" s="1"/>
      <c r="V72" s="1"/>
      <c r="W72" s="1"/>
    </row>
    <row r="73" spans="1:23" x14ac:dyDescent="0.25">
      <c r="A73" s="51" t="s">
        <v>64</v>
      </c>
      <c r="B73" s="58"/>
      <c r="C73" s="51">
        <v>0.67230000000000001</v>
      </c>
      <c r="D73" s="51">
        <v>0.68440000000000001</v>
      </c>
      <c r="E73" s="51">
        <v>0.66639999999999999</v>
      </c>
      <c r="F73" s="58">
        <v>0.6341</v>
      </c>
      <c r="G73" s="58">
        <v>0.66969999999999996</v>
      </c>
      <c r="H73" s="58">
        <v>0.70220000000000005</v>
      </c>
      <c r="I73" s="17"/>
      <c r="J73" s="17"/>
      <c r="K73" s="17"/>
      <c r="L73" s="17"/>
      <c r="M73" s="17"/>
      <c r="N73" s="117" t="s">
        <v>190</v>
      </c>
      <c r="O73" s="117"/>
      <c r="P73" s="117"/>
      <c r="Q73" s="117"/>
      <c r="R73" s="117"/>
      <c r="S73" s="117"/>
      <c r="T73" s="117"/>
      <c r="U73" s="117"/>
      <c r="V73" s="1"/>
      <c r="W73" s="1"/>
    </row>
    <row r="74" spans="1:23" x14ac:dyDescent="0.25">
      <c r="A74" s="51" t="s">
        <v>65</v>
      </c>
      <c r="B74" s="58"/>
      <c r="C74" s="51">
        <v>0.6139</v>
      </c>
      <c r="D74" s="51">
        <v>0.6129</v>
      </c>
      <c r="E74" s="51">
        <v>0.57969999999999999</v>
      </c>
      <c r="F74" s="58">
        <v>0.53649999999999998</v>
      </c>
      <c r="G74" s="58">
        <v>0.63329999999999997</v>
      </c>
      <c r="H74" s="58">
        <v>0.63029999999999997</v>
      </c>
      <c r="I74" s="17"/>
      <c r="J74" s="17"/>
      <c r="K74" s="17"/>
      <c r="L74" s="17"/>
      <c r="M74" s="17"/>
      <c r="N74" s="117"/>
      <c r="O74" s="117"/>
      <c r="P74" s="117"/>
      <c r="Q74" s="117"/>
      <c r="R74" s="117"/>
      <c r="S74" s="117"/>
      <c r="T74" s="117"/>
      <c r="U74" s="117"/>
      <c r="V74" s="1"/>
      <c r="W74" s="1"/>
    </row>
    <row r="75" spans="1:23" x14ac:dyDescent="0.25">
      <c r="A75" s="51" t="s">
        <v>66</v>
      </c>
      <c r="B75" s="58"/>
      <c r="C75" s="51">
        <v>0.75360000000000005</v>
      </c>
      <c r="D75" s="51">
        <v>0.7329</v>
      </c>
      <c r="E75" s="51">
        <v>0.63060000000000005</v>
      </c>
      <c r="F75" s="58">
        <v>0.73309999999999997</v>
      </c>
      <c r="G75" s="58">
        <v>0.75829999999999997</v>
      </c>
      <c r="H75" s="58">
        <v>0.74829999999999997</v>
      </c>
      <c r="I75" s="17"/>
      <c r="J75" s="17"/>
      <c r="K75" s="17"/>
      <c r="L75" s="17"/>
      <c r="M75" s="17"/>
      <c r="N75" s="117" t="s">
        <v>189</v>
      </c>
      <c r="O75" s="117"/>
      <c r="P75" s="117"/>
      <c r="Q75" s="117"/>
      <c r="R75" s="117"/>
      <c r="S75" s="117"/>
      <c r="T75" s="117"/>
      <c r="U75" s="117"/>
      <c r="V75" s="1"/>
      <c r="W75" s="1"/>
    </row>
    <row r="76" spans="1:23" x14ac:dyDescent="0.25">
      <c r="A76" s="51" t="s">
        <v>67</v>
      </c>
      <c r="B76" s="58"/>
      <c r="C76" s="51">
        <v>0.66890000000000005</v>
      </c>
      <c r="D76" s="51">
        <v>0.65259999999999996</v>
      </c>
      <c r="E76" s="51">
        <v>0.60109999999999997</v>
      </c>
      <c r="F76" s="58">
        <v>0.65069999999999995</v>
      </c>
      <c r="G76" s="58">
        <v>0.69040000000000001</v>
      </c>
      <c r="H76" s="58">
        <v>0.69499999999999995</v>
      </c>
      <c r="I76" s="17"/>
      <c r="J76" s="17"/>
      <c r="K76" s="17"/>
      <c r="L76" s="17"/>
      <c r="M76" s="17"/>
      <c r="N76" s="117"/>
      <c r="O76" s="117"/>
      <c r="P76" s="117"/>
      <c r="Q76" s="117"/>
      <c r="R76" s="117"/>
      <c r="S76" s="117"/>
      <c r="T76" s="117"/>
      <c r="U76" s="117"/>
      <c r="V76" s="1"/>
      <c r="W76" s="1"/>
    </row>
    <row r="77" spans="1:23" x14ac:dyDescent="0.25">
      <c r="A77" s="51" t="s">
        <v>68</v>
      </c>
      <c r="B77" s="58"/>
      <c r="C77" s="51">
        <v>0.54079999999999995</v>
      </c>
      <c r="D77" s="51">
        <v>0.54110000000000003</v>
      </c>
      <c r="E77" s="51">
        <v>0.52090000000000003</v>
      </c>
      <c r="F77" s="58">
        <v>0.53759999999999997</v>
      </c>
      <c r="G77" s="58">
        <v>0.56779999999999997</v>
      </c>
      <c r="H77" s="58">
        <v>0.51959999999999995</v>
      </c>
      <c r="I77" s="17"/>
      <c r="J77" s="17"/>
      <c r="K77" s="17"/>
      <c r="L77" s="17"/>
      <c r="M77" s="17"/>
      <c r="N77" s="117" t="s">
        <v>192</v>
      </c>
      <c r="O77" s="117"/>
      <c r="P77" s="117"/>
      <c r="Q77" s="117"/>
      <c r="R77" s="117"/>
      <c r="S77" s="117"/>
      <c r="T77" s="117"/>
      <c r="U77" s="117"/>
      <c r="V77" s="1"/>
      <c r="W77" s="1"/>
    </row>
    <row r="78" spans="1:23" x14ac:dyDescent="0.25">
      <c r="A78" s="51" t="s">
        <v>69</v>
      </c>
      <c r="B78" s="58"/>
      <c r="C78" s="51">
        <v>0.63029999999999997</v>
      </c>
      <c r="D78" s="51">
        <v>0.5806</v>
      </c>
      <c r="E78" s="51">
        <v>0.53969999999999996</v>
      </c>
      <c r="F78" s="58">
        <v>0.59150000000000003</v>
      </c>
      <c r="G78" s="58">
        <v>0.59189999999999998</v>
      </c>
      <c r="H78" s="58">
        <v>0.63180000000000003</v>
      </c>
      <c r="I78" s="17"/>
      <c r="J78" s="17"/>
      <c r="K78" s="17"/>
      <c r="L78" s="17"/>
      <c r="M78" s="17"/>
      <c r="N78" s="117"/>
      <c r="O78" s="117"/>
      <c r="P78" s="117"/>
      <c r="Q78" s="117"/>
      <c r="R78" s="117"/>
      <c r="S78" s="117"/>
      <c r="T78" s="117"/>
      <c r="U78" s="117"/>
      <c r="V78" s="1"/>
      <c r="W78" s="1"/>
    </row>
    <row r="79" spans="1:23" x14ac:dyDescent="0.25">
      <c r="A79" s="51" t="s">
        <v>99</v>
      </c>
      <c r="B79" s="58"/>
      <c r="C79" s="51">
        <v>0.51970000000000005</v>
      </c>
      <c r="D79" s="51">
        <v>0.55730000000000002</v>
      </c>
      <c r="E79" s="51">
        <v>0.53500000000000003</v>
      </c>
      <c r="F79" s="58">
        <v>0.51970000000000005</v>
      </c>
      <c r="G79" s="58">
        <v>0.57530000000000003</v>
      </c>
      <c r="H79" s="58">
        <v>0.5242</v>
      </c>
      <c r="I79" s="17"/>
      <c r="J79" s="17"/>
      <c r="K79" s="17"/>
      <c r="L79" s="17"/>
      <c r="M79" s="17"/>
      <c r="N79" s="117" t="s">
        <v>193</v>
      </c>
      <c r="O79" s="117"/>
      <c r="P79" s="117"/>
      <c r="Q79" s="117"/>
      <c r="R79" s="117"/>
      <c r="S79" s="117"/>
      <c r="T79" s="117"/>
      <c r="U79" s="117"/>
      <c r="V79" s="1"/>
      <c r="W79" s="1"/>
    </row>
    <row r="80" spans="1:23" x14ac:dyDescent="0.25">
      <c r="A80" s="51" t="s">
        <v>53</v>
      </c>
      <c r="B80" s="58"/>
      <c r="C80" s="51">
        <v>0.63670000000000004</v>
      </c>
      <c r="D80" s="51">
        <v>0.61070000000000002</v>
      </c>
      <c r="E80" s="51">
        <v>0.61609999999999998</v>
      </c>
      <c r="F80" s="58">
        <v>0.59950000000000003</v>
      </c>
      <c r="G80" s="58">
        <v>0.62719999999999998</v>
      </c>
      <c r="H80" s="58">
        <v>0.64629999999999999</v>
      </c>
      <c r="I80" s="17"/>
      <c r="J80" s="17"/>
      <c r="K80" s="17"/>
      <c r="L80" s="17"/>
      <c r="M80" s="17"/>
      <c r="N80" s="117"/>
      <c r="O80" s="117"/>
      <c r="P80" s="117"/>
      <c r="Q80" s="117"/>
      <c r="R80" s="117"/>
      <c r="S80" s="117"/>
      <c r="T80" s="117"/>
      <c r="U80" s="117"/>
      <c r="V80" s="1"/>
      <c r="W80" s="1"/>
    </row>
    <row r="81" spans="1:23" x14ac:dyDescent="0.25">
      <c r="A81" s="51" t="s">
        <v>54</v>
      </c>
      <c r="B81" s="58"/>
      <c r="C81" s="51">
        <v>0.73870000000000002</v>
      </c>
      <c r="D81" s="51">
        <v>0.81069999999999998</v>
      </c>
      <c r="E81" s="51">
        <v>0.70430000000000004</v>
      </c>
      <c r="F81" s="58">
        <v>0.70579999999999998</v>
      </c>
      <c r="G81" s="58">
        <v>0.59379999999999999</v>
      </c>
      <c r="H81" s="58">
        <v>0.80169999999999997</v>
      </c>
      <c r="I81" s="17"/>
      <c r="J81" s="17"/>
      <c r="K81" s="17"/>
      <c r="L81" s="17"/>
      <c r="M81" s="17"/>
      <c r="N81" s="117" t="s">
        <v>191</v>
      </c>
      <c r="O81" s="117"/>
      <c r="P81" s="117"/>
      <c r="Q81" s="117"/>
      <c r="R81" s="117"/>
      <c r="S81" s="117"/>
      <c r="T81" s="117"/>
      <c r="U81" s="117"/>
      <c r="V81" s="1"/>
      <c r="W81" s="1"/>
    </row>
    <row r="82" spans="1:23" x14ac:dyDescent="0.25">
      <c r="A82" s="51" t="s">
        <v>70</v>
      </c>
      <c r="B82" s="58"/>
      <c r="C82" s="51">
        <v>0.58489999999999998</v>
      </c>
      <c r="D82" s="51">
        <v>0.58409999999999995</v>
      </c>
      <c r="E82" s="51">
        <v>0.52200000000000002</v>
      </c>
      <c r="F82" s="58">
        <v>0.56079999999999997</v>
      </c>
      <c r="G82" s="58">
        <v>0.62150000000000005</v>
      </c>
      <c r="H82" s="58">
        <v>0.53539999999999999</v>
      </c>
      <c r="I82" s="17"/>
      <c r="J82" s="17"/>
      <c r="K82" s="17"/>
      <c r="L82" s="17"/>
      <c r="M82" s="17"/>
      <c r="N82" s="117"/>
      <c r="O82" s="117"/>
      <c r="P82" s="117"/>
      <c r="Q82" s="117"/>
      <c r="R82" s="117"/>
      <c r="S82" s="117"/>
      <c r="T82" s="117"/>
      <c r="U82" s="117"/>
      <c r="V82" s="1"/>
      <c r="W82" s="1"/>
    </row>
    <row r="83" spans="1:23" x14ac:dyDescent="0.25">
      <c r="A83" s="51" t="s">
        <v>71</v>
      </c>
      <c r="B83" s="58"/>
      <c r="C83" s="51">
        <v>0.52310000000000001</v>
      </c>
      <c r="D83" s="51">
        <v>0.51919999999999999</v>
      </c>
      <c r="E83" s="51">
        <v>0.53410000000000002</v>
      </c>
      <c r="F83" s="58">
        <v>0.54879999999999995</v>
      </c>
      <c r="G83" s="58">
        <v>0.53090000000000004</v>
      </c>
      <c r="H83" s="58">
        <v>0.52039999999999997</v>
      </c>
      <c r="I83" s="17"/>
      <c r="J83" s="17"/>
      <c r="K83" s="17"/>
      <c r="L83" s="17"/>
      <c r="M83" s="17"/>
      <c r="N83" s="117" t="s">
        <v>194</v>
      </c>
      <c r="O83" s="117"/>
      <c r="P83" s="117"/>
      <c r="Q83" s="117"/>
      <c r="R83" s="117"/>
      <c r="S83" s="117"/>
      <c r="T83" s="117"/>
      <c r="U83" s="117"/>
      <c r="V83" s="1"/>
      <c r="W83" s="1"/>
    </row>
    <row r="84" spans="1:23" x14ac:dyDescent="0.25">
      <c r="A84" s="51" t="s">
        <v>72</v>
      </c>
      <c r="B84" s="58"/>
      <c r="C84" s="51">
        <v>0.55589999999999995</v>
      </c>
      <c r="D84" s="51">
        <v>0.57240000000000002</v>
      </c>
      <c r="E84" s="51">
        <v>0.54500000000000004</v>
      </c>
      <c r="F84" s="58">
        <v>0.50439999999999996</v>
      </c>
      <c r="G84" s="58">
        <v>0.57440000000000002</v>
      </c>
      <c r="H84" s="58">
        <v>0.53100000000000003</v>
      </c>
      <c r="I84" s="17"/>
      <c r="J84" s="17"/>
      <c r="K84" s="17"/>
      <c r="L84" s="17"/>
      <c r="M84" s="17"/>
      <c r="N84" s="117"/>
      <c r="O84" s="117"/>
      <c r="P84" s="117"/>
      <c r="Q84" s="117"/>
      <c r="R84" s="117"/>
      <c r="S84" s="117"/>
      <c r="T84" s="117"/>
      <c r="U84" s="117"/>
      <c r="V84" s="1"/>
      <c r="W84" s="1"/>
    </row>
    <row r="85" spans="1:23" x14ac:dyDescent="0.25">
      <c r="A85" s="51" t="s">
        <v>73</v>
      </c>
      <c r="B85" s="58"/>
      <c r="C85" s="51">
        <v>0.51359999999999995</v>
      </c>
      <c r="D85" s="51">
        <v>0.52949999999999997</v>
      </c>
      <c r="E85" s="51">
        <v>0.49559999999999998</v>
      </c>
      <c r="F85" s="58">
        <v>0.48599999999999999</v>
      </c>
      <c r="G85" s="58">
        <v>0.50429999999999997</v>
      </c>
      <c r="H85" s="58">
        <v>0.502</v>
      </c>
      <c r="I85" s="17"/>
      <c r="J85" s="17"/>
      <c r="K85" s="17"/>
      <c r="L85" s="17"/>
      <c r="M85" s="17"/>
      <c r="N85" s="117" t="s">
        <v>198</v>
      </c>
      <c r="O85" s="117"/>
      <c r="P85" s="117"/>
      <c r="Q85" s="117"/>
      <c r="R85" s="117"/>
      <c r="S85" s="117"/>
      <c r="T85" s="117"/>
      <c r="U85" s="117"/>
      <c r="V85" s="1"/>
      <c r="W85" s="1"/>
    </row>
    <row r="86" spans="1:23" x14ac:dyDescent="0.25">
      <c r="A86" s="51" t="s">
        <v>74</v>
      </c>
      <c r="B86" s="58"/>
      <c r="C86" s="51">
        <v>0.64859999999999995</v>
      </c>
      <c r="D86" s="51">
        <v>0.66990000000000005</v>
      </c>
      <c r="E86" s="51">
        <v>0.65910000000000002</v>
      </c>
      <c r="F86" s="58">
        <v>0.62470000000000003</v>
      </c>
      <c r="G86" s="58">
        <v>0.73129999999999995</v>
      </c>
      <c r="H86" s="58">
        <v>0.67310000000000003</v>
      </c>
      <c r="I86" s="17"/>
      <c r="J86" s="17"/>
      <c r="K86" s="17"/>
      <c r="L86" s="17"/>
      <c r="M86" s="17"/>
      <c r="N86" s="117"/>
      <c r="O86" s="117"/>
      <c r="P86" s="117"/>
      <c r="Q86" s="117"/>
      <c r="R86" s="117"/>
      <c r="S86" s="117"/>
      <c r="T86" s="117"/>
      <c r="U86" s="117"/>
      <c r="V86" s="1"/>
      <c r="W86" s="1"/>
    </row>
    <row r="87" spans="1:23" x14ac:dyDescent="0.25">
      <c r="A87" s="51" t="s">
        <v>75</v>
      </c>
      <c r="B87" s="58"/>
      <c r="C87" s="51">
        <v>0.76829999999999998</v>
      </c>
      <c r="D87" s="51">
        <v>0.68820000000000003</v>
      </c>
      <c r="E87" s="51">
        <v>0.70550000000000002</v>
      </c>
      <c r="F87" s="58">
        <v>0.70979999999999999</v>
      </c>
      <c r="G87" s="58">
        <v>0.77729999999999999</v>
      </c>
      <c r="H87" s="58">
        <v>0.71299999999999997</v>
      </c>
      <c r="I87" s="17"/>
      <c r="J87" s="17"/>
      <c r="K87" s="17"/>
      <c r="L87" s="17"/>
      <c r="M87" s="17"/>
      <c r="N87" s="117" t="s">
        <v>197</v>
      </c>
      <c r="O87" s="117"/>
      <c r="P87" s="117"/>
      <c r="Q87" s="117"/>
      <c r="R87" s="117"/>
      <c r="S87" s="117"/>
      <c r="T87" s="117"/>
      <c r="U87" s="117"/>
      <c r="V87" s="1"/>
      <c r="W87" s="1"/>
    </row>
    <row r="88" spans="1:23" x14ac:dyDescent="0.25">
      <c r="A88" s="51" t="s">
        <v>76</v>
      </c>
      <c r="B88" s="58"/>
      <c r="C88" s="51">
        <v>0.76380000000000003</v>
      </c>
      <c r="D88" s="51">
        <v>0.71009999999999995</v>
      </c>
      <c r="E88" s="51">
        <v>0.66220000000000001</v>
      </c>
      <c r="F88" s="58">
        <v>0.61329999999999996</v>
      </c>
      <c r="G88" s="58">
        <v>0.69359999999999999</v>
      </c>
      <c r="H88" s="58">
        <v>0.69189999999999996</v>
      </c>
      <c r="I88" s="17"/>
      <c r="J88" s="17"/>
      <c r="K88" s="17"/>
      <c r="L88" s="17"/>
      <c r="M88" s="17"/>
      <c r="N88" s="117"/>
      <c r="O88" s="117"/>
      <c r="P88" s="117"/>
      <c r="Q88" s="117"/>
      <c r="R88" s="117"/>
      <c r="S88" s="117"/>
      <c r="T88" s="117"/>
      <c r="U88" s="117"/>
      <c r="V88" s="1"/>
      <c r="W88" s="1"/>
    </row>
    <row r="89" spans="1:23" x14ac:dyDescent="0.25">
      <c r="A89" s="51" t="s">
        <v>77</v>
      </c>
      <c r="B89" s="58"/>
      <c r="C89" s="51">
        <v>0.58460000000000001</v>
      </c>
      <c r="D89" s="51">
        <v>0.62890000000000001</v>
      </c>
      <c r="E89" s="51">
        <v>0.59570000000000001</v>
      </c>
      <c r="F89" s="58">
        <v>0.5806</v>
      </c>
      <c r="G89" s="58">
        <v>0.63819999999999999</v>
      </c>
      <c r="H89" s="58">
        <v>0.61499999999999999</v>
      </c>
      <c r="I89" s="17"/>
      <c r="J89" s="17"/>
      <c r="K89" s="17"/>
      <c r="L89" s="17"/>
      <c r="M89" s="17"/>
      <c r="N89" s="117" t="s">
        <v>196</v>
      </c>
      <c r="O89" s="117"/>
      <c r="P89" s="117"/>
      <c r="Q89" s="117"/>
      <c r="R89" s="117"/>
      <c r="S89" s="117"/>
      <c r="T89" s="117"/>
      <c r="U89" s="117"/>
      <c r="V89" s="1"/>
      <c r="W89" s="1"/>
    </row>
    <row r="90" spans="1:23" x14ac:dyDescent="0.25">
      <c r="A90" s="51" t="s">
        <v>78</v>
      </c>
      <c r="B90" s="58"/>
      <c r="C90" s="51">
        <v>0.50780000000000003</v>
      </c>
      <c r="D90" s="51">
        <v>0.55820000000000003</v>
      </c>
      <c r="E90" s="51">
        <v>0.52610000000000001</v>
      </c>
      <c r="F90" s="58">
        <v>0.50960000000000005</v>
      </c>
      <c r="G90" s="58">
        <v>0.53800000000000003</v>
      </c>
      <c r="H90" s="58">
        <v>0.51690000000000003</v>
      </c>
      <c r="I90" s="17"/>
      <c r="J90" s="17"/>
      <c r="K90" s="17"/>
      <c r="L90" s="17"/>
      <c r="M90" s="17"/>
      <c r="N90" s="117"/>
      <c r="O90" s="117"/>
      <c r="P90" s="117"/>
      <c r="Q90" s="117"/>
      <c r="R90" s="117"/>
      <c r="S90" s="117"/>
      <c r="T90" s="117"/>
      <c r="U90" s="117"/>
      <c r="V90" s="1"/>
      <c r="W90" s="1"/>
    </row>
    <row r="91" spans="1:23" x14ac:dyDescent="0.25">
      <c r="A91" s="51" t="s">
        <v>79</v>
      </c>
      <c r="B91" s="58"/>
      <c r="C91" s="51">
        <v>0.59350000000000003</v>
      </c>
      <c r="D91" s="51">
        <v>0.55330000000000001</v>
      </c>
      <c r="E91" s="51">
        <v>0.52600000000000002</v>
      </c>
      <c r="F91" s="58">
        <v>0.59470000000000001</v>
      </c>
      <c r="G91" s="58">
        <v>0.58850000000000002</v>
      </c>
      <c r="H91" s="58">
        <v>0.51759999999999995</v>
      </c>
      <c r="I91" s="17"/>
      <c r="J91" s="17"/>
      <c r="K91" s="17"/>
      <c r="L91" s="17"/>
      <c r="M91" s="17"/>
      <c r="N91" s="117" t="s">
        <v>195</v>
      </c>
      <c r="O91" s="117"/>
      <c r="P91" s="117"/>
      <c r="Q91" s="117"/>
      <c r="R91" s="117"/>
      <c r="S91" s="117"/>
      <c r="T91" s="117"/>
      <c r="U91" s="117"/>
      <c r="V91" s="1"/>
      <c r="W91" s="1"/>
    </row>
    <row r="92" spans="1:23" x14ac:dyDescent="0.25">
      <c r="A92" s="51" t="s">
        <v>80</v>
      </c>
      <c r="B92" s="58"/>
      <c r="C92" s="51">
        <v>0.51680000000000004</v>
      </c>
      <c r="D92" s="51">
        <v>0.49099999999999999</v>
      </c>
      <c r="E92" s="51">
        <v>0.50409999999999999</v>
      </c>
      <c r="F92" s="58">
        <v>0.52559999999999996</v>
      </c>
      <c r="G92" s="58">
        <v>0.55269999999999997</v>
      </c>
      <c r="H92" s="58">
        <v>0.48139999999999999</v>
      </c>
      <c r="I92" s="17"/>
      <c r="J92" s="17"/>
      <c r="K92" s="17"/>
      <c r="L92" s="17"/>
      <c r="M92" s="17"/>
      <c r="N92" s="117"/>
      <c r="O92" s="117"/>
      <c r="P92" s="117"/>
      <c r="Q92" s="117"/>
      <c r="R92" s="117"/>
      <c r="S92" s="117"/>
      <c r="T92" s="117"/>
      <c r="U92" s="117"/>
      <c r="V92" s="1"/>
      <c r="W92" s="1"/>
    </row>
    <row r="93" spans="1:23" x14ac:dyDescent="0.25">
      <c r="A93" s="51" t="s">
        <v>55</v>
      </c>
      <c r="B93" s="58"/>
      <c r="C93" s="51">
        <v>0.58040000000000003</v>
      </c>
      <c r="D93" s="51">
        <v>0.58850000000000002</v>
      </c>
      <c r="E93" s="51">
        <v>0.57430000000000003</v>
      </c>
      <c r="F93" s="58">
        <v>0.64200000000000002</v>
      </c>
      <c r="G93" s="58">
        <v>0.63339999999999996</v>
      </c>
      <c r="H93" s="58">
        <v>0.62290000000000001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"/>
      <c r="T93" s="1"/>
      <c r="U93" s="1"/>
      <c r="V93" s="1"/>
      <c r="W93" s="1"/>
    </row>
    <row r="94" spans="1:23" x14ac:dyDescent="0.25">
      <c r="A94" s="51" t="s">
        <v>81</v>
      </c>
      <c r="B94" s="58"/>
      <c r="C94" s="51">
        <v>0.58389999999999997</v>
      </c>
      <c r="D94" s="51">
        <v>0.59599999999999997</v>
      </c>
      <c r="E94" s="51">
        <v>0.57250000000000001</v>
      </c>
      <c r="F94" s="58">
        <v>0.57909999999999995</v>
      </c>
      <c r="G94" s="58">
        <v>0.57369999999999999</v>
      </c>
      <c r="H94" s="58">
        <v>0.61919999999999997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"/>
      <c r="T94" s="1"/>
      <c r="U94" s="1"/>
      <c r="V94" s="1"/>
      <c r="W94" s="1"/>
    </row>
    <row r="95" spans="1:23" x14ac:dyDescent="0.25">
      <c r="A95" s="51" t="s">
        <v>82</v>
      </c>
      <c r="B95" s="58"/>
      <c r="C95" s="51">
        <v>0.68979999999999997</v>
      </c>
      <c r="D95" s="51">
        <v>0.65959999999999996</v>
      </c>
      <c r="E95" s="51">
        <v>0.6462</v>
      </c>
      <c r="F95" s="58">
        <v>0.58220000000000005</v>
      </c>
      <c r="G95" s="58">
        <v>0.68140000000000001</v>
      </c>
      <c r="H95" s="58">
        <v>0.66659999999999997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"/>
      <c r="T95" s="1"/>
      <c r="U95" s="1"/>
      <c r="V95" s="1"/>
      <c r="W95" s="1"/>
    </row>
    <row r="96" spans="1:23" x14ac:dyDescent="0.25">
      <c r="A96" s="51" t="s">
        <v>83</v>
      </c>
      <c r="B96" s="58"/>
      <c r="C96" s="51">
        <v>0.59540000000000004</v>
      </c>
      <c r="D96" s="51">
        <v>0.54820000000000002</v>
      </c>
      <c r="E96" s="51">
        <v>0.55430000000000001</v>
      </c>
      <c r="F96" s="58">
        <v>0.56859999999999999</v>
      </c>
      <c r="G96" s="58">
        <v>0.60519999999999996</v>
      </c>
      <c r="H96" s="58">
        <v>0.56520000000000004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"/>
      <c r="T96" s="1"/>
      <c r="U96" s="1"/>
      <c r="V96" s="1"/>
      <c r="W96" s="1"/>
    </row>
    <row r="97" spans="1:23" x14ac:dyDescent="0.25">
      <c r="A97" s="51" t="s">
        <v>84</v>
      </c>
      <c r="B97" s="58"/>
      <c r="C97" s="51">
        <v>0.51819999999999999</v>
      </c>
      <c r="D97" s="51">
        <v>0.53200000000000003</v>
      </c>
      <c r="E97" s="51">
        <v>0.52439999999999998</v>
      </c>
      <c r="F97" s="58">
        <v>0.54830000000000001</v>
      </c>
      <c r="G97" s="58">
        <v>0.57679999999999998</v>
      </c>
      <c r="H97" s="58">
        <v>0.52980000000000005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"/>
      <c r="T97" s="1"/>
      <c r="U97" s="1"/>
      <c r="V97" s="1"/>
      <c r="W97" s="1"/>
    </row>
    <row r="98" spans="1:23" x14ac:dyDescent="0.25">
      <c r="A98" s="51" t="s">
        <v>56</v>
      </c>
      <c r="B98" s="58"/>
      <c r="C98" s="51">
        <v>0.5524</v>
      </c>
      <c r="D98" s="51">
        <v>0.62590000000000001</v>
      </c>
      <c r="E98" s="51">
        <v>0.50209999999999999</v>
      </c>
      <c r="F98" s="58">
        <v>0.59409999999999996</v>
      </c>
      <c r="G98" s="58">
        <v>0.58489999999999998</v>
      </c>
      <c r="H98" s="58">
        <v>0.57330000000000003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"/>
      <c r="T98" s="1"/>
      <c r="U98" s="1"/>
      <c r="V98" s="1"/>
      <c r="W98" s="1"/>
    </row>
    <row r="99" spans="1:23" x14ac:dyDescent="0.25">
      <c r="A99" s="51" t="s">
        <v>85</v>
      </c>
      <c r="B99" s="58"/>
      <c r="C99" s="51">
        <v>0.64490000000000003</v>
      </c>
      <c r="D99" s="51">
        <v>0.7167</v>
      </c>
      <c r="E99" s="51">
        <v>0.59909999999999997</v>
      </c>
      <c r="F99" s="58">
        <v>0.55269999999999997</v>
      </c>
      <c r="G99" s="58">
        <v>0.6099</v>
      </c>
      <c r="H99" s="58">
        <v>0.75580000000000003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"/>
      <c r="T99" s="1"/>
      <c r="U99" s="1"/>
      <c r="V99" s="1"/>
      <c r="W99" s="1"/>
    </row>
    <row r="100" spans="1:23" x14ac:dyDescent="0.25">
      <c r="A100" s="51" t="s">
        <v>96</v>
      </c>
      <c r="B100" s="58"/>
      <c r="C100" s="51">
        <v>0.52769999999999995</v>
      </c>
      <c r="D100" s="51">
        <v>0.49309999999999998</v>
      </c>
      <c r="E100" s="51">
        <v>0.52500000000000002</v>
      </c>
      <c r="F100" s="58">
        <v>0.50980000000000003</v>
      </c>
      <c r="G100" s="58">
        <v>0.52749999999999997</v>
      </c>
      <c r="H100" s="58">
        <v>0.48770000000000002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"/>
      <c r="T100" s="1"/>
      <c r="U100" s="1"/>
      <c r="V100" s="1"/>
      <c r="W100" s="1"/>
    </row>
    <row r="101" spans="1:23" x14ac:dyDescent="0.25">
      <c r="A101" s="51" t="s">
        <v>57</v>
      </c>
      <c r="B101" s="58"/>
      <c r="C101" s="51">
        <v>0.51400000000000001</v>
      </c>
      <c r="D101" s="51">
        <v>0.57730000000000004</v>
      </c>
      <c r="E101" s="51">
        <v>0.51829999999999998</v>
      </c>
      <c r="F101" s="58">
        <v>0.4894</v>
      </c>
      <c r="G101" s="58">
        <v>0.57220000000000004</v>
      </c>
      <c r="H101" s="58">
        <v>0.54479999999999995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"/>
      <c r="T101" s="1"/>
      <c r="U101" s="1"/>
      <c r="V101" s="1"/>
      <c r="W101" s="1"/>
    </row>
    <row r="102" spans="1:23" x14ac:dyDescent="0.25">
      <c r="A102" s="51" t="s">
        <v>58</v>
      </c>
      <c r="B102" s="58"/>
      <c r="C102" s="51">
        <v>0.69069999999999998</v>
      </c>
      <c r="D102" s="51">
        <v>0.66839999999999999</v>
      </c>
      <c r="E102" s="51">
        <v>0.65239999999999998</v>
      </c>
      <c r="F102" s="58">
        <v>0.65680000000000005</v>
      </c>
      <c r="G102" s="58">
        <v>0.69510000000000005</v>
      </c>
      <c r="H102" s="58">
        <v>0.60219999999999996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"/>
      <c r="T102" s="1"/>
      <c r="U102" s="1"/>
      <c r="V102" s="1"/>
      <c r="W102" s="1"/>
    </row>
    <row r="103" spans="1:23" x14ac:dyDescent="0.25">
      <c r="A103" s="51" t="s">
        <v>86</v>
      </c>
      <c r="B103" s="58"/>
      <c r="C103" s="51">
        <v>0.5161</v>
      </c>
      <c r="D103" s="51">
        <v>0.56330000000000002</v>
      </c>
      <c r="E103" s="51">
        <v>0.50729999999999997</v>
      </c>
      <c r="F103" s="58">
        <v>0.57120000000000004</v>
      </c>
      <c r="G103" s="58">
        <v>0.58779999999999999</v>
      </c>
      <c r="H103" s="58">
        <v>0.54569999999999996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"/>
      <c r="T103" s="1"/>
      <c r="U103" s="1"/>
      <c r="V103" s="1"/>
      <c r="W103" s="1"/>
    </row>
    <row r="104" spans="1:23" x14ac:dyDescent="0.25">
      <c r="A104" s="51" t="s">
        <v>87</v>
      </c>
      <c r="B104" s="58"/>
      <c r="C104" s="51">
        <v>0.501</v>
      </c>
      <c r="D104" s="51">
        <v>0.51470000000000005</v>
      </c>
      <c r="E104" s="51">
        <v>0.49199999999999999</v>
      </c>
      <c r="F104" s="58">
        <v>0.5363</v>
      </c>
      <c r="G104" s="58">
        <v>0.51910000000000001</v>
      </c>
      <c r="H104" s="58">
        <v>0.52200000000000002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"/>
      <c r="T104" s="1"/>
      <c r="U104" s="1"/>
      <c r="V104" s="1"/>
      <c r="W104" s="1"/>
    </row>
    <row r="105" spans="1:23" x14ac:dyDescent="0.25">
      <c r="A105" s="51" t="s">
        <v>88</v>
      </c>
      <c r="B105" s="58"/>
      <c r="C105" s="51">
        <v>0.64480000000000004</v>
      </c>
      <c r="D105" s="51">
        <v>0.59309999999999996</v>
      </c>
      <c r="E105" s="62">
        <v>0.54430000000000001</v>
      </c>
      <c r="F105" s="58">
        <v>0.5968</v>
      </c>
      <c r="G105" s="58">
        <v>0.62760000000000005</v>
      </c>
      <c r="H105" s="58">
        <v>0.55689999999999995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"/>
      <c r="T105" s="1"/>
      <c r="U105" s="1"/>
      <c r="V105" s="1"/>
      <c r="W105" s="1"/>
    </row>
    <row r="106" spans="1:23" x14ac:dyDescent="0.25">
      <c r="A106" s="51" t="s">
        <v>89</v>
      </c>
      <c r="B106" s="58"/>
      <c r="C106" s="51">
        <v>0.59260000000000002</v>
      </c>
      <c r="D106" s="51">
        <v>0.52559999999999996</v>
      </c>
      <c r="E106" s="51">
        <v>0.53159999999999996</v>
      </c>
      <c r="F106" s="58">
        <v>0.53820000000000001</v>
      </c>
      <c r="G106" s="58">
        <v>0.61880000000000002</v>
      </c>
      <c r="H106" s="58">
        <v>0.51200000000000001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"/>
      <c r="T106" s="1"/>
      <c r="U106" s="1"/>
      <c r="V106" s="1"/>
      <c r="W106" s="1"/>
    </row>
    <row r="107" spans="1:23" x14ac:dyDescent="0.25">
      <c r="A107" s="51" t="s">
        <v>90</v>
      </c>
      <c r="B107" s="58"/>
      <c r="C107" s="51">
        <v>0.55500000000000005</v>
      </c>
      <c r="D107" s="51">
        <v>0.69630000000000003</v>
      </c>
      <c r="E107" s="51">
        <v>0.62470000000000003</v>
      </c>
      <c r="F107" s="58">
        <v>0.53690000000000004</v>
      </c>
      <c r="G107" s="58">
        <v>0.67010000000000003</v>
      </c>
      <c r="H107" s="58">
        <v>0.61739999999999995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"/>
      <c r="T107" s="1"/>
      <c r="U107" s="1"/>
      <c r="V107" s="1"/>
      <c r="W107" s="1"/>
    </row>
    <row r="108" spans="1:23" x14ac:dyDescent="0.25">
      <c r="A108" s="51" t="s">
        <v>91</v>
      </c>
      <c r="B108" s="58"/>
      <c r="C108" s="51">
        <v>0.49530000000000002</v>
      </c>
      <c r="D108" s="51">
        <v>0.52239999999999998</v>
      </c>
      <c r="E108" s="51">
        <v>0.49049999999999999</v>
      </c>
      <c r="F108" s="58">
        <v>0.48599999999999999</v>
      </c>
      <c r="G108" s="58">
        <v>0.51160000000000005</v>
      </c>
      <c r="H108" s="58">
        <v>0.49330000000000002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"/>
      <c r="T108" s="1"/>
      <c r="U108" s="1"/>
      <c r="V108" s="1"/>
      <c r="W108" s="1"/>
    </row>
    <row r="109" spans="1:23" x14ac:dyDescent="0.25">
      <c r="A109" s="51" t="s">
        <v>92</v>
      </c>
      <c r="B109" s="58"/>
      <c r="C109" s="51">
        <v>0.50039999999999996</v>
      </c>
      <c r="D109" s="51">
        <v>0.51480000000000004</v>
      </c>
      <c r="E109" s="51">
        <v>0.49490000000000001</v>
      </c>
      <c r="F109" s="58">
        <v>0.49459999999999998</v>
      </c>
      <c r="G109" s="58">
        <v>0.49209999999999998</v>
      </c>
      <c r="H109" s="58">
        <v>0.53029999999999999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"/>
      <c r="T109" s="1"/>
      <c r="U109" s="1"/>
      <c r="V109" s="1"/>
      <c r="W109" s="1"/>
    </row>
    <row r="110" spans="1:23" x14ac:dyDescent="0.25">
      <c r="A110" s="51" t="s">
        <v>93</v>
      </c>
      <c r="B110" s="58"/>
      <c r="C110" s="51">
        <v>0.52110000000000001</v>
      </c>
      <c r="D110" s="51">
        <v>0.55289999999999995</v>
      </c>
      <c r="E110" s="51">
        <v>0.51559999999999995</v>
      </c>
      <c r="F110" s="58">
        <v>0.53469999999999995</v>
      </c>
      <c r="G110" s="58">
        <v>0.58109999999999995</v>
      </c>
      <c r="H110" s="58">
        <v>0.62580000000000002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"/>
      <c r="T110" s="1"/>
      <c r="U110" s="1"/>
      <c r="V110" s="1"/>
      <c r="W110" s="1"/>
    </row>
    <row r="111" spans="1:23" x14ac:dyDescent="0.25">
      <c r="A111" s="51" t="s">
        <v>59</v>
      </c>
      <c r="B111" s="58"/>
      <c r="C111" s="51">
        <v>0.50949999999999995</v>
      </c>
      <c r="D111" s="51">
        <v>0.49590000000000001</v>
      </c>
      <c r="E111" s="51">
        <v>0.53110000000000002</v>
      </c>
      <c r="F111" s="58">
        <v>0.48720000000000002</v>
      </c>
      <c r="G111" s="58">
        <v>0.52629999999999999</v>
      </c>
      <c r="H111" s="58">
        <v>0.50290000000000001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"/>
      <c r="T111" s="1"/>
      <c r="U111" s="1"/>
      <c r="V111" s="1"/>
      <c r="W111" s="1"/>
    </row>
    <row r="112" spans="1:23" x14ac:dyDescent="0.25">
      <c r="A112" s="51" t="s">
        <v>94</v>
      </c>
      <c r="B112" s="58"/>
      <c r="C112" s="51">
        <v>0.71299999999999997</v>
      </c>
      <c r="D112" s="51">
        <v>0.6825</v>
      </c>
      <c r="E112" s="51">
        <v>0.66759999999999997</v>
      </c>
      <c r="F112" s="58">
        <v>0.62270000000000003</v>
      </c>
      <c r="G112" s="58">
        <v>0.73409999999999997</v>
      </c>
      <c r="H112" s="58">
        <v>0.7712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"/>
      <c r="T112" s="1"/>
      <c r="U112" s="1"/>
      <c r="V112" s="1"/>
      <c r="W112" s="1"/>
    </row>
    <row r="113" spans="1:43" x14ac:dyDescent="0.25">
      <c r="A113" s="53" t="s">
        <v>95</v>
      </c>
      <c r="B113" s="59"/>
      <c r="C113" s="53">
        <v>0.60119999999999996</v>
      </c>
      <c r="D113" s="53">
        <v>0.64300000000000002</v>
      </c>
      <c r="E113" s="51">
        <v>0.55159999999999998</v>
      </c>
      <c r="F113" s="59">
        <v>0.50590000000000002</v>
      </c>
      <c r="G113" s="59">
        <v>0.53669999999999995</v>
      </c>
      <c r="H113" s="59">
        <v>0.69689999999999996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"/>
      <c r="T113" s="1"/>
      <c r="U113" s="1"/>
      <c r="V113" s="1"/>
      <c r="W113" s="1"/>
    </row>
    <row r="114" spans="1:43" ht="30" customHeight="1" x14ac:dyDescent="0.25">
      <c r="A114" s="74" t="s">
        <v>132</v>
      </c>
      <c r="B114" s="75"/>
      <c r="C114" s="76">
        <f>_xlfn.STDEV.P(C64:C113)</f>
        <v>8.8238490036944048E-2</v>
      </c>
      <c r="D114" s="76">
        <f t="shared" ref="D114:H114" si="3">_xlfn.STDEV.P(D64:D113)</f>
        <v>8.3334693399566215E-2</v>
      </c>
      <c r="E114" s="76">
        <f t="shared" si="3"/>
        <v>7.2873461863698433E-2</v>
      </c>
      <c r="F114" s="76">
        <f t="shared" si="3"/>
        <v>7.6236734583794166E-2</v>
      </c>
      <c r="G114" s="76">
        <f t="shared" si="3"/>
        <v>8.0666133761323408E-2</v>
      </c>
      <c r="H114" s="76">
        <f t="shared" si="3"/>
        <v>9.5410390545264429E-2</v>
      </c>
    </row>
    <row r="115" spans="1:43" s="72" customFormat="1" ht="15" customHeight="1" x14ac:dyDescent="0.25">
      <c r="D115" s="72" t="s">
        <v>158</v>
      </c>
      <c r="E115" s="72" t="s">
        <v>158</v>
      </c>
      <c r="F115" s="72" t="s">
        <v>160</v>
      </c>
      <c r="G115" s="72" t="s">
        <v>162</v>
      </c>
      <c r="H115" s="72" t="s">
        <v>163</v>
      </c>
    </row>
    <row r="116" spans="1:43" s="72" customFormat="1" ht="15" customHeight="1" x14ac:dyDescent="0.25">
      <c r="D116" s="83" t="s">
        <v>159</v>
      </c>
      <c r="E116" s="83" t="s">
        <v>159</v>
      </c>
      <c r="F116" s="72" t="s">
        <v>161</v>
      </c>
      <c r="G116" s="72" t="s">
        <v>161</v>
      </c>
    </row>
    <row r="117" spans="1:43" s="72" customFormat="1" ht="15" customHeight="1" x14ac:dyDescent="0.25"/>
    <row r="118" spans="1:43" x14ac:dyDescent="0.25">
      <c r="G118" s="60"/>
      <c r="H118" s="60"/>
    </row>
    <row r="119" spans="1:43" s="1" customFormat="1" ht="30" customHeight="1" x14ac:dyDescent="0.25">
      <c r="A119" s="115" t="s">
        <v>206</v>
      </c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</row>
    <row r="120" spans="1:43" s="42" customFormat="1" ht="30" customHeight="1" x14ac:dyDescent="0.25">
      <c r="A120" s="55" t="s">
        <v>97</v>
      </c>
      <c r="B120" s="95"/>
      <c r="C120" s="55" t="s">
        <v>210</v>
      </c>
      <c r="D120" s="95" t="s">
        <v>211</v>
      </c>
      <c r="E120" s="55" t="s">
        <v>212</v>
      </c>
      <c r="F120" s="96"/>
      <c r="G120" s="96"/>
      <c r="H120" s="96"/>
      <c r="I120" s="96"/>
      <c r="J120" s="116"/>
      <c r="K120" s="116"/>
      <c r="L120" s="116"/>
      <c r="M120" s="116"/>
      <c r="N120" s="116"/>
      <c r="O120" s="116"/>
      <c r="P120" s="96"/>
      <c r="Q120" s="96"/>
      <c r="R120" s="96"/>
      <c r="S120" s="96"/>
    </row>
    <row r="121" spans="1:43" s="43" customFormat="1" x14ac:dyDescent="0.25">
      <c r="A121" s="64"/>
      <c r="B121" s="47"/>
      <c r="C121" s="56" t="s">
        <v>45</v>
      </c>
      <c r="D121" s="47" t="s">
        <v>45</v>
      </c>
      <c r="E121" s="56" t="s">
        <v>45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4"/>
      <c r="U121" s="44"/>
      <c r="V121" s="44"/>
      <c r="W121" s="44"/>
      <c r="X121" s="44"/>
      <c r="Y121" s="44"/>
      <c r="Z121" s="44"/>
      <c r="AA121" s="44"/>
    </row>
    <row r="122" spans="1:43" s="46" customFormat="1" x14ac:dyDescent="0.25">
      <c r="A122" s="65" t="s">
        <v>98</v>
      </c>
      <c r="B122" s="49"/>
      <c r="C122" s="57">
        <v>0.58360000000000001</v>
      </c>
      <c r="D122" s="49">
        <v>0.65239999999999998</v>
      </c>
      <c r="E122" s="57">
        <v>0.66439999999999999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45"/>
      <c r="U122" s="45"/>
      <c r="V122" s="45"/>
      <c r="W122" s="45"/>
      <c r="X122" s="45"/>
      <c r="Y122" s="45"/>
      <c r="Z122" s="45"/>
      <c r="AA122" s="45"/>
    </row>
    <row r="123" spans="1:43" x14ac:dyDescent="0.25">
      <c r="A123" s="51" t="s">
        <v>48</v>
      </c>
      <c r="B123" s="58"/>
      <c r="C123" s="51">
        <v>0.59909999999999997</v>
      </c>
      <c r="D123" s="51">
        <v>0.61240000000000006</v>
      </c>
      <c r="E123" s="58">
        <v>0.61309999999999998</v>
      </c>
      <c r="F123" s="52"/>
      <c r="G123" s="52"/>
      <c r="H123" s="52"/>
      <c r="I123" s="52"/>
      <c r="J123" s="17"/>
      <c r="K123" s="17"/>
      <c r="L123" s="17"/>
      <c r="M123" s="17"/>
      <c r="N123" s="17"/>
      <c r="O123" s="17"/>
      <c r="P123" s="17"/>
      <c r="Q123" s="17"/>
      <c r="R123" s="17"/>
      <c r="S123" s="1"/>
      <c r="T123" s="1"/>
      <c r="U123" s="1"/>
      <c r="V123" s="1"/>
      <c r="W123" s="1"/>
    </row>
    <row r="124" spans="1:43" x14ac:dyDescent="0.25">
      <c r="A124" s="51" t="s">
        <v>49</v>
      </c>
      <c r="B124" s="58"/>
      <c r="C124" s="51">
        <v>0.67549999999999999</v>
      </c>
      <c r="D124" s="51">
        <v>0.77869999999999995</v>
      </c>
      <c r="E124" s="58">
        <v>0.75849999999999995</v>
      </c>
      <c r="F124" s="52"/>
      <c r="G124" s="52"/>
      <c r="H124" s="52"/>
      <c r="I124" s="52"/>
      <c r="J124" s="17"/>
      <c r="K124" s="17"/>
      <c r="L124" s="17"/>
      <c r="M124" s="17"/>
      <c r="N124" s="17"/>
      <c r="O124" s="17"/>
      <c r="P124" s="17"/>
      <c r="Q124" s="17"/>
      <c r="R124" s="17"/>
      <c r="S124" s="1"/>
      <c r="T124" s="1"/>
      <c r="U124" s="1"/>
      <c r="V124" s="1"/>
      <c r="W124" s="1"/>
    </row>
    <row r="125" spans="1:43" x14ac:dyDescent="0.25">
      <c r="A125" s="51" t="s">
        <v>60</v>
      </c>
      <c r="B125" s="58"/>
      <c r="C125" s="51">
        <v>0.58079999999999998</v>
      </c>
      <c r="D125" s="51">
        <v>0.6079</v>
      </c>
      <c r="E125" s="58">
        <v>0.6089</v>
      </c>
      <c r="F125" s="52"/>
      <c r="G125" s="52"/>
      <c r="H125" s="52"/>
      <c r="I125" s="52"/>
      <c r="J125" s="17"/>
      <c r="K125" s="17"/>
      <c r="L125" s="17"/>
      <c r="M125" s="17"/>
      <c r="N125" s="17"/>
      <c r="O125" s="17"/>
      <c r="P125" s="17"/>
      <c r="Q125" s="17"/>
      <c r="R125" s="17"/>
      <c r="S125" s="1"/>
      <c r="T125" s="1"/>
      <c r="U125" s="1"/>
      <c r="V125" s="1"/>
      <c r="W125" s="1"/>
    </row>
    <row r="126" spans="1:43" x14ac:dyDescent="0.25">
      <c r="A126" s="51" t="s">
        <v>50</v>
      </c>
      <c r="B126" s="58"/>
      <c r="C126" s="51">
        <v>0.68569999999999998</v>
      </c>
      <c r="D126" s="51">
        <v>0.75160000000000005</v>
      </c>
      <c r="E126" s="58">
        <v>0.76229999999999998</v>
      </c>
      <c r="F126" s="52"/>
      <c r="G126" s="52"/>
      <c r="H126" s="52"/>
      <c r="I126" s="52"/>
      <c r="J126" s="17"/>
      <c r="K126" s="17"/>
      <c r="L126" s="17"/>
      <c r="M126" s="17"/>
      <c r="N126" s="17"/>
      <c r="O126" s="17"/>
      <c r="P126" s="17"/>
      <c r="Q126" s="17"/>
      <c r="R126" s="17"/>
      <c r="S126" s="1"/>
      <c r="T126" s="1"/>
      <c r="U126" s="1"/>
      <c r="V126" s="1"/>
      <c r="W126" s="1"/>
    </row>
    <row r="127" spans="1:43" x14ac:dyDescent="0.25">
      <c r="A127" s="51" t="s">
        <v>61</v>
      </c>
      <c r="B127" s="58"/>
      <c r="C127" s="51">
        <v>0.5645</v>
      </c>
      <c r="D127" s="51">
        <v>0.62070000000000003</v>
      </c>
      <c r="E127" s="58">
        <v>0.70440000000000003</v>
      </c>
      <c r="F127" s="52"/>
      <c r="G127" s="52"/>
      <c r="H127" s="52"/>
      <c r="I127" s="52"/>
      <c r="J127" s="17"/>
      <c r="K127" s="17"/>
      <c r="L127" s="17"/>
      <c r="M127" s="17"/>
      <c r="N127" s="17"/>
      <c r="O127" s="17"/>
      <c r="P127" s="17"/>
      <c r="Q127" s="17"/>
      <c r="R127" s="17"/>
      <c r="S127" s="1"/>
      <c r="T127" s="1"/>
      <c r="U127" s="1"/>
      <c r="V127" s="1"/>
      <c r="W127" s="1"/>
    </row>
    <row r="128" spans="1:43" x14ac:dyDescent="0.25">
      <c r="A128" s="51" t="s">
        <v>62</v>
      </c>
      <c r="B128" s="58"/>
      <c r="C128" s="51">
        <v>0.56020000000000003</v>
      </c>
      <c r="D128" s="51">
        <v>0.69320000000000004</v>
      </c>
      <c r="E128" s="58">
        <v>0.68620000000000003</v>
      </c>
      <c r="F128" s="52"/>
      <c r="G128" s="52"/>
      <c r="H128" s="52"/>
      <c r="I128" s="52"/>
      <c r="J128" s="17"/>
      <c r="K128" s="17"/>
      <c r="L128" s="103"/>
      <c r="M128" s="103"/>
      <c r="N128" s="103"/>
      <c r="O128" s="103"/>
      <c r="P128" s="103"/>
      <c r="Q128" s="103"/>
      <c r="R128" s="103"/>
      <c r="S128" s="104"/>
      <c r="T128" s="104"/>
      <c r="U128" s="104"/>
      <c r="V128" s="104"/>
      <c r="W128" s="104"/>
      <c r="X128" s="105"/>
    </row>
    <row r="129" spans="1:24" x14ac:dyDescent="0.25">
      <c r="A129" s="51" t="s">
        <v>51</v>
      </c>
      <c r="B129" s="58"/>
      <c r="C129" s="51">
        <v>0.56369999999999998</v>
      </c>
      <c r="D129" s="51">
        <v>0.65490000000000004</v>
      </c>
      <c r="E129" s="58">
        <v>0.64890000000000003</v>
      </c>
      <c r="F129" s="52"/>
      <c r="G129" s="52"/>
      <c r="H129" s="52"/>
      <c r="I129" s="52"/>
      <c r="J129" s="17"/>
      <c r="K129" s="17"/>
      <c r="L129" s="103"/>
      <c r="M129" s="103"/>
      <c r="N129" s="103"/>
      <c r="O129" s="103"/>
      <c r="P129" s="103"/>
      <c r="Q129" s="103"/>
      <c r="R129" s="103"/>
      <c r="S129" s="104"/>
      <c r="T129" s="104"/>
      <c r="U129" s="104"/>
      <c r="V129" s="104"/>
      <c r="W129" s="104"/>
      <c r="X129" s="105"/>
    </row>
    <row r="130" spans="1:24" x14ac:dyDescent="0.25">
      <c r="A130" s="51" t="s">
        <v>52</v>
      </c>
      <c r="B130" s="58"/>
      <c r="C130" s="51">
        <v>0.69110000000000005</v>
      </c>
      <c r="D130" s="51">
        <v>0.73670000000000002</v>
      </c>
      <c r="E130" s="58">
        <v>0.77229999999999999</v>
      </c>
      <c r="F130" s="52"/>
      <c r="G130" s="52"/>
      <c r="H130" s="52"/>
      <c r="I130" s="52"/>
      <c r="J130" s="17"/>
      <c r="K130" s="17"/>
      <c r="L130" s="103"/>
      <c r="M130" s="103"/>
      <c r="N130" s="103"/>
      <c r="O130" s="103"/>
      <c r="P130" s="103"/>
      <c r="Q130" s="103"/>
      <c r="R130" s="103"/>
      <c r="S130" s="104"/>
      <c r="T130" s="104"/>
      <c r="U130" s="104"/>
      <c r="V130" s="104"/>
      <c r="W130" s="104"/>
      <c r="X130" s="105"/>
    </row>
    <row r="131" spans="1:24" x14ac:dyDescent="0.25">
      <c r="A131" s="51" t="s">
        <v>63</v>
      </c>
      <c r="B131" s="58"/>
      <c r="C131" s="51">
        <v>0.56320000000000003</v>
      </c>
      <c r="D131" s="51">
        <v>0.58140000000000003</v>
      </c>
      <c r="E131" s="58">
        <v>0.6119</v>
      </c>
      <c r="F131" s="52"/>
      <c r="G131" s="52"/>
      <c r="H131" s="52"/>
      <c r="I131" s="52"/>
      <c r="J131" s="17"/>
      <c r="K131" s="17"/>
      <c r="L131" s="103"/>
      <c r="M131" s="103"/>
      <c r="N131" s="103"/>
      <c r="O131" s="103"/>
      <c r="P131" s="103"/>
      <c r="Q131" s="103"/>
      <c r="R131" s="103"/>
      <c r="S131" s="104"/>
      <c r="T131" s="104"/>
      <c r="U131" s="104"/>
      <c r="V131" s="104"/>
      <c r="W131" s="104"/>
      <c r="X131" s="105"/>
    </row>
    <row r="132" spans="1:24" x14ac:dyDescent="0.25">
      <c r="A132" s="51" t="s">
        <v>64</v>
      </c>
      <c r="B132" s="58"/>
      <c r="C132" s="51">
        <v>0.60229999999999995</v>
      </c>
      <c r="D132" s="51">
        <v>0.68110000000000004</v>
      </c>
      <c r="E132" s="58">
        <v>0.69779999999999998</v>
      </c>
      <c r="F132" s="52"/>
      <c r="G132" s="52"/>
      <c r="H132" s="52"/>
      <c r="I132" s="52"/>
      <c r="J132" s="17"/>
      <c r="K132" s="17"/>
      <c r="L132" s="103"/>
      <c r="M132" s="103"/>
      <c r="N132" s="106"/>
      <c r="O132" s="106"/>
      <c r="P132" s="106"/>
      <c r="Q132" s="106"/>
      <c r="R132" s="106"/>
      <c r="S132" s="106"/>
      <c r="T132" s="106"/>
      <c r="U132" s="106"/>
      <c r="V132" s="104"/>
      <c r="W132" s="104"/>
      <c r="X132" s="105"/>
    </row>
    <row r="133" spans="1:24" x14ac:dyDescent="0.25">
      <c r="A133" s="51" t="s">
        <v>65</v>
      </c>
      <c r="B133" s="58"/>
      <c r="C133" s="51">
        <v>0.55549999999999999</v>
      </c>
      <c r="D133" s="51">
        <v>0.59340000000000004</v>
      </c>
      <c r="E133" s="58">
        <v>0.62390000000000001</v>
      </c>
      <c r="F133" s="52"/>
      <c r="G133" s="52"/>
      <c r="H133" s="52"/>
      <c r="I133" s="52"/>
      <c r="J133" s="17"/>
      <c r="K133" s="17"/>
      <c r="L133" s="103"/>
      <c r="M133" s="103"/>
      <c r="N133" s="106"/>
      <c r="O133" s="106"/>
      <c r="P133" s="106"/>
      <c r="Q133" s="106"/>
      <c r="R133" s="106"/>
      <c r="S133" s="106"/>
      <c r="T133" s="106"/>
      <c r="U133" s="106"/>
      <c r="V133" s="104"/>
      <c r="W133" s="104"/>
      <c r="X133" s="105"/>
    </row>
    <row r="134" spans="1:24" x14ac:dyDescent="0.25">
      <c r="A134" s="51" t="s">
        <v>66</v>
      </c>
      <c r="B134" s="58"/>
      <c r="C134" s="51">
        <v>0.58530000000000004</v>
      </c>
      <c r="D134" s="51">
        <v>0.69059999999999999</v>
      </c>
      <c r="E134" s="58">
        <v>0.71220000000000006</v>
      </c>
      <c r="F134" s="52"/>
      <c r="G134" s="52"/>
      <c r="H134" s="52"/>
      <c r="I134" s="52"/>
      <c r="J134" s="17"/>
      <c r="K134" s="17"/>
      <c r="L134" s="103"/>
      <c r="M134" s="103"/>
      <c r="N134" s="106"/>
      <c r="O134" s="106"/>
      <c r="P134" s="106"/>
      <c r="Q134" s="106"/>
      <c r="R134" s="106"/>
      <c r="S134" s="106"/>
      <c r="T134" s="106"/>
      <c r="U134" s="106"/>
      <c r="V134" s="104"/>
      <c r="W134" s="104"/>
      <c r="X134" s="105"/>
    </row>
    <row r="135" spans="1:24" x14ac:dyDescent="0.25">
      <c r="A135" s="51" t="s">
        <v>67</v>
      </c>
      <c r="B135" s="58"/>
      <c r="C135" s="51">
        <v>0.5554</v>
      </c>
      <c r="D135" s="51">
        <v>0.58720000000000006</v>
      </c>
      <c r="E135" s="58">
        <v>0.6512</v>
      </c>
      <c r="F135" s="52"/>
      <c r="G135" s="52"/>
      <c r="H135" s="52"/>
      <c r="I135" s="52"/>
      <c r="J135" s="17"/>
      <c r="K135" s="17"/>
      <c r="L135" s="103"/>
      <c r="M135" s="103"/>
      <c r="N135" s="106"/>
      <c r="O135" s="106"/>
      <c r="P135" s="106"/>
      <c r="Q135" s="106"/>
      <c r="R135" s="106"/>
      <c r="S135" s="106"/>
      <c r="T135" s="106"/>
      <c r="U135" s="106"/>
      <c r="V135" s="104"/>
      <c r="W135" s="104"/>
      <c r="X135" s="105"/>
    </row>
    <row r="136" spans="1:24" x14ac:dyDescent="0.25">
      <c r="A136" s="51" t="s">
        <v>68</v>
      </c>
      <c r="B136" s="58"/>
      <c r="C136" s="51">
        <v>0.5292</v>
      </c>
      <c r="D136" s="51">
        <v>0.53549999999999998</v>
      </c>
      <c r="E136" s="58">
        <v>0.53069999999999995</v>
      </c>
      <c r="F136" s="52"/>
      <c r="G136" s="52"/>
      <c r="H136" s="52"/>
      <c r="I136" s="52"/>
      <c r="J136" s="17"/>
      <c r="K136" s="17"/>
      <c r="L136" s="103"/>
      <c r="M136" s="103"/>
      <c r="N136" s="106"/>
      <c r="O136" s="106"/>
      <c r="P136" s="106"/>
      <c r="Q136" s="106"/>
      <c r="R136" s="106"/>
      <c r="S136" s="106"/>
      <c r="T136" s="106"/>
      <c r="U136" s="106"/>
      <c r="V136" s="104"/>
      <c r="W136" s="104"/>
      <c r="X136" s="105"/>
    </row>
    <row r="137" spans="1:24" x14ac:dyDescent="0.25">
      <c r="A137" s="51" t="s">
        <v>69</v>
      </c>
      <c r="B137" s="58"/>
      <c r="C137" s="51">
        <v>0.52310000000000001</v>
      </c>
      <c r="D137" s="51">
        <v>0.56030000000000002</v>
      </c>
      <c r="E137" s="58">
        <v>0.57750000000000001</v>
      </c>
      <c r="F137" s="52"/>
      <c r="G137" s="52"/>
      <c r="H137" s="52"/>
      <c r="I137" s="52"/>
      <c r="J137" s="17"/>
      <c r="K137" s="17"/>
      <c r="L137" s="103"/>
      <c r="M137" s="103"/>
      <c r="N137" s="106"/>
      <c r="O137" s="106"/>
      <c r="P137" s="106"/>
      <c r="Q137" s="106"/>
      <c r="R137" s="106"/>
      <c r="S137" s="106"/>
      <c r="T137" s="106"/>
      <c r="U137" s="106"/>
      <c r="V137" s="104"/>
      <c r="W137" s="104"/>
      <c r="X137" s="105"/>
    </row>
    <row r="138" spans="1:24" x14ac:dyDescent="0.25">
      <c r="A138" s="51" t="s">
        <v>99</v>
      </c>
      <c r="B138" s="58"/>
      <c r="C138" s="51">
        <v>0.51019999999999999</v>
      </c>
      <c r="D138" s="51">
        <v>0.57509999999999994</v>
      </c>
      <c r="E138" s="58">
        <v>0.54459999999999997</v>
      </c>
      <c r="F138" s="52"/>
      <c r="G138" s="52"/>
      <c r="H138" s="52"/>
      <c r="I138" s="52"/>
      <c r="J138" s="17"/>
      <c r="K138" s="17"/>
      <c r="L138" s="103"/>
      <c r="M138" s="103"/>
      <c r="N138" s="106"/>
      <c r="O138" s="106"/>
      <c r="P138" s="106"/>
      <c r="Q138" s="106"/>
      <c r="R138" s="106"/>
      <c r="S138" s="106"/>
      <c r="T138" s="106"/>
      <c r="U138" s="106"/>
      <c r="V138" s="104"/>
      <c r="W138" s="104"/>
      <c r="X138" s="105"/>
    </row>
    <row r="139" spans="1:24" x14ac:dyDescent="0.25">
      <c r="A139" s="51" t="s">
        <v>53</v>
      </c>
      <c r="B139" s="58"/>
      <c r="C139" s="51">
        <v>0.5766</v>
      </c>
      <c r="D139" s="51">
        <v>0.5857</v>
      </c>
      <c r="E139" s="58">
        <v>0.60850000000000004</v>
      </c>
      <c r="F139" s="52"/>
      <c r="G139" s="52"/>
      <c r="H139" s="52"/>
      <c r="I139" s="52"/>
      <c r="J139" s="17"/>
      <c r="K139" s="17"/>
      <c r="L139" s="103"/>
      <c r="M139" s="103"/>
      <c r="N139" s="106"/>
      <c r="O139" s="106"/>
      <c r="P139" s="106"/>
      <c r="Q139" s="106"/>
      <c r="R139" s="106"/>
      <c r="S139" s="106"/>
      <c r="T139" s="106"/>
      <c r="U139" s="106"/>
      <c r="V139" s="104"/>
      <c r="W139" s="104"/>
      <c r="X139" s="105"/>
    </row>
    <row r="140" spans="1:24" x14ac:dyDescent="0.25">
      <c r="A140" s="51" t="s">
        <v>54</v>
      </c>
      <c r="B140" s="58"/>
      <c r="C140" s="51">
        <v>0.59719999999999995</v>
      </c>
      <c r="D140" s="51">
        <v>0.73819999999999997</v>
      </c>
      <c r="E140" s="58">
        <v>0.75270000000000004</v>
      </c>
      <c r="F140" s="52"/>
      <c r="G140" s="52"/>
      <c r="H140" s="52"/>
      <c r="I140" s="52"/>
      <c r="J140" s="17"/>
      <c r="K140" s="17"/>
      <c r="L140" s="103"/>
      <c r="M140" s="103"/>
      <c r="N140" s="106"/>
      <c r="O140" s="106"/>
      <c r="P140" s="106"/>
      <c r="Q140" s="106"/>
      <c r="R140" s="106"/>
      <c r="S140" s="106"/>
      <c r="T140" s="106"/>
      <c r="U140" s="106"/>
      <c r="V140" s="104"/>
      <c r="W140" s="104"/>
      <c r="X140" s="105"/>
    </row>
    <row r="141" spans="1:24" x14ac:dyDescent="0.25">
      <c r="A141" s="51" t="s">
        <v>70</v>
      </c>
      <c r="B141" s="58"/>
      <c r="C141" s="51">
        <v>0.51190000000000002</v>
      </c>
      <c r="D141" s="51">
        <v>0.57220000000000004</v>
      </c>
      <c r="E141" s="58">
        <v>0.5282</v>
      </c>
      <c r="F141" s="52"/>
      <c r="G141" s="52"/>
      <c r="H141" s="52"/>
      <c r="I141" s="52"/>
      <c r="J141" s="17"/>
      <c r="K141" s="17"/>
      <c r="L141" s="103"/>
      <c r="M141" s="103"/>
      <c r="N141" s="106"/>
      <c r="O141" s="106"/>
      <c r="P141" s="106"/>
      <c r="Q141" s="106"/>
      <c r="R141" s="106"/>
      <c r="S141" s="106"/>
      <c r="T141" s="106"/>
      <c r="U141" s="106"/>
      <c r="V141" s="104"/>
      <c r="W141" s="104"/>
      <c r="X141" s="105"/>
    </row>
    <row r="142" spans="1:24" x14ac:dyDescent="0.25">
      <c r="A142" s="51" t="s">
        <v>71</v>
      </c>
      <c r="B142" s="58"/>
      <c r="C142" s="51">
        <v>0.51780000000000004</v>
      </c>
      <c r="D142" s="51">
        <v>0.52349999999999997</v>
      </c>
      <c r="E142" s="58">
        <v>0.55120000000000002</v>
      </c>
      <c r="F142" s="52"/>
      <c r="G142" s="52"/>
      <c r="H142" s="52"/>
      <c r="I142" s="52"/>
      <c r="J142" s="17"/>
      <c r="K142" s="17"/>
      <c r="L142" s="103"/>
      <c r="M142" s="103"/>
      <c r="N142" s="106"/>
      <c r="O142" s="106"/>
      <c r="P142" s="106"/>
      <c r="Q142" s="106"/>
      <c r="R142" s="106"/>
      <c r="S142" s="106"/>
      <c r="T142" s="106"/>
      <c r="U142" s="106"/>
      <c r="V142" s="104"/>
      <c r="W142" s="104"/>
      <c r="X142" s="105"/>
    </row>
    <row r="143" spans="1:24" x14ac:dyDescent="0.25">
      <c r="A143" s="51" t="s">
        <v>72</v>
      </c>
      <c r="B143" s="58"/>
      <c r="C143" s="51">
        <v>0.496</v>
      </c>
      <c r="D143" s="51">
        <v>0.56659999999999999</v>
      </c>
      <c r="E143" s="58">
        <v>0.54690000000000005</v>
      </c>
      <c r="F143" s="52"/>
      <c r="G143" s="52"/>
      <c r="H143" s="52"/>
      <c r="I143" s="52"/>
      <c r="J143" s="17"/>
      <c r="K143" s="17"/>
      <c r="L143" s="103"/>
      <c r="M143" s="103"/>
      <c r="N143" s="106"/>
      <c r="O143" s="106"/>
      <c r="P143" s="106"/>
      <c r="Q143" s="106"/>
      <c r="R143" s="106"/>
      <c r="S143" s="106"/>
      <c r="T143" s="106"/>
      <c r="U143" s="106"/>
      <c r="V143" s="104"/>
      <c r="W143" s="104"/>
      <c r="X143" s="105"/>
    </row>
    <row r="144" spans="1:24" x14ac:dyDescent="0.25">
      <c r="A144" s="51" t="s">
        <v>73</v>
      </c>
      <c r="B144" s="58"/>
      <c r="C144" s="51">
        <v>0.50180000000000002</v>
      </c>
      <c r="D144" s="51">
        <v>0.53390000000000004</v>
      </c>
      <c r="E144" s="58">
        <v>0.51659999999999995</v>
      </c>
      <c r="F144" s="52"/>
      <c r="G144" s="52"/>
      <c r="H144" s="52"/>
      <c r="I144" s="52"/>
      <c r="J144" s="17"/>
      <c r="K144" s="17"/>
      <c r="L144" s="103"/>
      <c r="M144" s="103"/>
      <c r="N144" s="106"/>
      <c r="O144" s="106"/>
      <c r="P144" s="106"/>
      <c r="Q144" s="106"/>
      <c r="R144" s="106"/>
      <c r="S144" s="106"/>
      <c r="T144" s="106"/>
      <c r="U144" s="106"/>
      <c r="V144" s="104"/>
      <c r="W144" s="104"/>
      <c r="X144" s="105"/>
    </row>
    <row r="145" spans="1:24" x14ac:dyDescent="0.25">
      <c r="A145" s="51" t="s">
        <v>74</v>
      </c>
      <c r="B145" s="58"/>
      <c r="C145" s="51">
        <v>0.59219999999999995</v>
      </c>
      <c r="D145" s="51">
        <v>0.68430000000000002</v>
      </c>
      <c r="E145" s="58">
        <v>0.63890000000000002</v>
      </c>
      <c r="F145" s="52"/>
      <c r="G145" s="52"/>
      <c r="H145" s="52"/>
      <c r="I145" s="52"/>
      <c r="J145" s="17"/>
      <c r="K145" s="17"/>
      <c r="L145" s="103"/>
      <c r="M145" s="103"/>
      <c r="N145" s="106"/>
      <c r="O145" s="106"/>
      <c r="P145" s="106"/>
      <c r="Q145" s="106"/>
      <c r="R145" s="106"/>
      <c r="S145" s="106"/>
      <c r="T145" s="106"/>
      <c r="U145" s="106"/>
      <c r="V145" s="104"/>
      <c r="W145" s="104"/>
      <c r="X145" s="105"/>
    </row>
    <row r="146" spans="1:24" x14ac:dyDescent="0.25">
      <c r="A146" s="51" t="s">
        <v>75</v>
      </c>
      <c r="B146" s="58"/>
      <c r="C146" s="51">
        <v>0.55469999999999997</v>
      </c>
      <c r="D146" s="51">
        <v>0.73060000000000003</v>
      </c>
      <c r="E146" s="58">
        <v>0.70250000000000001</v>
      </c>
      <c r="F146" s="52"/>
      <c r="G146" s="52"/>
      <c r="H146" s="52"/>
      <c r="I146" s="52"/>
      <c r="J146" s="17"/>
      <c r="K146" s="17"/>
      <c r="L146" s="103"/>
      <c r="M146" s="103"/>
      <c r="N146" s="106"/>
      <c r="O146" s="106"/>
      <c r="P146" s="106"/>
      <c r="Q146" s="106"/>
      <c r="R146" s="106"/>
      <c r="S146" s="106"/>
      <c r="T146" s="106"/>
      <c r="U146" s="106"/>
      <c r="V146" s="104"/>
      <c r="W146" s="104"/>
      <c r="X146" s="105"/>
    </row>
    <row r="147" spans="1:24" x14ac:dyDescent="0.25">
      <c r="A147" s="51" t="s">
        <v>76</v>
      </c>
      <c r="B147" s="58"/>
      <c r="C147" s="51">
        <v>0.61350000000000005</v>
      </c>
      <c r="D147" s="51">
        <v>0.68879999999999997</v>
      </c>
      <c r="E147" s="58">
        <v>0.68679999999999997</v>
      </c>
      <c r="F147" s="52"/>
      <c r="G147" s="52"/>
      <c r="H147" s="52"/>
      <c r="I147" s="52"/>
      <c r="J147" s="17"/>
      <c r="K147" s="17"/>
      <c r="L147" s="103"/>
      <c r="M147" s="103"/>
      <c r="N147" s="106"/>
      <c r="O147" s="106"/>
      <c r="P147" s="106"/>
      <c r="Q147" s="106"/>
      <c r="R147" s="106"/>
      <c r="S147" s="106"/>
      <c r="T147" s="106"/>
      <c r="U147" s="106"/>
      <c r="V147" s="104"/>
      <c r="W147" s="104"/>
      <c r="X147" s="105"/>
    </row>
    <row r="148" spans="1:24" x14ac:dyDescent="0.25">
      <c r="A148" s="51" t="s">
        <v>77</v>
      </c>
      <c r="B148" s="58"/>
      <c r="C148" s="51">
        <v>0.52780000000000005</v>
      </c>
      <c r="D148" s="51">
        <v>0.58240000000000003</v>
      </c>
      <c r="E148" s="58">
        <v>0.56320000000000003</v>
      </c>
      <c r="F148" s="52"/>
      <c r="G148" s="52"/>
      <c r="H148" s="52"/>
      <c r="I148" s="52"/>
      <c r="J148" s="17"/>
      <c r="K148" s="17"/>
      <c r="L148" s="103"/>
      <c r="M148" s="103"/>
      <c r="N148" s="106"/>
      <c r="O148" s="106"/>
      <c r="P148" s="106"/>
      <c r="Q148" s="106"/>
      <c r="R148" s="106"/>
      <c r="S148" s="106"/>
      <c r="T148" s="106"/>
      <c r="U148" s="106"/>
      <c r="V148" s="104"/>
      <c r="W148" s="104"/>
      <c r="X148" s="105"/>
    </row>
    <row r="149" spans="1:24" x14ac:dyDescent="0.25">
      <c r="A149" s="51" t="s">
        <v>78</v>
      </c>
      <c r="B149" s="58"/>
      <c r="C149" s="51">
        <v>0.51</v>
      </c>
      <c r="D149" s="51">
        <v>0.49959999999999999</v>
      </c>
      <c r="E149" s="58">
        <v>0.50319999999999998</v>
      </c>
      <c r="F149" s="52"/>
      <c r="G149" s="52"/>
      <c r="H149" s="52"/>
      <c r="I149" s="52"/>
      <c r="J149" s="17"/>
      <c r="K149" s="17"/>
      <c r="L149" s="103"/>
      <c r="M149" s="103"/>
      <c r="N149" s="106"/>
      <c r="O149" s="106"/>
      <c r="P149" s="106"/>
      <c r="Q149" s="106"/>
      <c r="R149" s="106"/>
      <c r="S149" s="106"/>
      <c r="T149" s="106"/>
      <c r="U149" s="106"/>
      <c r="V149" s="104"/>
      <c r="W149" s="104"/>
      <c r="X149" s="105"/>
    </row>
    <row r="150" spans="1:24" x14ac:dyDescent="0.25">
      <c r="A150" s="51" t="s">
        <v>79</v>
      </c>
      <c r="B150" s="58"/>
      <c r="C150" s="51">
        <v>0.51090000000000002</v>
      </c>
      <c r="D150" s="51">
        <v>0.53349999999999997</v>
      </c>
      <c r="E150" s="58">
        <v>0.58430000000000004</v>
      </c>
      <c r="F150" s="52"/>
      <c r="G150" s="52"/>
      <c r="H150" s="52"/>
      <c r="I150" s="52"/>
      <c r="J150" s="17"/>
      <c r="K150" s="17"/>
      <c r="L150" s="103"/>
      <c r="M150" s="103"/>
      <c r="N150" s="106"/>
      <c r="O150" s="106"/>
      <c r="P150" s="106"/>
      <c r="Q150" s="106"/>
      <c r="R150" s="106"/>
      <c r="S150" s="106"/>
      <c r="T150" s="106"/>
      <c r="U150" s="106"/>
      <c r="V150" s="104"/>
      <c r="W150" s="104"/>
      <c r="X150" s="105"/>
    </row>
    <row r="151" spans="1:24" x14ac:dyDescent="0.25">
      <c r="A151" s="51" t="s">
        <v>80</v>
      </c>
      <c r="B151" s="58"/>
      <c r="C151" s="51">
        <v>0.52100000000000002</v>
      </c>
      <c r="D151" s="51">
        <v>0.51800000000000002</v>
      </c>
      <c r="E151" s="58">
        <v>0.5091</v>
      </c>
      <c r="F151" s="52"/>
      <c r="G151" s="52"/>
      <c r="H151" s="52"/>
      <c r="I151" s="52"/>
      <c r="J151" s="17"/>
      <c r="K151" s="17"/>
      <c r="L151" s="103"/>
      <c r="M151" s="103"/>
      <c r="N151" s="106"/>
      <c r="O151" s="106"/>
      <c r="P151" s="106"/>
      <c r="Q151" s="106"/>
      <c r="R151" s="106"/>
      <c r="S151" s="106"/>
      <c r="T151" s="106"/>
      <c r="U151" s="106"/>
      <c r="V151" s="104"/>
      <c r="W151" s="104"/>
      <c r="X151" s="105"/>
    </row>
    <row r="152" spans="1:24" x14ac:dyDescent="0.25">
      <c r="A152" s="51" t="s">
        <v>55</v>
      </c>
      <c r="B152" s="58"/>
      <c r="C152" s="51">
        <v>0.53110000000000002</v>
      </c>
      <c r="D152" s="51">
        <v>0.55179999999999996</v>
      </c>
      <c r="E152" s="58">
        <v>0.56169999999999998</v>
      </c>
      <c r="F152" s="52"/>
      <c r="G152" s="52"/>
      <c r="H152" s="52"/>
      <c r="I152" s="52"/>
      <c r="J152" s="17"/>
      <c r="K152" s="17"/>
      <c r="L152" s="103"/>
      <c r="M152" s="103"/>
      <c r="N152" s="103"/>
      <c r="O152" s="103"/>
      <c r="P152" s="103"/>
      <c r="Q152" s="103"/>
      <c r="R152" s="103"/>
      <c r="S152" s="104"/>
      <c r="T152" s="104"/>
      <c r="U152" s="104"/>
      <c r="V152" s="104"/>
      <c r="W152" s="104"/>
      <c r="X152" s="105"/>
    </row>
    <row r="153" spans="1:24" x14ac:dyDescent="0.25">
      <c r="A153" s="51" t="s">
        <v>81</v>
      </c>
      <c r="B153" s="58"/>
      <c r="C153" s="51">
        <v>0.52949999999999997</v>
      </c>
      <c r="D153" s="51">
        <v>0.5736</v>
      </c>
      <c r="E153" s="58">
        <v>0.57579999999999998</v>
      </c>
      <c r="F153" s="52"/>
      <c r="G153" s="52"/>
      <c r="H153" s="52"/>
      <c r="I153" s="52"/>
      <c r="J153" s="17"/>
      <c r="K153" s="17"/>
      <c r="L153" s="103"/>
      <c r="M153" s="103"/>
      <c r="N153" s="103"/>
      <c r="O153" s="103"/>
      <c r="P153" s="103"/>
      <c r="Q153" s="103"/>
      <c r="R153" s="103"/>
      <c r="S153" s="104"/>
      <c r="T153" s="104"/>
      <c r="U153" s="104"/>
      <c r="V153" s="104"/>
      <c r="W153" s="104"/>
      <c r="X153" s="105"/>
    </row>
    <row r="154" spans="1:24" x14ac:dyDescent="0.25">
      <c r="A154" s="51" t="s">
        <v>82</v>
      </c>
      <c r="B154" s="58"/>
      <c r="C154" s="51">
        <v>0.62260000000000004</v>
      </c>
      <c r="D154" s="51">
        <v>0.62250000000000005</v>
      </c>
      <c r="E154" s="58">
        <v>0.63790000000000002</v>
      </c>
      <c r="F154" s="52"/>
      <c r="G154" s="52"/>
      <c r="H154" s="52"/>
      <c r="I154" s="52"/>
      <c r="J154" s="17"/>
      <c r="K154" s="17"/>
      <c r="L154" s="103"/>
      <c r="M154" s="103"/>
      <c r="N154" s="103"/>
      <c r="O154" s="103"/>
      <c r="P154" s="103"/>
      <c r="Q154" s="103"/>
      <c r="R154" s="103"/>
      <c r="S154" s="104"/>
      <c r="T154" s="104"/>
      <c r="U154" s="104"/>
      <c r="V154" s="104"/>
      <c r="W154" s="104"/>
      <c r="X154" s="105"/>
    </row>
    <row r="155" spans="1:24" x14ac:dyDescent="0.25">
      <c r="A155" s="51" t="s">
        <v>83</v>
      </c>
      <c r="B155" s="58"/>
      <c r="C155" s="51">
        <v>0.52310000000000001</v>
      </c>
      <c r="D155" s="51">
        <v>0.56910000000000005</v>
      </c>
      <c r="E155" s="58">
        <v>0.5323</v>
      </c>
      <c r="F155" s="52"/>
      <c r="G155" s="52"/>
      <c r="H155" s="52"/>
      <c r="I155" s="52"/>
      <c r="J155" s="17"/>
      <c r="K155" s="17"/>
      <c r="L155" s="103"/>
      <c r="M155" s="103"/>
      <c r="N155" s="103"/>
      <c r="O155" s="103"/>
      <c r="P155" s="103"/>
      <c r="Q155" s="103"/>
      <c r="R155" s="103"/>
      <c r="S155" s="104"/>
      <c r="T155" s="104"/>
      <c r="U155" s="104"/>
      <c r="V155" s="104"/>
      <c r="W155" s="104"/>
      <c r="X155" s="105"/>
    </row>
    <row r="156" spans="1:24" x14ac:dyDescent="0.25">
      <c r="A156" s="51" t="s">
        <v>84</v>
      </c>
      <c r="B156" s="58"/>
      <c r="C156" s="51">
        <v>0.50819999999999999</v>
      </c>
      <c r="D156" s="51">
        <v>0.5141</v>
      </c>
      <c r="E156" s="58">
        <v>0.52290000000000003</v>
      </c>
      <c r="F156" s="52"/>
      <c r="G156" s="52"/>
      <c r="H156" s="52"/>
      <c r="I156" s="52"/>
      <c r="J156" s="17"/>
      <c r="K156" s="17"/>
      <c r="L156" s="17"/>
      <c r="M156" s="17"/>
      <c r="N156" s="17"/>
      <c r="O156" s="17"/>
      <c r="P156" s="17"/>
      <c r="Q156" s="17"/>
      <c r="R156" s="17"/>
      <c r="S156" s="1"/>
      <c r="T156" s="1"/>
      <c r="U156" s="1"/>
      <c r="V156" s="1"/>
      <c r="W156" s="1"/>
    </row>
    <row r="157" spans="1:24" x14ac:dyDescent="0.25">
      <c r="A157" s="51" t="s">
        <v>56</v>
      </c>
      <c r="B157" s="58"/>
      <c r="C157" s="51">
        <v>0.51139999999999997</v>
      </c>
      <c r="D157" s="51">
        <v>0.56059999999999999</v>
      </c>
      <c r="E157" s="58">
        <v>0.55520000000000003</v>
      </c>
      <c r="F157" s="52"/>
      <c r="G157" s="52"/>
      <c r="H157" s="52"/>
      <c r="I157" s="52"/>
      <c r="J157" s="17"/>
      <c r="K157" s="17"/>
      <c r="L157" s="17"/>
      <c r="M157" s="17"/>
      <c r="N157" s="17"/>
      <c r="O157" s="17"/>
      <c r="P157" s="17"/>
      <c r="Q157" s="17"/>
      <c r="R157" s="17"/>
      <c r="S157" s="1"/>
      <c r="T157" s="1"/>
      <c r="U157" s="1"/>
      <c r="V157" s="1"/>
      <c r="W157" s="1"/>
    </row>
    <row r="158" spans="1:24" x14ac:dyDescent="0.25">
      <c r="A158" s="51" t="s">
        <v>85</v>
      </c>
      <c r="B158" s="58"/>
      <c r="C158" s="51">
        <v>0.57879999999999998</v>
      </c>
      <c r="D158" s="51">
        <v>0.62229999999999996</v>
      </c>
      <c r="E158" s="58">
        <v>0.63229999999999997</v>
      </c>
      <c r="F158" s="52"/>
      <c r="G158" s="52"/>
      <c r="H158" s="52"/>
      <c r="I158" s="52"/>
      <c r="J158" s="17"/>
      <c r="K158" s="17"/>
      <c r="L158" s="17"/>
      <c r="M158" s="17"/>
      <c r="N158" s="17"/>
      <c r="O158" s="17"/>
      <c r="P158" s="17"/>
      <c r="Q158" s="17"/>
      <c r="R158" s="17"/>
      <c r="S158" s="1"/>
      <c r="T158" s="1"/>
      <c r="U158" s="1"/>
      <c r="V158" s="1"/>
      <c r="W158" s="1"/>
    </row>
    <row r="159" spans="1:24" x14ac:dyDescent="0.25">
      <c r="A159" s="51" t="s">
        <v>96</v>
      </c>
      <c r="B159" s="58"/>
      <c r="C159" s="51">
        <v>0.4945</v>
      </c>
      <c r="D159" s="51">
        <v>0.51</v>
      </c>
      <c r="E159" s="58">
        <v>0.48759999999999998</v>
      </c>
      <c r="F159" s="52"/>
      <c r="G159" s="52"/>
      <c r="H159" s="52"/>
      <c r="I159" s="52"/>
      <c r="J159" s="17"/>
      <c r="K159" s="17"/>
      <c r="L159" s="17"/>
      <c r="M159" s="17"/>
      <c r="N159" s="17"/>
      <c r="O159" s="17"/>
      <c r="P159" s="17"/>
      <c r="Q159" s="17"/>
      <c r="R159" s="17"/>
      <c r="S159" s="1"/>
      <c r="T159" s="1"/>
      <c r="U159" s="1"/>
      <c r="V159" s="1"/>
      <c r="W159" s="1"/>
    </row>
    <row r="160" spans="1:24" x14ac:dyDescent="0.25">
      <c r="A160" s="51" t="s">
        <v>57</v>
      </c>
      <c r="B160" s="58"/>
      <c r="C160" s="51">
        <v>0.50429999999999997</v>
      </c>
      <c r="D160" s="51">
        <v>0.54730000000000001</v>
      </c>
      <c r="E160" s="58">
        <v>0.54879999999999995</v>
      </c>
      <c r="F160" s="52"/>
      <c r="G160" s="52"/>
      <c r="H160" s="52"/>
      <c r="I160" s="52"/>
      <c r="J160" s="17"/>
      <c r="K160" s="17"/>
      <c r="L160" s="17"/>
      <c r="M160" s="17"/>
      <c r="N160" s="17"/>
      <c r="O160" s="17"/>
      <c r="P160" s="17"/>
      <c r="Q160" s="17"/>
      <c r="R160" s="17"/>
      <c r="S160" s="1"/>
      <c r="T160" s="1"/>
      <c r="U160" s="1"/>
      <c r="V160" s="1"/>
      <c r="W160" s="1"/>
    </row>
    <row r="161" spans="1:23" x14ac:dyDescent="0.25">
      <c r="A161" s="51" t="s">
        <v>58</v>
      </c>
      <c r="B161" s="58"/>
      <c r="C161" s="51">
        <v>0.50470000000000004</v>
      </c>
      <c r="D161" s="51">
        <v>0.63239999999999996</v>
      </c>
      <c r="E161" s="58">
        <v>0.65759999999999996</v>
      </c>
      <c r="F161" s="52"/>
      <c r="G161" s="52"/>
      <c r="H161" s="52"/>
      <c r="I161" s="52"/>
      <c r="J161" s="17"/>
      <c r="K161" s="17"/>
      <c r="L161" s="17"/>
      <c r="M161" s="17"/>
      <c r="N161" s="17"/>
      <c r="O161" s="17"/>
      <c r="P161" s="17"/>
      <c r="Q161" s="17"/>
      <c r="R161" s="17"/>
      <c r="S161" s="1"/>
      <c r="T161" s="1"/>
      <c r="U161" s="1"/>
      <c r="V161" s="1"/>
      <c r="W161" s="1"/>
    </row>
    <row r="162" spans="1:23" x14ac:dyDescent="0.25">
      <c r="A162" s="51" t="s">
        <v>86</v>
      </c>
      <c r="B162" s="58"/>
      <c r="C162" s="51">
        <v>0.49630000000000002</v>
      </c>
      <c r="D162" s="51">
        <v>0.56659999999999999</v>
      </c>
      <c r="E162" s="58">
        <v>0.56279999999999997</v>
      </c>
      <c r="F162" s="52"/>
      <c r="G162" s="52"/>
      <c r="H162" s="52"/>
      <c r="I162" s="52"/>
      <c r="J162" s="17"/>
      <c r="K162" s="17"/>
      <c r="L162" s="17"/>
      <c r="M162" s="17"/>
      <c r="N162" s="17"/>
      <c r="O162" s="17"/>
      <c r="P162" s="17"/>
      <c r="Q162" s="17"/>
      <c r="R162" s="17"/>
      <c r="S162" s="1"/>
      <c r="T162" s="1"/>
      <c r="U162" s="1"/>
      <c r="V162" s="1"/>
      <c r="W162" s="1"/>
    </row>
    <row r="163" spans="1:23" x14ac:dyDescent="0.25">
      <c r="A163" s="51" t="s">
        <v>87</v>
      </c>
      <c r="B163" s="58"/>
      <c r="C163" s="51">
        <v>0.49680000000000002</v>
      </c>
      <c r="D163" s="51">
        <v>0.51649999999999996</v>
      </c>
      <c r="E163" s="58">
        <v>0.50460000000000005</v>
      </c>
      <c r="F163" s="52"/>
      <c r="G163" s="52"/>
      <c r="H163" s="52"/>
      <c r="I163" s="52"/>
      <c r="J163" s="17"/>
      <c r="K163" s="17"/>
      <c r="L163" s="17"/>
      <c r="M163" s="17"/>
      <c r="N163" s="17"/>
      <c r="O163" s="17"/>
      <c r="P163" s="17"/>
      <c r="Q163" s="17"/>
      <c r="R163" s="17"/>
      <c r="S163" s="1"/>
      <c r="T163" s="1"/>
      <c r="U163" s="1"/>
      <c r="V163" s="1"/>
      <c r="W163" s="1"/>
    </row>
    <row r="164" spans="1:23" x14ac:dyDescent="0.25">
      <c r="A164" s="51" t="s">
        <v>88</v>
      </c>
      <c r="B164" s="58"/>
      <c r="C164" s="51">
        <v>0.52090000000000003</v>
      </c>
      <c r="D164" s="51">
        <v>0.59399999999999997</v>
      </c>
      <c r="E164" s="107">
        <v>0.57040000000000002</v>
      </c>
      <c r="F164" s="52"/>
      <c r="G164" s="52"/>
      <c r="H164" s="52"/>
      <c r="I164" s="52"/>
      <c r="J164" s="17"/>
      <c r="K164" s="17"/>
      <c r="L164" s="17"/>
      <c r="M164" s="17"/>
      <c r="N164" s="17"/>
      <c r="O164" s="17"/>
      <c r="P164" s="17"/>
      <c r="Q164" s="17"/>
      <c r="R164" s="17"/>
      <c r="S164" s="1"/>
      <c r="T164" s="1"/>
      <c r="U164" s="1"/>
      <c r="V164" s="1"/>
      <c r="W164" s="1"/>
    </row>
    <row r="165" spans="1:23" x14ac:dyDescent="0.25">
      <c r="A165" s="51" t="s">
        <v>89</v>
      </c>
      <c r="B165" s="58"/>
      <c r="C165" s="51">
        <v>0.51919999999999999</v>
      </c>
      <c r="D165" s="51">
        <v>0.60370000000000001</v>
      </c>
      <c r="E165" s="58">
        <v>0.62270000000000003</v>
      </c>
      <c r="F165" s="52"/>
      <c r="G165" s="52"/>
      <c r="H165" s="52"/>
      <c r="I165" s="52"/>
      <c r="J165" s="17"/>
      <c r="K165" s="17"/>
      <c r="L165" s="17"/>
      <c r="M165" s="17"/>
      <c r="N165" s="17"/>
      <c r="O165" s="17"/>
      <c r="P165" s="17"/>
      <c r="Q165" s="17"/>
      <c r="R165" s="17"/>
      <c r="S165" s="1"/>
      <c r="T165" s="1"/>
      <c r="U165" s="1"/>
      <c r="V165" s="1"/>
      <c r="W165" s="1"/>
    </row>
    <row r="166" spans="1:23" x14ac:dyDescent="0.25">
      <c r="A166" s="51" t="s">
        <v>90</v>
      </c>
      <c r="B166" s="58"/>
      <c r="C166" s="51">
        <v>0.55159999999999998</v>
      </c>
      <c r="D166" s="51">
        <v>0.58699999999999997</v>
      </c>
      <c r="E166" s="58">
        <v>0.62219999999999998</v>
      </c>
      <c r="F166" s="52"/>
      <c r="G166" s="52"/>
      <c r="H166" s="52"/>
      <c r="I166" s="52"/>
      <c r="J166" s="17"/>
      <c r="K166" s="17"/>
      <c r="L166" s="17"/>
      <c r="M166" s="17"/>
      <c r="N166" s="17"/>
      <c r="O166" s="17"/>
      <c r="P166" s="17"/>
      <c r="Q166" s="17"/>
      <c r="R166" s="17"/>
      <c r="S166" s="1"/>
      <c r="T166" s="1"/>
      <c r="U166" s="1"/>
      <c r="V166" s="1"/>
      <c r="W166" s="1"/>
    </row>
    <row r="167" spans="1:23" x14ac:dyDescent="0.25">
      <c r="A167" s="51" t="s">
        <v>91</v>
      </c>
      <c r="B167" s="58"/>
      <c r="C167" s="51">
        <v>0.49830000000000002</v>
      </c>
      <c r="D167" s="51">
        <v>0.51049999999999995</v>
      </c>
      <c r="E167" s="58">
        <v>0.4904</v>
      </c>
      <c r="F167" s="52"/>
      <c r="G167" s="52"/>
      <c r="H167" s="52"/>
      <c r="I167" s="52"/>
      <c r="J167" s="17"/>
      <c r="K167" s="17"/>
      <c r="L167" s="17"/>
      <c r="M167" s="17"/>
      <c r="N167" s="17"/>
      <c r="O167" s="17"/>
      <c r="P167" s="17"/>
      <c r="Q167" s="17"/>
      <c r="R167" s="17"/>
      <c r="S167" s="1"/>
      <c r="T167" s="1"/>
      <c r="U167" s="1"/>
      <c r="V167" s="1"/>
      <c r="W167" s="1"/>
    </row>
    <row r="168" spans="1:23" x14ac:dyDescent="0.25">
      <c r="A168" s="51" t="s">
        <v>92</v>
      </c>
      <c r="B168" s="58"/>
      <c r="C168" s="51">
        <v>0.50570000000000004</v>
      </c>
      <c r="D168" s="51">
        <v>0.51429999999999998</v>
      </c>
      <c r="E168" s="58">
        <v>0.5121</v>
      </c>
      <c r="F168" s="52"/>
      <c r="G168" s="52"/>
      <c r="H168" s="52"/>
      <c r="I168" s="52"/>
      <c r="J168" s="17"/>
      <c r="K168" s="17"/>
      <c r="L168" s="17"/>
      <c r="M168" s="17"/>
      <c r="N168" s="17"/>
      <c r="O168" s="17"/>
      <c r="P168" s="17"/>
      <c r="Q168" s="17"/>
      <c r="R168" s="17"/>
      <c r="S168" s="1"/>
      <c r="T168" s="1"/>
      <c r="U168" s="1"/>
      <c r="V168" s="1"/>
      <c r="W168" s="1"/>
    </row>
    <row r="169" spans="1:23" x14ac:dyDescent="0.25">
      <c r="A169" s="51" t="s">
        <v>93</v>
      </c>
      <c r="B169" s="58"/>
      <c r="C169" s="51">
        <v>0.498</v>
      </c>
      <c r="D169" s="51">
        <v>0.53439999999999999</v>
      </c>
      <c r="E169" s="58">
        <v>0.54700000000000004</v>
      </c>
      <c r="F169" s="52"/>
      <c r="G169" s="52"/>
      <c r="H169" s="52"/>
      <c r="I169" s="52"/>
      <c r="J169" s="17"/>
      <c r="K169" s="17"/>
      <c r="L169" s="17"/>
      <c r="M169" s="17"/>
      <c r="N169" s="17"/>
      <c r="O169" s="17"/>
      <c r="P169" s="17"/>
      <c r="Q169" s="17"/>
      <c r="R169" s="17"/>
      <c r="S169" s="1"/>
      <c r="T169" s="1"/>
      <c r="U169" s="1"/>
      <c r="V169" s="1"/>
      <c r="W169" s="1"/>
    </row>
    <row r="170" spans="1:23" x14ac:dyDescent="0.25">
      <c r="A170" s="51" t="s">
        <v>59</v>
      </c>
      <c r="B170" s="58"/>
      <c r="C170" s="51">
        <v>0.49830000000000002</v>
      </c>
      <c r="D170" s="51">
        <v>0.52769999999999995</v>
      </c>
      <c r="E170" s="58">
        <v>0.52969999999999995</v>
      </c>
      <c r="F170" s="52"/>
      <c r="G170" s="52"/>
      <c r="H170" s="52"/>
      <c r="I170" s="52"/>
      <c r="J170" s="17"/>
      <c r="K170" s="17"/>
      <c r="L170" s="17"/>
      <c r="M170" s="17"/>
      <c r="N170" s="17"/>
      <c r="O170" s="17"/>
      <c r="P170" s="17"/>
      <c r="Q170" s="17"/>
      <c r="R170" s="17"/>
      <c r="S170" s="1"/>
      <c r="T170" s="1"/>
      <c r="U170" s="1"/>
      <c r="V170" s="1"/>
      <c r="W170" s="1"/>
    </row>
    <row r="171" spans="1:23" x14ac:dyDescent="0.25">
      <c r="A171" s="51" t="s">
        <v>94</v>
      </c>
      <c r="B171" s="58"/>
      <c r="C171" s="51">
        <v>0.53090000000000004</v>
      </c>
      <c r="D171" s="51">
        <v>0.58979999999999999</v>
      </c>
      <c r="E171" s="58">
        <v>0.63819999999999999</v>
      </c>
      <c r="F171" s="52"/>
      <c r="G171" s="52"/>
      <c r="H171" s="52"/>
      <c r="I171" s="52"/>
      <c r="J171" s="17"/>
      <c r="K171" s="17"/>
      <c r="L171" s="17"/>
      <c r="M171" s="17"/>
      <c r="N171" s="17"/>
      <c r="O171" s="17"/>
      <c r="P171" s="17"/>
      <c r="Q171" s="17"/>
      <c r="R171" s="17"/>
      <c r="S171" s="1"/>
      <c r="T171" s="1"/>
      <c r="U171" s="1"/>
      <c r="V171" s="1"/>
      <c r="W171" s="1"/>
    </row>
    <row r="172" spans="1:23" x14ac:dyDescent="0.25">
      <c r="A172" s="53" t="s">
        <v>95</v>
      </c>
      <c r="B172" s="59"/>
      <c r="C172" s="53">
        <v>0.51570000000000005</v>
      </c>
      <c r="D172" s="53">
        <v>0.58109999999999995</v>
      </c>
      <c r="E172" s="58">
        <v>0.61319999999999997</v>
      </c>
      <c r="F172" s="52"/>
      <c r="G172" s="52"/>
      <c r="H172" s="52"/>
      <c r="I172" s="52"/>
      <c r="J172" s="17"/>
      <c r="K172" s="17"/>
      <c r="L172" s="17"/>
      <c r="M172" s="17"/>
      <c r="N172" s="17"/>
      <c r="O172" s="17"/>
      <c r="P172" s="17"/>
      <c r="Q172" s="17"/>
      <c r="R172" s="17"/>
      <c r="S172" s="1"/>
      <c r="T172" s="1"/>
      <c r="U172" s="1"/>
      <c r="V172" s="1"/>
      <c r="W172" s="1"/>
    </row>
    <row r="173" spans="1:23" ht="30" customHeight="1" x14ac:dyDescent="0.25">
      <c r="A173" s="74" t="s">
        <v>132</v>
      </c>
      <c r="B173" s="75"/>
      <c r="C173" s="76">
        <f>_xlfn.STDEV.P(C123:C172)</f>
        <v>4.9457061336072118E-2</v>
      </c>
      <c r="D173" s="76">
        <f>_xlfn.STDEV.P(D123:D172)</f>
        <v>7.0945746059928441E-2</v>
      </c>
      <c r="E173" s="76">
        <f>_xlfn.STDEV.P(E123:E172)</f>
        <v>7.6460779200843279E-2</v>
      </c>
      <c r="F173" s="79"/>
      <c r="G173" s="79"/>
      <c r="H173" s="79"/>
      <c r="I173" s="60"/>
    </row>
    <row r="174" spans="1:23" s="72" customFormat="1" ht="15" customHeight="1" x14ac:dyDescent="0.25">
      <c r="C174" s="72" t="s">
        <v>213</v>
      </c>
      <c r="D174" s="72" t="s">
        <v>215</v>
      </c>
    </row>
    <row r="175" spans="1:23" x14ac:dyDescent="0.25">
      <c r="F175" s="60"/>
      <c r="G175" s="60"/>
      <c r="H175" s="60"/>
      <c r="I175" s="60"/>
    </row>
    <row r="176" spans="1:23" x14ac:dyDescent="0.25">
      <c r="F176" s="60"/>
      <c r="G176" s="60"/>
      <c r="H176" s="60"/>
      <c r="I176" s="60"/>
    </row>
    <row r="177" spans="6:9" x14ac:dyDescent="0.25">
      <c r="F177" s="60"/>
      <c r="G177" s="60"/>
      <c r="H177" s="60"/>
      <c r="I177" s="60"/>
    </row>
    <row r="178" spans="6:9" x14ac:dyDescent="0.25">
      <c r="F178" s="60"/>
      <c r="G178" s="60"/>
      <c r="H178" s="60"/>
      <c r="I178" s="60"/>
    </row>
  </sheetData>
  <mergeCells count="16">
    <mergeCell ref="A1:AQ1"/>
    <mergeCell ref="A59:AQ59"/>
    <mergeCell ref="J61:O61"/>
    <mergeCell ref="J60:O60"/>
    <mergeCell ref="N73:U74"/>
    <mergeCell ref="N75:U76"/>
    <mergeCell ref="N77:U78"/>
    <mergeCell ref="N79:U80"/>
    <mergeCell ref="N81:U82"/>
    <mergeCell ref="A119:AQ119"/>
    <mergeCell ref="J120:O120"/>
    <mergeCell ref="N83:U84"/>
    <mergeCell ref="N85:U86"/>
    <mergeCell ref="N87:U88"/>
    <mergeCell ref="N89:U90"/>
    <mergeCell ref="N91:U92"/>
  </mergeCells>
  <conditionalFormatting sqref="C175:G181 C187:G1048576 C115:G118 H1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 C64:E1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1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H1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 C123:E1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E1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H1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K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4:H114 C173:E17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"/>
  <sheetViews>
    <sheetView topLeftCell="A34" zoomScale="77" zoomScaleNormal="115" workbookViewId="0">
      <selection activeCell="H68" sqref="H68"/>
    </sheetView>
  </sheetViews>
  <sheetFormatPr defaultRowHeight="15" x14ac:dyDescent="0.25"/>
  <cols>
    <col min="1" max="1" width="18.7109375" customWidth="1"/>
    <col min="2" max="2" width="3.7109375" customWidth="1"/>
    <col min="3" max="14" width="14.7109375" customWidth="1"/>
  </cols>
  <sheetData>
    <row r="1" spans="1:49" s="1" customFormat="1" ht="30" customHeight="1" x14ac:dyDescent="0.25">
      <c r="A1" s="115" t="s">
        <v>145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</row>
    <row r="2" spans="1:49" s="100" customFormat="1" ht="30" customHeight="1" x14ac:dyDescent="0.25">
      <c r="A2" s="55" t="s">
        <v>97</v>
      </c>
      <c r="B2" s="95"/>
      <c r="C2" s="55" t="s">
        <v>229</v>
      </c>
      <c r="D2" s="55" t="s">
        <v>218</v>
      </c>
      <c r="E2" s="95" t="s">
        <v>219</v>
      </c>
      <c r="F2" s="95" t="s">
        <v>220</v>
      </c>
      <c r="G2" s="95" t="s">
        <v>236</v>
      </c>
      <c r="H2" s="95" t="s">
        <v>237</v>
      </c>
      <c r="I2" s="95" t="s">
        <v>238</v>
      </c>
      <c r="J2" s="95" t="s">
        <v>221</v>
      </c>
      <c r="K2" s="95" t="s">
        <v>222</v>
      </c>
      <c r="L2" s="55" t="s">
        <v>242</v>
      </c>
      <c r="M2" s="95" t="s">
        <v>243</v>
      </c>
      <c r="N2" s="55" t="s">
        <v>244</v>
      </c>
      <c r="O2" s="116"/>
      <c r="P2" s="116"/>
      <c r="Q2" s="116"/>
      <c r="R2" s="116"/>
      <c r="S2" s="116"/>
      <c r="T2" s="116"/>
      <c r="U2" s="99"/>
      <c r="V2" s="99"/>
      <c r="W2" s="99"/>
      <c r="X2" s="99"/>
    </row>
    <row r="3" spans="1:49" s="43" customFormat="1" x14ac:dyDescent="0.25">
      <c r="A3" s="64"/>
      <c r="B3" s="47"/>
      <c r="C3" s="56" t="s">
        <v>45</v>
      </c>
      <c r="D3" s="56" t="s">
        <v>45</v>
      </c>
      <c r="E3" s="47" t="s">
        <v>45</v>
      </c>
      <c r="F3" s="47" t="s">
        <v>45</v>
      </c>
      <c r="G3" s="47" t="s">
        <v>45</v>
      </c>
      <c r="H3" s="47" t="s">
        <v>45</v>
      </c>
      <c r="I3" s="47" t="s">
        <v>45</v>
      </c>
      <c r="J3" s="47" t="s">
        <v>45</v>
      </c>
      <c r="K3" s="47" t="s">
        <v>45</v>
      </c>
      <c r="L3" s="56" t="s">
        <v>45</v>
      </c>
      <c r="M3" s="47" t="s">
        <v>45</v>
      </c>
      <c r="N3" s="56" t="s">
        <v>45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4"/>
      <c r="Z3" s="44"/>
      <c r="AA3" s="44"/>
      <c r="AB3" s="44"/>
      <c r="AC3" s="44"/>
      <c r="AD3" s="44"/>
      <c r="AE3" s="44"/>
      <c r="AF3" s="44"/>
    </row>
    <row r="4" spans="1:49" s="46" customFormat="1" x14ac:dyDescent="0.25">
      <c r="A4" s="65" t="s">
        <v>98</v>
      </c>
      <c r="B4" s="49"/>
      <c r="C4" s="57">
        <v>0.76749999999999996</v>
      </c>
      <c r="D4" s="57">
        <v>0.75309999999999999</v>
      </c>
      <c r="E4" s="49">
        <v>0.71709999999999996</v>
      </c>
      <c r="F4" s="49">
        <v>0.69120000000000004</v>
      </c>
      <c r="G4" s="49">
        <v>0.73819999999999997</v>
      </c>
      <c r="H4" s="49">
        <v>0.73129999999999995</v>
      </c>
      <c r="I4" s="49">
        <v>0.74590000000000001</v>
      </c>
      <c r="J4" s="49">
        <v>0.77580000000000005</v>
      </c>
      <c r="K4" s="49">
        <v>0.76419999999999999</v>
      </c>
      <c r="L4" s="57">
        <v>0.77539999999999998</v>
      </c>
      <c r="M4" s="49"/>
      <c r="N4" s="57"/>
      <c r="O4" s="50"/>
      <c r="P4" s="50"/>
      <c r="Q4" s="50"/>
      <c r="R4" s="50"/>
      <c r="S4" s="50"/>
      <c r="T4" s="50"/>
      <c r="U4" s="50"/>
      <c r="V4" s="50"/>
      <c r="W4" s="50"/>
      <c r="X4" s="50"/>
      <c r="Y4" s="45"/>
      <c r="Z4" s="45"/>
      <c r="AA4" s="45"/>
      <c r="AB4" s="45"/>
      <c r="AC4" s="45"/>
      <c r="AD4" s="45"/>
      <c r="AE4" s="45"/>
      <c r="AF4" s="45"/>
    </row>
    <row r="5" spans="1:49" x14ac:dyDescent="0.25">
      <c r="A5" s="51" t="s">
        <v>48</v>
      </c>
      <c r="B5" s="58"/>
      <c r="C5" s="51">
        <v>0.75319999999999998</v>
      </c>
      <c r="D5" s="51">
        <v>0.74429999999999996</v>
      </c>
      <c r="E5" s="51">
        <v>0.68369999999999997</v>
      </c>
      <c r="F5" s="51">
        <v>0.65480000000000005</v>
      </c>
      <c r="G5" s="51">
        <v>0.69379999999999997</v>
      </c>
      <c r="H5" s="51">
        <v>0.7208</v>
      </c>
      <c r="I5" s="51">
        <v>0.74480000000000002</v>
      </c>
      <c r="J5" s="51"/>
      <c r="K5" s="51"/>
      <c r="L5" s="51"/>
      <c r="M5" s="51"/>
      <c r="N5" s="58"/>
      <c r="O5" s="17"/>
      <c r="P5" s="17"/>
      <c r="Q5" s="17"/>
      <c r="R5" s="17"/>
      <c r="S5" s="17"/>
      <c r="T5" s="17"/>
      <c r="U5" s="17"/>
      <c r="V5" s="17"/>
      <c r="W5" s="17"/>
      <c r="X5" s="1"/>
      <c r="Y5" s="1"/>
      <c r="Z5" s="1"/>
      <c r="AA5" s="1"/>
      <c r="AB5" s="1"/>
    </row>
    <row r="6" spans="1:49" x14ac:dyDescent="0.25">
      <c r="A6" s="51" t="s">
        <v>49</v>
      </c>
      <c r="B6" s="58"/>
      <c r="C6" s="51">
        <v>0.81220000000000003</v>
      </c>
      <c r="D6" s="51">
        <v>0.79820000000000002</v>
      </c>
      <c r="E6" s="51">
        <v>0.79169999999999996</v>
      </c>
      <c r="F6" s="51">
        <v>0.77559999999999996</v>
      </c>
      <c r="G6" s="51">
        <v>0.81410000000000005</v>
      </c>
      <c r="H6" s="51">
        <v>0.80410000000000004</v>
      </c>
      <c r="I6" s="51">
        <v>0.81269999999999998</v>
      </c>
      <c r="J6" s="51"/>
      <c r="K6" s="51"/>
      <c r="L6" s="51"/>
      <c r="M6" s="51"/>
      <c r="N6" s="58"/>
      <c r="O6" s="17"/>
      <c r="P6" s="17"/>
      <c r="Q6" s="17"/>
      <c r="R6" s="17"/>
      <c r="S6" s="17"/>
      <c r="T6" s="17"/>
      <c r="U6" s="17"/>
      <c r="V6" s="17"/>
      <c r="W6" s="17"/>
      <c r="X6" s="1"/>
      <c r="Y6" s="1"/>
      <c r="Z6" s="1"/>
      <c r="AA6" s="1"/>
      <c r="AB6" s="1"/>
    </row>
    <row r="7" spans="1:49" x14ac:dyDescent="0.25">
      <c r="A7" s="51" t="s">
        <v>60</v>
      </c>
      <c r="B7" s="58"/>
      <c r="C7" s="51">
        <v>0.69289999999999996</v>
      </c>
      <c r="D7" s="51">
        <v>0.66669999999999996</v>
      </c>
      <c r="E7" s="51">
        <v>0.65980000000000005</v>
      </c>
      <c r="F7" s="51">
        <v>0.61909999999999998</v>
      </c>
      <c r="G7" s="51">
        <v>0.65500000000000003</v>
      </c>
      <c r="H7" s="51">
        <v>0.68410000000000004</v>
      </c>
      <c r="I7" s="51">
        <v>0.6774</v>
      </c>
      <c r="J7" s="51"/>
      <c r="K7" s="51"/>
      <c r="L7" s="51"/>
      <c r="M7" s="51"/>
      <c r="N7" s="58"/>
      <c r="O7" s="17"/>
      <c r="P7" s="17"/>
      <c r="Q7" s="17"/>
      <c r="R7" s="17"/>
      <c r="S7" s="17"/>
      <c r="T7" s="17"/>
      <c r="U7" s="17"/>
      <c r="V7" s="17"/>
      <c r="W7" s="17"/>
      <c r="X7" s="1"/>
      <c r="Y7" s="1"/>
      <c r="Z7" s="1"/>
      <c r="AA7" s="1"/>
      <c r="AB7" s="1"/>
    </row>
    <row r="8" spans="1:49" x14ac:dyDescent="0.25">
      <c r="A8" s="51" t="s">
        <v>50</v>
      </c>
      <c r="B8" s="58"/>
      <c r="C8" s="51">
        <v>0.84789999999999999</v>
      </c>
      <c r="D8" s="51">
        <v>0.83379999999999999</v>
      </c>
      <c r="E8" s="51">
        <v>0.83230000000000004</v>
      </c>
      <c r="F8" s="51">
        <v>0.78100000000000003</v>
      </c>
      <c r="G8" s="51">
        <v>0.83120000000000005</v>
      </c>
      <c r="H8" s="51">
        <v>0.84019999999999995</v>
      </c>
      <c r="I8" s="51">
        <v>0.82879999999999998</v>
      </c>
      <c r="J8" s="51"/>
      <c r="K8" s="51"/>
      <c r="L8" s="51"/>
      <c r="M8" s="51"/>
      <c r="N8" s="58"/>
      <c r="O8" s="17"/>
      <c r="P8" s="17"/>
      <c r="Q8" s="17"/>
      <c r="R8" s="17"/>
      <c r="S8" s="17"/>
      <c r="T8" s="17"/>
      <c r="U8" s="17"/>
      <c r="V8" s="17"/>
      <c r="W8" s="17"/>
      <c r="X8" s="1"/>
      <c r="Y8" s="1"/>
      <c r="Z8" s="1"/>
      <c r="AA8" s="1"/>
      <c r="AB8" s="1"/>
    </row>
    <row r="9" spans="1:49" x14ac:dyDescent="0.25">
      <c r="A9" s="51" t="s">
        <v>61</v>
      </c>
      <c r="B9" s="58"/>
      <c r="C9" s="51">
        <v>0.74770000000000003</v>
      </c>
      <c r="D9" s="51">
        <v>0.73240000000000005</v>
      </c>
      <c r="E9" s="51">
        <v>0.72850000000000004</v>
      </c>
      <c r="F9" s="51">
        <v>0.6986</v>
      </c>
      <c r="G9" s="51">
        <v>0.73750000000000004</v>
      </c>
      <c r="H9" s="51">
        <v>0.7429</v>
      </c>
      <c r="I9" s="51">
        <v>0.74370000000000003</v>
      </c>
      <c r="J9" s="51"/>
      <c r="K9" s="51"/>
      <c r="L9" s="51"/>
      <c r="M9" s="51"/>
      <c r="N9" s="58"/>
      <c r="O9" s="17"/>
      <c r="P9" s="17"/>
      <c r="Q9" s="17"/>
      <c r="R9" s="17"/>
      <c r="S9" s="17"/>
      <c r="T9" s="17"/>
      <c r="U9" s="17"/>
      <c r="V9" s="17"/>
      <c r="W9" s="17"/>
      <c r="X9" s="1"/>
      <c r="Y9" s="1"/>
      <c r="Z9" s="1"/>
      <c r="AA9" s="1"/>
      <c r="AB9" s="1"/>
    </row>
    <row r="10" spans="1:49" x14ac:dyDescent="0.25">
      <c r="A10" s="51" t="s">
        <v>62</v>
      </c>
      <c r="B10" s="58"/>
      <c r="C10" s="51">
        <v>0.77839999999999998</v>
      </c>
      <c r="D10" s="51">
        <v>0.77380000000000004</v>
      </c>
      <c r="E10" s="51">
        <v>0.72509999999999997</v>
      </c>
      <c r="F10" s="51">
        <v>0.75280000000000002</v>
      </c>
      <c r="G10" s="51">
        <v>0.75109999999999999</v>
      </c>
      <c r="H10" s="51">
        <v>0.77459999999999996</v>
      </c>
      <c r="I10" s="51">
        <v>0.75990000000000002</v>
      </c>
      <c r="J10" s="51"/>
      <c r="K10" s="51"/>
      <c r="L10" s="51"/>
      <c r="M10" s="51"/>
      <c r="N10" s="58"/>
      <c r="O10" s="17"/>
      <c r="P10" s="17"/>
      <c r="Q10" s="17"/>
      <c r="R10" s="17"/>
      <c r="S10" s="17"/>
      <c r="T10" s="17"/>
      <c r="U10" s="17"/>
      <c r="V10" s="17"/>
      <c r="W10" s="17"/>
      <c r="X10" s="1"/>
      <c r="Y10" s="1"/>
      <c r="Z10" s="1"/>
      <c r="AA10" s="1"/>
      <c r="AB10" s="1"/>
    </row>
    <row r="11" spans="1:49" x14ac:dyDescent="0.25">
      <c r="A11" s="51" t="s">
        <v>51</v>
      </c>
      <c r="B11" s="58"/>
      <c r="C11" s="51">
        <v>0.80410000000000004</v>
      </c>
      <c r="D11" s="51">
        <v>0.80249999999999999</v>
      </c>
      <c r="E11" s="51">
        <v>0.71689999999999998</v>
      </c>
      <c r="F11" s="51">
        <v>0.72760000000000002</v>
      </c>
      <c r="G11" s="51">
        <v>0.76680000000000004</v>
      </c>
      <c r="H11" s="51">
        <v>0.74990000000000001</v>
      </c>
      <c r="I11" s="51">
        <v>0.78569999999999995</v>
      </c>
      <c r="J11" s="51"/>
      <c r="K11" s="51"/>
      <c r="L11" s="51"/>
      <c r="M11" s="51"/>
      <c r="N11" s="58"/>
      <c r="O11" s="17"/>
      <c r="P11" s="17"/>
      <c r="Q11" s="17"/>
      <c r="R11" s="17"/>
      <c r="S11" s="17"/>
      <c r="T11" s="17"/>
      <c r="U11" s="17"/>
      <c r="V11" s="17"/>
      <c r="W11" s="17"/>
      <c r="X11" s="1"/>
      <c r="Y11" s="1"/>
      <c r="Z11" s="1"/>
      <c r="AA11" s="1"/>
      <c r="AB11" s="1"/>
    </row>
    <row r="12" spans="1:49" x14ac:dyDescent="0.25">
      <c r="A12" s="51" t="s">
        <v>52</v>
      </c>
      <c r="B12" s="58"/>
      <c r="C12" s="51">
        <v>0.88400000000000001</v>
      </c>
      <c r="D12" s="51">
        <v>0.81130000000000002</v>
      </c>
      <c r="E12" s="51">
        <v>0.82379999999999998</v>
      </c>
      <c r="F12" s="51">
        <v>0.84819999999999995</v>
      </c>
      <c r="G12" s="51">
        <v>0.84509999999999996</v>
      </c>
      <c r="H12" s="51">
        <v>0.8599</v>
      </c>
      <c r="I12" s="51">
        <v>0.85860000000000003</v>
      </c>
      <c r="J12" s="51"/>
      <c r="K12" s="51"/>
      <c r="L12" s="51"/>
      <c r="M12" s="51"/>
      <c r="N12" s="58"/>
      <c r="O12" s="17"/>
      <c r="P12" s="17"/>
      <c r="Q12" s="17"/>
      <c r="R12" s="17"/>
      <c r="S12" s="17"/>
      <c r="T12" s="17"/>
      <c r="U12" s="17"/>
      <c r="V12" s="17"/>
      <c r="W12" s="17"/>
      <c r="X12" s="1"/>
      <c r="Y12" s="1"/>
      <c r="Z12" s="1"/>
      <c r="AA12" s="1"/>
      <c r="AB12" s="1"/>
    </row>
    <row r="13" spans="1:49" x14ac:dyDescent="0.25">
      <c r="A13" s="51" t="s">
        <v>63</v>
      </c>
      <c r="B13" s="58"/>
      <c r="C13" s="51">
        <v>0.72170000000000001</v>
      </c>
      <c r="D13" s="51">
        <v>0.72309999999999997</v>
      </c>
      <c r="E13" s="51">
        <v>0.68110000000000004</v>
      </c>
      <c r="F13" s="51">
        <v>0.6764</v>
      </c>
      <c r="G13" s="51">
        <v>0.69440000000000002</v>
      </c>
      <c r="H13" s="51">
        <v>0.71050000000000002</v>
      </c>
      <c r="I13" s="51">
        <v>0.71379999999999999</v>
      </c>
      <c r="J13" s="51"/>
      <c r="K13" s="51"/>
      <c r="L13" s="51"/>
      <c r="M13" s="51"/>
      <c r="N13" s="58"/>
      <c r="O13" s="17"/>
      <c r="P13" s="17"/>
      <c r="Q13" s="17"/>
      <c r="R13" s="17"/>
      <c r="S13" s="17"/>
      <c r="T13" s="17"/>
      <c r="U13" s="17"/>
      <c r="V13" s="17"/>
      <c r="W13" s="17"/>
      <c r="X13" s="1"/>
      <c r="Y13" s="1"/>
      <c r="Z13" s="1"/>
      <c r="AA13" s="1"/>
      <c r="AB13" s="1"/>
    </row>
    <row r="14" spans="1:49" x14ac:dyDescent="0.25">
      <c r="A14" s="51" t="s">
        <v>64</v>
      </c>
      <c r="B14" s="58"/>
      <c r="C14" s="51">
        <v>0.75380000000000003</v>
      </c>
      <c r="D14" s="51">
        <v>0.7198</v>
      </c>
      <c r="E14" s="51">
        <v>0.72350000000000003</v>
      </c>
      <c r="F14" s="51">
        <v>0.65990000000000004</v>
      </c>
      <c r="G14" s="51">
        <v>0.76</v>
      </c>
      <c r="H14" s="51">
        <v>0.76090000000000002</v>
      </c>
      <c r="I14" s="51">
        <v>0.75900000000000001</v>
      </c>
      <c r="J14" s="51"/>
      <c r="K14" s="51"/>
      <c r="L14" s="51"/>
      <c r="M14" s="51"/>
      <c r="N14" s="58"/>
      <c r="O14" s="17"/>
      <c r="P14" s="17"/>
      <c r="Q14" s="17"/>
      <c r="R14" s="17"/>
      <c r="S14" s="17"/>
      <c r="T14" s="17"/>
      <c r="U14" s="17"/>
      <c r="V14" s="17"/>
      <c r="W14" s="17"/>
      <c r="X14" s="1"/>
      <c r="Y14" s="1"/>
      <c r="Z14" s="1"/>
      <c r="AA14" s="1"/>
      <c r="AB14" s="1"/>
    </row>
    <row r="15" spans="1:49" x14ac:dyDescent="0.25">
      <c r="A15" s="51" t="s">
        <v>65</v>
      </c>
      <c r="B15" s="58"/>
      <c r="C15" s="51">
        <v>0.79659999999999997</v>
      </c>
      <c r="D15" s="51">
        <v>0.80859999999999999</v>
      </c>
      <c r="E15" s="51">
        <v>0.6925</v>
      </c>
      <c r="F15" s="51">
        <v>0.6804</v>
      </c>
      <c r="G15" s="51">
        <v>0.78620000000000001</v>
      </c>
      <c r="H15" s="51">
        <v>0.78269999999999995</v>
      </c>
      <c r="I15" s="51">
        <v>0.76239999999999997</v>
      </c>
      <c r="J15" s="51"/>
      <c r="K15" s="51"/>
      <c r="L15" s="51"/>
      <c r="M15" s="51"/>
      <c r="N15" s="58"/>
      <c r="O15" s="17"/>
      <c r="P15" s="17"/>
      <c r="Q15" s="17"/>
      <c r="R15" s="17"/>
      <c r="S15" s="17"/>
      <c r="T15" s="17"/>
      <c r="U15" s="17"/>
      <c r="V15" s="17"/>
      <c r="W15" s="17"/>
      <c r="X15" s="1"/>
      <c r="Y15" s="1"/>
      <c r="Z15" s="1"/>
      <c r="AA15" s="1"/>
      <c r="AB15" s="1"/>
    </row>
    <row r="16" spans="1:49" x14ac:dyDescent="0.25">
      <c r="A16" s="51" t="s">
        <v>66</v>
      </c>
      <c r="B16" s="58"/>
      <c r="C16" s="51">
        <v>0.80320000000000003</v>
      </c>
      <c r="D16" s="51">
        <v>0.82709999999999995</v>
      </c>
      <c r="E16" s="51">
        <v>0.78949999999999998</v>
      </c>
      <c r="F16" s="51">
        <v>0.75919999999999999</v>
      </c>
      <c r="G16" s="51">
        <v>0.8085</v>
      </c>
      <c r="H16" s="51">
        <v>0.79959999999999998</v>
      </c>
      <c r="I16" s="51">
        <v>0.81169999999999998</v>
      </c>
      <c r="J16" s="51"/>
      <c r="K16" s="51"/>
      <c r="L16" s="51"/>
      <c r="M16" s="51"/>
      <c r="N16" s="58"/>
      <c r="O16" s="17"/>
      <c r="P16" s="17"/>
      <c r="Q16" s="17"/>
      <c r="R16" s="17"/>
      <c r="S16" s="17"/>
      <c r="T16" s="17"/>
      <c r="U16" s="17"/>
      <c r="V16" s="17"/>
      <c r="W16" s="17"/>
      <c r="X16" s="1"/>
      <c r="Y16" s="1"/>
      <c r="Z16" s="1"/>
      <c r="AA16" s="1"/>
      <c r="AB16" s="1"/>
    </row>
    <row r="17" spans="1:28" x14ac:dyDescent="0.25">
      <c r="A17" s="51" t="s">
        <v>67</v>
      </c>
      <c r="B17" s="58"/>
      <c r="C17" s="51">
        <v>0.78300000000000003</v>
      </c>
      <c r="D17" s="51">
        <v>0.76090000000000002</v>
      </c>
      <c r="E17" s="51">
        <v>0.67949999999999999</v>
      </c>
      <c r="F17" s="51">
        <v>0.67559999999999998</v>
      </c>
      <c r="G17" s="51">
        <v>0.78149999999999997</v>
      </c>
      <c r="H17" s="51">
        <v>0.78500000000000003</v>
      </c>
      <c r="I17" s="51">
        <v>0.73170000000000002</v>
      </c>
      <c r="J17" s="51"/>
      <c r="K17" s="51"/>
      <c r="L17" s="51"/>
      <c r="M17" s="51"/>
      <c r="N17" s="58"/>
      <c r="O17" s="17"/>
      <c r="P17" s="17"/>
      <c r="Q17" s="17"/>
      <c r="R17" s="17"/>
      <c r="S17" s="17"/>
      <c r="T17" s="17"/>
      <c r="U17" s="17"/>
      <c r="V17" s="17"/>
      <c r="W17" s="17"/>
      <c r="X17" s="1"/>
      <c r="Y17" s="1"/>
      <c r="Z17" s="1"/>
      <c r="AA17" s="1"/>
      <c r="AB17" s="1"/>
    </row>
    <row r="18" spans="1:28" x14ac:dyDescent="0.25">
      <c r="A18" s="51" t="s">
        <v>68</v>
      </c>
      <c r="B18" s="58"/>
      <c r="C18" s="51">
        <v>0.70509999999999995</v>
      </c>
      <c r="D18" s="51">
        <v>0.67859999999999998</v>
      </c>
      <c r="E18" s="51">
        <v>0.61180000000000001</v>
      </c>
      <c r="F18" s="51">
        <v>0.57310000000000005</v>
      </c>
      <c r="G18" s="51">
        <v>0.59830000000000005</v>
      </c>
      <c r="H18" s="51">
        <v>0.61060000000000003</v>
      </c>
      <c r="I18" s="51">
        <v>0.65849999999999997</v>
      </c>
      <c r="J18" s="51"/>
      <c r="K18" s="51"/>
      <c r="L18" s="51"/>
      <c r="M18" s="51"/>
      <c r="N18" s="58"/>
      <c r="O18" s="17"/>
      <c r="P18" s="17"/>
      <c r="Q18" s="17"/>
      <c r="R18" s="17"/>
      <c r="S18" s="17"/>
      <c r="T18" s="17"/>
      <c r="U18" s="17"/>
      <c r="V18" s="17"/>
      <c r="W18" s="17"/>
      <c r="X18" s="1"/>
      <c r="Y18" s="1"/>
      <c r="Z18" s="1"/>
      <c r="AA18" s="1"/>
      <c r="AB18" s="1"/>
    </row>
    <row r="19" spans="1:28" x14ac:dyDescent="0.25">
      <c r="A19" s="51" t="s">
        <v>69</v>
      </c>
      <c r="B19" s="58"/>
      <c r="C19" s="51">
        <v>0.70730000000000004</v>
      </c>
      <c r="D19" s="51">
        <v>0.70730000000000004</v>
      </c>
      <c r="E19" s="51">
        <v>0.67679999999999996</v>
      </c>
      <c r="F19" s="51">
        <v>0.62609999999999999</v>
      </c>
      <c r="G19" s="51">
        <v>0.73380000000000001</v>
      </c>
      <c r="H19" s="51">
        <v>0.6784</v>
      </c>
      <c r="I19" s="51">
        <v>0.71499999999999997</v>
      </c>
      <c r="J19" s="51"/>
      <c r="K19" s="51"/>
      <c r="L19" s="51"/>
      <c r="M19" s="51"/>
      <c r="N19" s="58"/>
      <c r="O19" s="17"/>
      <c r="P19" s="17"/>
      <c r="Q19" s="17"/>
      <c r="R19" s="17"/>
      <c r="S19" s="17"/>
      <c r="T19" s="17"/>
      <c r="U19" s="17"/>
      <c r="V19" s="17"/>
      <c r="W19" s="17"/>
      <c r="X19" s="1"/>
      <c r="Y19" s="1"/>
      <c r="Z19" s="1"/>
      <c r="AA19" s="1"/>
      <c r="AB19" s="1"/>
    </row>
    <row r="20" spans="1:28" x14ac:dyDescent="0.25">
      <c r="A20" s="51" t="s">
        <v>99</v>
      </c>
      <c r="B20" s="58"/>
      <c r="C20" s="51">
        <v>0.68540000000000001</v>
      </c>
      <c r="D20" s="51">
        <v>0.71560000000000001</v>
      </c>
      <c r="E20" s="51">
        <v>0.59940000000000004</v>
      </c>
      <c r="F20" s="51">
        <v>0.55210000000000004</v>
      </c>
      <c r="G20" s="51">
        <v>0.63939999999999997</v>
      </c>
      <c r="H20" s="51">
        <v>0.63970000000000005</v>
      </c>
      <c r="I20" s="51">
        <v>0.66930000000000001</v>
      </c>
      <c r="J20" s="51"/>
      <c r="K20" s="51"/>
      <c r="L20" s="51"/>
      <c r="M20" s="51"/>
      <c r="N20" s="58"/>
      <c r="O20" s="17"/>
      <c r="P20" s="17"/>
      <c r="Q20" s="17"/>
      <c r="R20" s="17"/>
      <c r="S20" s="17"/>
      <c r="T20" s="17"/>
      <c r="U20" s="17"/>
      <c r="V20" s="17"/>
      <c r="W20" s="17"/>
      <c r="X20" s="1"/>
      <c r="Y20" s="1"/>
      <c r="Z20" s="1"/>
      <c r="AA20" s="1"/>
      <c r="AB20" s="1"/>
    </row>
    <row r="21" spans="1:28" x14ac:dyDescent="0.25">
      <c r="A21" s="51" t="s">
        <v>53</v>
      </c>
      <c r="B21" s="58"/>
      <c r="C21" s="51">
        <v>0.75860000000000005</v>
      </c>
      <c r="D21" s="51">
        <v>0.72040000000000004</v>
      </c>
      <c r="E21" s="51">
        <v>0.71560000000000001</v>
      </c>
      <c r="F21" s="51">
        <v>0.65439999999999998</v>
      </c>
      <c r="G21" s="51">
        <v>0.7056</v>
      </c>
      <c r="H21" s="51">
        <v>0.69889999999999997</v>
      </c>
      <c r="I21" s="51">
        <v>0.70099999999999996</v>
      </c>
      <c r="J21" s="51"/>
      <c r="K21" s="51"/>
      <c r="L21" s="51"/>
      <c r="M21" s="51"/>
      <c r="N21" s="58"/>
      <c r="O21" s="17"/>
      <c r="P21" s="17"/>
      <c r="Q21" s="17"/>
      <c r="R21" s="17"/>
      <c r="S21" s="17"/>
      <c r="T21" s="17"/>
      <c r="U21" s="17"/>
      <c r="V21" s="17"/>
      <c r="W21" s="17"/>
      <c r="X21" s="1"/>
      <c r="Y21" s="1"/>
      <c r="Z21" s="1"/>
      <c r="AA21" s="1"/>
      <c r="AB21" s="1"/>
    </row>
    <row r="22" spans="1:28" x14ac:dyDescent="0.25">
      <c r="A22" s="51" t="s">
        <v>54</v>
      </c>
      <c r="B22" s="58"/>
      <c r="C22" s="51">
        <v>0.90649999999999997</v>
      </c>
      <c r="D22" s="51">
        <v>0.88009999999999999</v>
      </c>
      <c r="E22" s="51">
        <v>0.8417</v>
      </c>
      <c r="F22" s="51">
        <v>0.75439999999999996</v>
      </c>
      <c r="G22" s="51">
        <v>0.81779999999999997</v>
      </c>
      <c r="H22" s="51">
        <v>0.83399999999999996</v>
      </c>
      <c r="I22" s="51">
        <v>0.77890000000000004</v>
      </c>
      <c r="J22" s="51"/>
      <c r="K22" s="51"/>
      <c r="L22" s="51"/>
      <c r="M22" s="51"/>
      <c r="N22" s="58"/>
      <c r="O22" s="17"/>
      <c r="P22" s="17"/>
      <c r="Q22" s="17"/>
      <c r="R22" s="17"/>
      <c r="S22" s="17"/>
      <c r="T22" s="17"/>
      <c r="U22" s="17"/>
      <c r="V22" s="17"/>
      <c r="W22" s="17"/>
      <c r="X22" s="1"/>
      <c r="Y22" s="1"/>
      <c r="Z22" s="1"/>
      <c r="AA22" s="1"/>
      <c r="AB22" s="1"/>
    </row>
    <row r="23" spans="1:28" x14ac:dyDescent="0.25">
      <c r="A23" s="51" t="s">
        <v>70</v>
      </c>
      <c r="B23" s="58"/>
      <c r="C23" s="51">
        <v>0.68500000000000005</v>
      </c>
      <c r="D23" s="51">
        <v>0.64400000000000002</v>
      </c>
      <c r="E23" s="51">
        <v>0.62560000000000004</v>
      </c>
      <c r="F23" s="51">
        <v>0.5706</v>
      </c>
      <c r="G23" s="51">
        <v>0.63749999999999996</v>
      </c>
      <c r="H23" s="51">
        <v>0.65290000000000004</v>
      </c>
      <c r="I23" s="51">
        <v>0.6129</v>
      </c>
      <c r="J23" s="51"/>
      <c r="K23" s="51"/>
      <c r="L23" s="51"/>
      <c r="M23" s="51"/>
      <c r="N23" s="58"/>
      <c r="O23" s="17"/>
      <c r="P23" s="17"/>
      <c r="Q23" s="17"/>
      <c r="R23" s="17"/>
      <c r="S23" s="17"/>
      <c r="T23" s="17"/>
      <c r="U23" s="17"/>
      <c r="V23" s="17"/>
      <c r="W23" s="17"/>
      <c r="X23" s="1"/>
      <c r="Y23" s="1"/>
      <c r="Z23" s="1"/>
      <c r="AA23" s="1"/>
      <c r="AB23" s="1"/>
    </row>
    <row r="24" spans="1:28" x14ac:dyDescent="0.25">
      <c r="A24" s="51" t="s">
        <v>71</v>
      </c>
      <c r="B24" s="58"/>
      <c r="C24" s="51">
        <v>0.69730000000000003</v>
      </c>
      <c r="D24" s="51">
        <v>0.63619999999999999</v>
      </c>
      <c r="E24" s="51">
        <v>0.5736</v>
      </c>
      <c r="F24" s="51">
        <v>0.53680000000000005</v>
      </c>
      <c r="G24" s="51">
        <v>0.56230000000000002</v>
      </c>
      <c r="H24" s="51">
        <v>0.60040000000000004</v>
      </c>
      <c r="I24" s="51">
        <v>0.61060000000000003</v>
      </c>
      <c r="J24" s="51"/>
      <c r="K24" s="51"/>
      <c r="L24" s="51"/>
      <c r="M24" s="51"/>
      <c r="N24" s="58"/>
      <c r="O24" s="17"/>
      <c r="P24" s="17"/>
      <c r="Q24" s="17"/>
      <c r="R24" s="17"/>
      <c r="S24" s="17"/>
      <c r="T24" s="17"/>
      <c r="U24" s="17"/>
      <c r="V24" s="17"/>
      <c r="W24" s="17"/>
      <c r="X24" s="1"/>
      <c r="Y24" s="1"/>
      <c r="Z24" s="1"/>
      <c r="AA24" s="1"/>
      <c r="AB24" s="1"/>
    </row>
    <row r="25" spans="1:28" x14ac:dyDescent="0.25">
      <c r="A25" s="51" t="s">
        <v>72</v>
      </c>
      <c r="B25" s="58"/>
      <c r="C25" s="51">
        <v>0.66080000000000005</v>
      </c>
      <c r="D25" s="51">
        <v>0.62229999999999996</v>
      </c>
      <c r="E25" s="51">
        <v>0.56189999999999996</v>
      </c>
      <c r="F25" s="51">
        <v>0.52490000000000003</v>
      </c>
      <c r="G25" s="51">
        <v>0.60219999999999996</v>
      </c>
      <c r="H25" s="51">
        <v>0.62309999999999999</v>
      </c>
      <c r="I25" s="51">
        <v>0.63619999999999999</v>
      </c>
      <c r="J25" s="51"/>
      <c r="K25" s="51"/>
      <c r="L25" s="51"/>
      <c r="M25" s="51"/>
      <c r="N25" s="58"/>
      <c r="O25" s="17"/>
      <c r="P25" s="17"/>
      <c r="Q25" s="17"/>
      <c r="R25" s="17"/>
      <c r="S25" s="17"/>
      <c r="T25" s="17"/>
      <c r="U25" s="17"/>
      <c r="V25" s="17"/>
      <c r="W25" s="17"/>
      <c r="X25" s="1"/>
      <c r="Y25" s="1"/>
      <c r="Z25" s="1"/>
      <c r="AA25" s="1"/>
      <c r="AB25" s="1"/>
    </row>
    <row r="26" spans="1:28" x14ac:dyDescent="0.25">
      <c r="A26" s="51" t="s">
        <v>73</v>
      </c>
      <c r="B26" s="58"/>
      <c r="C26" s="51">
        <v>0.54810000000000003</v>
      </c>
      <c r="D26" s="51">
        <v>0.61250000000000004</v>
      </c>
      <c r="E26" s="51">
        <v>0.498</v>
      </c>
      <c r="F26" s="51">
        <v>0.49080000000000001</v>
      </c>
      <c r="G26" s="51">
        <v>0.51529999999999998</v>
      </c>
      <c r="H26" s="51">
        <v>0.56579999999999997</v>
      </c>
      <c r="I26" s="51">
        <v>0.58989999999999998</v>
      </c>
      <c r="J26" s="51"/>
      <c r="K26" s="51"/>
      <c r="L26" s="51"/>
      <c r="M26" s="51"/>
      <c r="N26" s="58"/>
      <c r="O26" s="17"/>
      <c r="P26" s="17"/>
      <c r="Q26" s="17"/>
      <c r="R26" s="17"/>
      <c r="S26" s="17"/>
      <c r="T26" s="17"/>
      <c r="U26" s="17"/>
      <c r="V26" s="17"/>
      <c r="W26" s="17"/>
      <c r="X26" s="1"/>
      <c r="Y26" s="1"/>
      <c r="Z26" s="1"/>
      <c r="AA26" s="1"/>
      <c r="AB26" s="1"/>
    </row>
    <row r="27" spans="1:28" x14ac:dyDescent="0.25">
      <c r="A27" s="51" t="s">
        <v>74</v>
      </c>
      <c r="B27" s="58"/>
      <c r="C27" s="51">
        <v>0.74229999999999996</v>
      </c>
      <c r="D27" s="51">
        <v>0.76160000000000005</v>
      </c>
      <c r="E27" s="51">
        <v>0.78369999999999995</v>
      </c>
      <c r="F27" s="51">
        <v>0.76439999999999997</v>
      </c>
      <c r="G27" s="51">
        <v>0.79039999999999999</v>
      </c>
      <c r="H27" s="51">
        <v>0.75600000000000001</v>
      </c>
      <c r="I27" s="51">
        <v>0.79090000000000005</v>
      </c>
      <c r="J27" s="51"/>
      <c r="K27" s="51"/>
      <c r="L27" s="51"/>
      <c r="M27" s="51"/>
      <c r="N27" s="58"/>
      <c r="O27" s="17"/>
      <c r="P27" s="17"/>
      <c r="Q27" s="17"/>
      <c r="R27" s="17"/>
      <c r="S27" s="17"/>
      <c r="T27" s="17"/>
      <c r="U27" s="17"/>
      <c r="V27" s="17"/>
      <c r="W27" s="17"/>
      <c r="X27" s="1"/>
      <c r="Y27" s="1"/>
      <c r="Z27" s="1"/>
      <c r="AA27" s="1"/>
      <c r="AB27" s="1"/>
    </row>
    <row r="28" spans="1:28" x14ac:dyDescent="0.25">
      <c r="A28" s="51" t="s">
        <v>75</v>
      </c>
      <c r="B28" s="58"/>
      <c r="C28" s="51">
        <v>0.79259999999999997</v>
      </c>
      <c r="D28" s="51">
        <v>0.76139999999999997</v>
      </c>
      <c r="E28" s="51">
        <v>0.70279999999999998</v>
      </c>
      <c r="F28" s="51">
        <v>0.73480000000000001</v>
      </c>
      <c r="G28" s="51">
        <v>0.78590000000000004</v>
      </c>
      <c r="H28" s="51">
        <v>0.7853</v>
      </c>
      <c r="I28" s="51">
        <v>0.79549999999999998</v>
      </c>
      <c r="J28" s="51"/>
      <c r="K28" s="51"/>
      <c r="L28" s="51"/>
      <c r="M28" s="51"/>
      <c r="N28" s="58"/>
      <c r="O28" s="17"/>
      <c r="P28" s="17"/>
      <c r="Q28" s="17"/>
      <c r="R28" s="17"/>
      <c r="S28" s="17"/>
      <c r="T28" s="17"/>
      <c r="U28" s="17"/>
      <c r="V28" s="17"/>
      <c r="W28" s="17"/>
      <c r="X28" s="1"/>
      <c r="Y28" s="1"/>
      <c r="Z28" s="1"/>
      <c r="AA28" s="1"/>
      <c r="AB28" s="1"/>
    </row>
    <row r="29" spans="1:28" x14ac:dyDescent="0.25">
      <c r="A29" s="51" t="s">
        <v>76</v>
      </c>
      <c r="B29" s="58"/>
      <c r="C29" s="51">
        <v>0.76190000000000002</v>
      </c>
      <c r="D29" s="51">
        <v>0.76749999999999996</v>
      </c>
      <c r="E29" s="51">
        <v>0.72550000000000003</v>
      </c>
      <c r="F29" s="51">
        <v>0.66610000000000003</v>
      </c>
      <c r="G29" s="51">
        <v>0.75890000000000002</v>
      </c>
      <c r="H29" s="51">
        <v>0.78900000000000003</v>
      </c>
      <c r="I29" s="51">
        <v>0.76060000000000005</v>
      </c>
      <c r="J29" s="51"/>
      <c r="K29" s="51"/>
      <c r="L29" s="51"/>
      <c r="M29" s="51"/>
      <c r="N29" s="58"/>
      <c r="O29" s="17"/>
      <c r="P29" s="17"/>
      <c r="Q29" s="17"/>
      <c r="R29" s="17"/>
      <c r="S29" s="17"/>
      <c r="T29" s="17"/>
      <c r="U29" s="17"/>
      <c r="V29" s="17"/>
      <c r="W29" s="17"/>
      <c r="X29" s="1"/>
      <c r="Y29" s="1"/>
      <c r="Z29" s="1"/>
      <c r="AA29" s="1"/>
      <c r="AB29" s="1"/>
    </row>
    <row r="30" spans="1:28" x14ac:dyDescent="0.25">
      <c r="A30" s="51" t="s">
        <v>77</v>
      </c>
      <c r="B30" s="58"/>
      <c r="C30" s="51">
        <v>0.8155</v>
      </c>
      <c r="D30" s="51">
        <v>0.80869999999999997</v>
      </c>
      <c r="E30" s="51">
        <v>0.73950000000000005</v>
      </c>
      <c r="F30" s="51">
        <v>0.67989999999999995</v>
      </c>
      <c r="G30" s="51">
        <v>0.76280000000000003</v>
      </c>
      <c r="H30" s="51">
        <v>0.78990000000000005</v>
      </c>
      <c r="I30" s="51">
        <v>0.79320000000000002</v>
      </c>
      <c r="J30" s="51"/>
      <c r="K30" s="51"/>
      <c r="L30" s="51"/>
      <c r="M30" s="51"/>
      <c r="N30" s="58"/>
      <c r="O30" s="17"/>
      <c r="P30" s="17"/>
      <c r="Q30" s="17"/>
      <c r="R30" s="17"/>
      <c r="S30" s="17"/>
      <c r="T30" s="17"/>
      <c r="U30" s="17"/>
      <c r="V30" s="17"/>
      <c r="W30" s="17"/>
      <c r="X30" s="1"/>
      <c r="Y30" s="1"/>
      <c r="Z30" s="1"/>
      <c r="AA30" s="1"/>
      <c r="AB30" s="1"/>
    </row>
    <row r="31" spans="1:28" x14ac:dyDescent="0.25">
      <c r="A31" s="51" t="s">
        <v>78</v>
      </c>
      <c r="B31" s="58"/>
      <c r="C31" s="51">
        <v>0.69679999999999997</v>
      </c>
      <c r="D31" s="51">
        <v>0.6794</v>
      </c>
      <c r="E31" s="51">
        <v>0.57030000000000003</v>
      </c>
      <c r="F31" s="51">
        <v>0.54679999999999995</v>
      </c>
      <c r="G31" s="51">
        <v>0.59099999999999997</v>
      </c>
      <c r="H31" s="51">
        <v>0.58499999999999996</v>
      </c>
      <c r="I31" s="51">
        <v>0.6331</v>
      </c>
      <c r="J31" s="51"/>
      <c r="K31" s="51"/>
      <c r="L31" s="51"/>
      <c r="M31" s="51"/>
      <c r="N31" s="58"/>
      <c r="O31" s="17"/>
      <c r="P31" s="17"/>
      <c r="Q31" s="17"/>
      <c r="R31" s="17"/>
      <c r="S31" s="17"/>
      <c r="T31" s="17"/>
      <c r="U31" s="17"/>
      <c r="V31" s="17"/>
      <c r="W31" s="17"/>
      <c r="X31" s="1"/>
      <c r="Y31" s="1"/>
      <c r="Z31" s="1"/>
      <c r="AA31" s="1"/>
      <c r="AB31" s="1"/>
    </row>
    <row r="32" spans="1:28" x14ac:dyDescent="0.25">
      <c r="A32" s="51" t="s">
        <v>79</v>
      </c>
      <c r="B32" s="58"/>
      <c r="C32" s="51">
        <v>0.64090000000000003</v>
      </c>
      <c r="D32" s="51">
        <v>0.629</v>
      </c>
      <c r="E32" s="51">
        <v>0.56810000000000005</v>
      </c>
      <c r="F32" s="51">
        <v>0.55169999999999997</v>
      </c>
      <c r="G32" s="51">
        <v>0.56950000000000001</v>
      </c>
      <c r="H32" s="51">
        <v>0.65069999999999995</v>
      </c>
      <c r="I32" s="51">
        <v>0.60640000000000005</v>
      </c>
      <c r="J32" s="51"/>
      <c r="K32" s="51"/>
      <c r="L32" s="51"/>
      <c r="M32" s="51"/>
      <c r="N32" s="58"/>
      <c r="O32" s="17"/>
      <c r="P32" s="17"/>
      <c r="Q32" s="17"/>
      <c r="R32" s="17"/>
      <c r="S32" s="17"/>
      <c r="T32" s="17"/>
      <c r="U32" s="17"/>
      <c r="V32" s="17"/>
      <c r="W32" s="17"/>
      <c r="X32" s="1"/>
      <c r="Y32" s="1"/>
      <c r="Z32" s="1"/>
      <c r="AA32" s="1"/>
      <c r="AB32" s="1"/>
    </row>
    <row r="33" spans="1:28" x14ac:dyDescent="0.25">
      <c r="A33" s="51" t="s">
        <v>80</v>
      </c>
      <c r="B33" s="58"/>
      <c r="C33" s="51">
        <v>0.58889999999999998</v>
      </c>
      <c r="D33" s="51">
        <v>0.53259999999999996</v>
      </c>
      <c r="E33" s="51">
        <v>0.51290000000000002</v>
      </c>
      <c r="F33" s="51">
        <v>0.53159999999999996</v>
      </c>
      <c r="G33" s="51">
        <v>0.53549999999999998</v>
      </c>
      <c r="H33" s="51">
        <v>0.51200000000000001</v>
      </c>
      <c r="I33" s="51">
        <v>0.56689999999999996</v>
      </c>
      <c r="J33" s="51"/>
      <c r="K33" s="51"/>
      <c r="L33" s="51"/>
      <c r="M33" s="51"/>
      <c r="N33" s="58"/>
      <c r="O33" s="17"/>
      <c r="P33" s="17"/>
      <c r="Q33" s="17"/>
      <c r="R33" s="17"/>
      <c r="S33" s="17"/>
      <c r="T33" s="17"/>
      <c r="U33" s="17"/>
      <c r="V33" s="17"/>
      <c r="W33" s="17"/>
      <c r="X33" s="1"/>
      <c r="Y33" s="1"/>
      <c r="Z33" s="1"/>
      <c r="AA33" s="1"/>
      <c r="AB33" s="1"/>
    </row>
    <row r="34" spans="1:28" x14ac:dyDescent="0.25">
      <c r="A34" s="51" t="s">
        <v>55</v>
      </c>
      <c r="B34" s="58"/>
      <c r="C34" s="51">
        <v>0.66010000000000002</v>
      </c>
      <c r="D34" s="51">
        <v>0.71519999999999995</v>
      </c>
      <c r="E34" s="51">
        <v>0.66120000000000001</v>
      </c>
      <c r="F34" s="51">
        <v>0.5726</v>
      </c>
      <c r="G34" s="51">
        <v>0.65890000000000004</v>
      </c>
      <c r="H34" s="51">
        <v>0.63480000000000003</v>
      </c>
      <c r="I34" s="51">
        <v>0.68530000000000002</v>
      </c>
      <c r="J34" s="51"/>
      <c r="K34" s="51"/>
      <c r="L34" s="51"/>
      <c r="M34" s="51"/>
      <c r="N34" s="58"/>
      <c r="O34" s="17"/>
      <c r="P34" s="17"/>
      <c r="Q34" s="17"/>
      <c r="R34" s="17"/>
      <c r="S34" s="17"/>
      <c r="T34" s="17"/>
      <c r="U34" s="17"/>
      <c r="V34" s="17"/>
      <c r="W34" s="17"/>
      <c r="X34" s="1"/>
      <c r="Y34" s="1"/>
      <c r="Z34" s="1"/>
      <c r="AA34" s="1"/>
      <c r="AB34" s="1"/>
    </row>
    <row r="35" spans="1:28" x14ac:dyDescent="0.25">
      <c r="A35" s="51" t="s">
        <v>81</v>
      </c>
      <c r="B35" s="58"/>
      <c r="C35" s="51">
        <v>0.59019999999999995</v>
      </c>
      <c r="D35" s="51">
        <v>0.60650000000000004</v>
      </c>
      <c r="E35" s="51">
        <v>0.61450000000000005</v>
      </c>
      <c r="F35" s="51">
        <v>0.53990000000000005</v>
      </c>
      <c r="G35" s="51">
        <v>0.58289999999999997</v>
      </c>
      <c r="H35" s="51">
        <v>0.62490000000000001</v>
      </c>
      <c r="I35" s="51">
        <v>0.63600000000000001</v>
      </c>
      <c r="J35" s="51"/>
      <c r="K35" s="51"/>
      <c r="L35" s="51"/>
      <c r="M35" s="51"/>
      <c r="N35" s="58"/>
      <c r="O35" s="17"/>
      <c r="P35" s="17"/>
      <c r="Q35" s="17"/>
      <c r="R35" s="17"/>
      <c r="S35" s="17"/>
      <c r="T35" s="17"/>
      <c r="U35" s="17"/>
      <c r="V35" s="17"/>
      <c r="W35" s="17"/>
      <c r="X35" s="1"/>
      <c r="Y35" s="1"/>
      <c r="Z35" s="1"/>
      <c r="AA35" s="1"/>
      <c r="AB35" s="1"/>
    </row>
    <row r="36" spans="1:28" x14ac:dyDescent="0.25">
      <c r="A36" s="51" t="s">
        <v>82</v>
      </c>
      <c r="B36" s="58"/>
      <c r="C36" s="51">
        <v>0.80279999999999996</v>
      </c>
      <c r="D36" s="51">
        <v>0.72309999999999997</v>
      </c>
      <c r="E36" s="51">
        <v>0.73570000000000002</v>
      </c>
      <c r="F36" s="51">
        <v>0.75980000000000003</v>
      </c>
      <c r="G36" s="51">
        <v>0.77290000000000003</v>
      </c>
      <c r="H36" s="51">
        <v>0.76949999999999996</v>
      </c>
      <c r="I36" s="51">
        <v>0.72889999999999999</v>
      </c>
      <c r="J36" s="51"/>
      <c r="K36" s="51"/>
      <c r="L36" s="51"/>
      <c r="M36" s="51"/>
      <c r="N36" s="58"/>
      <c r="O36" s="17"/>
      <c r="P36" s="17"/>
      <c r="Q36" s="17"/>
      <c r="R36" s="17"/>
      <c r="S36" s="17"/>
      <c r="T36" s="17"/>
      <c r="U36" s="17"/>
      <c r="V36" s="17"/>
      <c r="W36" s="17"/>
      <c r="X36" s="1"/>
      <c r="Y36" s="1"/>
      <c r="Z36" s="1"/>
      <c r="AA36" s="1"/>
      <c r="AB36" s="1"/>
    </row>
    <row r="37" spans="1:28" x14ac:dyDescent="0.25">
      <c r="A37" s="51" t="s">
        <v>83</v>
      </c>
      <c r="B37" s="58"/>
      <c r="C37" s="51">
        <v>0.64280000000000004</v>
      </c>
      <c r="D37" s="51">
        <v>0.64259999999999995</v>
      </c>
      <c r="E37" s="51">
        <v>0.61399999999999999</v>
      </c>
      <c r="F37" s="51">
        <v>0.61209999999999998</v>
      </c>
      <c r="G37" s="51">
        <v>0.55020000000000002</v>
      </c>
      <c r="H37" s="51">
        <v>0.59889999999999999</v>
      </c>
      <c r="I37" s="51">
        <v>0.55410000000000004</v>
      </c>
      <c r="J37" s="51"/>
      <c r="K37" s="51"/>
      <c r="L37" s="51"/>
      <c r="M37" s="51"/>
      <c r="N37" s="58"/>
      <c r="O37" s="17"/>
      <c r="P37" s="17"/>
      <c r="Q37" s="17"/>
      <c r="R37" s="17"/>
      <c r="S37" s="17"/>
      <c r="T37" s="17"/>
      <c r="U37" s="17"/>
      <c r="V37" s="17"/>
      <c r="W37" s="17"/>
      <c r="X37" s="1"/>
      <c r="Y37" s="1"/>
      <c r="Z37" s="1"/>
      <c r="AA37" s="1"/>
      <c r="AB37" s="1"/>
    </row>
    <row r="38" spans="1:28" x14ac:dyDescent="0.25">
      <c r="A38" s="51" t="s">
        <v>84</v>
      </c>
      <c r="B38" s="58"/>
      <c r="C38" s="51">
        <v>0.61760000000000004</v>
      </c>
      <c r="D38" s="51">
        <v>0.60319999999999996</v>
      </c>
      <c r="E38" s="51">
        <v>0.55679999999999996</v>
      </c>
      <c r="F38" s="51">
        <v>0.53510000000000002</v>
      </c>
      <c r="G38" s="51">
        <v>0.55559999999999998</v>
      </c>
      <c r="H38" s="51">
        <v>0.62250000000000005</v>
      </c>
      <c r="I38" s="51">
        <v>0.57179999999999997</v>
      </c>
      <c r="J38" s="51"/>
      <c r="K38" s="51"/>
      <c r="L38" s="51"/>
      <c r="M38" s="51"/>
      <c r="N38" s="58"/>
      <c r="O38" s="17"/>
      <c r="P38" s="17"/>
      <c r="Q38" s="17"/>
      <c r="R38" s="17"/>
      <c r="S38" s="17"/>
      <c r="T38" s="17"/>
      <c r="U38" s="17"/>
      <c r="V38" s="17"/>
      <c r="W38" s="17"/>
      <c r="X38" s="1"/>
      <c r="Y38" s="1"/>
      <c r="Z38" s="1"/>
      <c r="AA38" s="1"/>
      <c r="AB38" s="1"/>
    </row>
    <row r="39" spans="1:28" x14ac:dyDescent="0.25">
      <c r="A39" s="51" t="s">
        <v>56</v>
      </c>
      <c r="B39" s="58"/>
      <c r="C39" s="51">
        <v>0.60099999999999998</v>
      </c>
      <c r="D39" s="51">
        <v>0.59399999999999997</v>
      </c>
      <c r="E39" s="51">
        <v>0.62319999999999998</v>
      </c>
      <c r="F39" s="51">
        <v>0.57299999999999995</v>
      </c>
      <c r="G39" s="51">
        <v>0.62529999999999997</v>
      </c>
      <c r="H39" s="51">
        <v>0.6381</v>
      </c>
      <c r="I39" s="51">
        <v>0.5131</v>
      </c>
      <c r="J39" s="51"/>
      <c r="K39" s="51"/>
      <c r="L39" s="51"/>
      <c r="M39" s="51"/>
      <c r="N39" s="58"/>
      <c r="O39" s="17"/>
      <c r="P39" s="17"/>
      <c r="Q39" s="17"/>
      <c r="R39" s="17"/>
      <c r="S39" s="17"/>
      <c r="T39" s="17"/>
      <c r="U39" s="17"/>
      <c r="V39" s="17"/>
      <c r="W39" s="17"/>
      <c r="X39" s="1"/>
      <c r="Y39" s="1"/>
      <c r="Z39" s="1"/>
      <c r="AA39" s="1"/>
      <c r="AB39" s="1"/>
    </row>
    <row r="40" spans="1:28" x14ac:dyDescent="0.25">
      <c r="A40" s="51" t="s">
        <v>85</v>
      </c>
      <c r="B40" s="58"/>
      <c r="C40" s="51">
        <v>0.83679999999999999</v>
      </c>
      <c r="D40" s="51">
        <v>0.87560000000000004</v>
      </c>
      <c r="E40" s="51">
        <v>0.74070000000000003</v>
      </c>
      <c r="F40" s="51">
        <v>0.67759999999999998</v>
      </c>
      <c r="G40" s="51">
        <v>0.76349999999999996</v>
      </c>
      <c r="H40" s="51">
        <v>0.8054</v>
      </c>
      <c r="I40" s="51">
        <v>0.83909999999999996</v>
      </c>
      <c r="J40" s="51"/>
      <c r="K40" s="51"/>
      <c r="L40" s="51"/>
      <c r="M40" s="51"/>
      <c r="N40" s="58"/>
      <c r="O40" s="17"/>
      <c r="P40" s="17"/>
      <c r="Q40" s="17"/>
      <c r="R40" s="17"/>
      <c r="S40" s="17"/>
      <c r="T40" s="17"/>
      <c r="U40" s="17"/>
      <c r="V40" s="17"/>
      <c r="W40" s="17"/>
      <c r="X40" s="1"/>
      <c r="Y40" s="1"/>
      <c r="Z40" s="1"/>
      <c r="AA40" s="1"/>
      <c r="AB40" s="1"/>
    </row>
    <row r="41" spans="1:28" x14ac:dyDescent="0.25">
      <c r="A41" s="51" t="s">
        <v>96</v>
      </c>
      <c r="B41" s="58"/>
      <c r="C41" s="51">
        <v>0.59240000000000004</v>
      </c>
      <c r="D41" s="51">
        <v>0.58330000000000004</v>
      </c>
      <c r="E41" s="51">
        <v>0.54349999999999998</v>
      </c>
      <c r="F41" s="51">
        <v>0.4929</v>
      </c>
      <c r="G41" s="51">
        <v>0.53439999999999999</v>
      </c>
      <c r="H41" s="51">
        <v>0.53029999999999999</v>
      </c>
      <c r="I41" s="51">
        <v>0.52890000000000004</v>
      </c>
      <c r="J41" s="51"/>
      <c r="K41" s="51"/>
      <c r="L41" s="51"/>
      <c r="M41" s="51"/>
      <c r="N41" s="58"/>
      <c r="O41" s="17"/>
      <c r="P41" s="17"/>
      <c r="Q41" s="17"/>
      <c r="R41" s="17"/>
      <c r="S41" s="17"/>
      <c r="T41" s="17"/>
      <c r="U41" s="17"/>
      <c r="V41" s="17"/>
      <c r="W41" s="17"/>
      <c r="X41" s="1"/>
      <c r="Y41" s="1"/>
      <c r="Z41" s="1"/>
      <c r="AA41" s="1"/>
      <c r="AB41" s="1"/>
    </row>
    <row r="42" spans="1:28" x14ac:dyDescent="0.25">
      <c r="A42" s="51" t="s">
        <v>57</v>
      </c>
      <c r="B42" s="58"/>
      <c r="C42" s="51">
        <v>0.56999999999999995</v>
      </c>
      <c r="D42" s="51">
        <v>0.69389999999999996</v>
      </c>
      <c r="E42" s="51">
        <v>0.56440000000000001</v>
      </c>
      <c r="F42" s="51">
        <v>0.53710000000000002</v>
      </c>
      <c r="G42" s="51">
        <v>0.67600000000000005</v>
      </c>
      <c r="H42" s="51">
        <v>0.58740000000000003</v>
      </c>
      <c r="I42" s="51">
        <v>0.60429999999999995</v>
      </c>
      <c r="J42" s="51"/>
      <c r="K42" s="51"/>
      <c r="L42" s="51"/>
      <c r="M42" s="51"/>
      <c r="N42" s="58"/>
      <c r="O42" s="17"/>
      <c r="P42" s="17"/>
      <c r="Q42" s="17"/>
      <c r="R42" s="17"/>
      <c r="S42" s="17"/>
      <c r="T42" s="17"/>
      <c r="U42" s="17"/>
      <c r="V42" s="17"/>
      <c r="W42" s="17"/>
      <c r="X42" s="1"/>
      <c r="Y42" s="1"/>
      <c r="Z42" s="1"/>
      <c r="AA42" s="1"/>
      <c r="AB42" s="1"/>
    </row>
    <row r="43" spans="1:28" x14ac:dyDescent="0.25">
      <c r="A43" s="51" t="s">
        <v>58</v>
      </c>
      <c r="B43" s="58"/>
      <c r="C43" s="51">
        <v>0.81220000000000003</v>
      </c>
      <c r="D43" s="51">
        <v>0.79500000000000004</v>
      </c>
      <c r="E43" s="51">
        <v>0.74739999999999995</v>
      </c>
      <c r="F43" s="51">
        <v>0.74260000000000004</v>
      </c>
      <c r="G43" s="51">
        <v>0.80289999999999995</v>
      </c>
      <c r="H43" s="51">
        <v>0.76400000000000001</v>
      </c>
      <c r="I43" s="51">
        <v>0.75139999999999996</v>
      </c>
      <c r="J43" s="51"/>
      <c r="K43" s="51"/>
      <c r="L43" s="51"/>
      <c r="M43" s="51"/>
      <c r="N43" s="58"/>
      <c r="O43" s="17"/>
      <c r="P43" s="17"/>
      <c r="Q43" s="17"/>
      <c r="R43" s="17"/>
      <c r="S43" s="17"/>
      <c r="T43" s="17"/>
      <c r="U43" s="17"/>
      <c r="V43" s="17"/>
      <c r="W43" s="17"/>
      <c r="X43" s="1"/>
      <c r="Y43" s="1"/>
      <c r="Z43" s="1"/>
      <c r="AA43" s="1"/>
      <c r="AB43" s="1"/>
    </row>
    <row r="44" spans="1:28" x14ac:dyDescent="0.25">
      <c r="A44" s="51" t="s">
        <v>86</v>
      </c>
      <c r="B44" s="58"/>
      <c r="C44" s="51">
        <v>0.68269999999999997</v>
      </c>
      <c r="D44" s="51">
        <v>0.58109999999999995</v>
      </c>
      <c r="E44" s="51">
        <v>0.54520000000000002</v>
      </c>
      <c r="F44" s="51">
        <v>0.53459999999999996</v>
      </c>
      <c r="G44" s="51">
        <v>0.53210000000000002</v>
      </c>
      <c r="H44" s="51">
        <v>0.60660000000000003</v>
      </c>
      <c r="I44" s="51">
        <v>0.57499999999999996</v>
      </c>
      <c r="J44" s="51"/>
      <c r="K44" s="51"/>
      <c r="L44" s="51"/>
      <c r="M44" s="51"/>
      <c r="N44" s="58"/>
      <c r="O44" s="17"/>
      <c r="P44" s="17"/>
      <c r="Q44" s="17"/>
      <c r="R44" s="17"/>
      <c r="S44" s="17"/>
      <c r="T44" s="17"/>
      <c r="U44" s="17"/>
      <c r="V44" s="17"/>
      <c r="W44" s="17"/>
      <c r="X44" s="1"/>
      <c r="Y44" s="1"/>
      <c r="Z44" s="1"/>
      <c r="AA44" s="1"/>
      <c r="AB44" s="1"/>
    </row>
    <row r="45" spans="1:28" x14ac:dyDescent="0.25">
      <c r="A45" s="51" t="s">
        <v>87</v>
      </c>
      <c r="B45" s="58"/>
      <c r="C45" s="51">
        <v>0.64390000000000003</v>
      </c>
      <c r="D45" s="51">
        <v>0.65449999999999997</v>
      </c>
      <c r="E45" s="51">
        <v>0.55220000000000002</v>
      </c>
      <c r="F45" s="51">
        <v>0.52890000000000004</v>
      </c>
      <c r="G45" s="51">
        <v>0.5534</v>
      </c>
      <c r="H45" s="51">
        <v>0.59840000000000004</v>
      </c>
      <c r="I45" s="51">
        <v>0.60050000000000003</v>
      </c>
      <c r="J45" s="51"/>
      <c r="K45" s="51"/>
      <c r="L45" s="51"/>
      <c r="M45" s="51"/>
      <c r="N45" s="58"/>
      <c r="O45" s="17"/>
      <c r="P45" s="17"/>
      <c r="Q45" s="17"/>
      <c r="R45" s="17"/>
      <c r="S45" s="17"/>
      <c r="T45" s="17"/>
      <c r="U45" s="17"/>
      <c r="V45" s="17"/>
      <c r="W45" s="17"/>
      <c r="X45" s="1"/>
      <c r="Y45" s="1"/>
      <c r="Z45" s="1"/>
      <c r="AA45" s="1"/>
      <c r="AB45" s="1"/>
    </row>
    <row r="46" spans="1:28" x14ac:dyDescent="0.25">
      <c r="A46" s="51" t="s">
        <v>88</v>
      </c>
      <c r="B46" s="58"/>
      <c r="C46" s="51">
        <v>0.71360000000000001</v>
      </c>
      <c r="D46" s="51">
        <v>0.71860000000000002</v>
      </c>
      <c r="E46" s="51">
        <v>0.68289999999999995</v>
      </c>
      <c r="F46" s="51">
        <v>0.64810000000000001</v>
      </c>
      <c r="G46" s="51">
        <v>0.79049999999999998</v>
      </c>
      <c r="H46" s="51">
        <v>0.71189999999999998</v>
      </c>
      <c r="I46" s="51">
        <v>0.72799999999999998</v>
      </c>
      <c r="J46" s="51"/>
      <c r="K46" s="51"/>
      <c r="L46" s="51"/>
      <c r="M46" s="51"/>
      <c r="N46" s="58"/>
      <c r="O46" s="17"/>
      <c r="P46" s="17"/>
      <c r="Q46" s="17"/>
      <c r="R46" s="17"/>
      <c r="S46" s="17"/>
      <c r="T46" s="17"/>
      <c r="U46" s="17"/>
      <c r="V46" s="17"/>
      <c r="W46" s="17"/>
      <c r="X46" s="1"/>
      <c r="Y46" s="1"/>
      <c r="Z46" s="1"/>
      <c r="AA46" s="1"/>
      <c r="AB46" s="1"/>
    </row>
    <row r="47" spans="1:28" x14ac:dyDescent="0.25">
      <c r="A47" s="51" t="s">
        <v>89</v>
      </c>
      <c r="B47" s="58"/>
      <c r="C47" s="51">
        <v>0.66449999999999998</v>
      </c>
      <c r="D47" s="51">
        <v>0.66310000000000002</v>
      </c>
      <c r="E47" s="51">
        <v>0.61899999999999999</v>
      </c>
      <c r="F47" s="51">
        <v>0.58089999999999997</v>
      </c>
      <c r="G47" s="51">
        <v>0.70789999999999997</v>
      </c>
      <c r="H47" s="51">
        <v>0.76870000000000005</v>
      </c>
      <c r="I47" s="51">
        <v>0.73119999999999996</v>
      </c>
      <c r="J47" s="51"/>
      <c r="K47" s="51"/>
      <c r="L47" s="51"/>
      <c r="M47" s="51"/>
      <c r="N47" s="58"/>
      <c r="O47" s="17"/>
      <c r="P47" s="17"/>
      <c r="Q47" s="17"/>
      <c r="R47" s="17"/>
      <c r="S47" s="17"/>
      <c r="T47" s="17"/>
      <c r="U47" s="17"/>
      <c r="V47" s="17"/>
      <c r="W47" s="17"/>
      <c r="X47" s="1"/>
      <c r="Y47" s="1"/>
      <c r="Z47" s="1"/>
      <c r="AA47" s="1"/>
      <c r="AB47" s="1"/>
    </row>
    <row r="48" spans="1:28" x14ac:dyDescent="0.25">
      <c r="A48" s="51" t="s">
        <v>90</v>
      </c>
      <c r="B48" s="58"/>
      <c r="C48" s="51">
        <v>0.74129999999999996</v>
      </c>
      <c r="D48" s="51">
        <v>0.79579999999999995</v>
      </c>
      <c r="E48" s="51">
        <v>0.66520000000000001</v>
      </c>
      <c r="F48" s="51">
        <v>0.68149999999999999</v>
      </c>
      <c r="G48" s="51">
        <v>0.66579999999999995</v>
      </c>
      <c r="H48" s="51">
        <v>0.79369999999999996</v>
      </c>
      <c r="I48" s="51">
        <v>0.74980000000000002</v>
      </c>
      <c r="J48" s="51"/>
      <c r="K48" s="51"/>
      <c r="L48" s="51"/>
      <c r="M48" s="51"/>
      <c r="N48" s="58"/>
      <c r="O48" s="17"/>
      <c r="P48" s="17"/>
      <c r="Q48" s="17"/>
      <c r="R48" s="17"/>
      <c r="S48" s="17"/>
      <c r="T48" s="17"/>
      <c r="U48" s="17"/>
      <c r="V48" s="17"/>
      <c r="W48" s="17"/>
      <c r="X48" s="1"/>
      <c r="Y48" s="1"/>
      <c r="Z48" s="1"/>
      <c r="AA48" s="1"/>
      <c r="AB48" s="1"/>
    </row>
    <row r="49" spans="1:29" x14ac:dyDescent="0.25">
      <c r="A49" s="51" t="s">
        <v>91</v>
      </c>
      <c r="B49" s="58"/>
      <c r="C49" s="51">
        <v>0.50700000000000001</v>
      </c>
      <c r="D49" s="51">
        <v>0.502</v>
      </c>
      <c r="E49" s="51">
        <v>0.51419999999999999</v>
      </c>
      <c r="F49" s="51">
        <v>0.49490000000000001</v>
      </c>
      <c r="G49" s="51">
        <v>0.52059999999999995</v>
      </c>
      <c r="H49" s="51">
        <v>0.49859999999999999</v>
      </c>
      <c r="I49" s="51">
        <v>0.56110000000000004</v>
      </c>
      <c r="J49" s="51"/>
      <c r="K49" s="51"/>
      <c r="L49" s="51"/>
      <c r="M49" s="51"/>
      <c r="N49" s="58"/>
      <c r="O49" s="17"/>
      <c r="P49" s="17"/>
      <c r="Q49" s="17"/>
      <c r="R49" s="17"/>
      <c r="S49" s="17"/>
      <c r="T49" s="17"/>
      <c r="U49" s="17"/>
      <c r="V49" s="17"/>
      <c r="W49" s="17"/>
      <c r="X49" s="1"/>
      <c r="Y49" s="1"/>
      <c r="Z49" s="1"/>
      <c r="AA49" s="1"/>
      <c r="AB49" s="1"/>
    </row>
    <row r="50" spans="1:29" x14ac:dyDescent="0.25">
      <c r="A50" s="51" t="s">
        <v>92</v>
      </c>
      <c r="B50" s="58"/>
      <c r="C50" s="51">
        <v>0.57389999999999997</v>
      </c>
      <c r="D50" s="51">
        <v>0.5373</v>
      </c>
      <c r="E50" s="51">
        <v>0.54220000000000002</v>
      </c>
      <c r="F50" s="51">
        <v>0.53110000000000002</v>
      </c>
      <c r="G50" s="51">
        <v>0.60870000000000002</v>
      </c>
      <c r="H50" s="51">
        <v>0.51429999999999998</v>
      </c>
      <c r="I50" s="51">
        <v>0.53490000000000004</v>
      </c>
      <c r="J50" s="51"/>
      <c r="K50" s="51"/>
      <c r="L50" s="51"/>
      <c r="M50" s="51"/>
      <c r="N50" s="58"/>
      <c r="O50" s="17"/>
      <c r="P50" s="17"/>
      <c r="Q50" s="17"/>
      <c r="R50" s="17"/>
      <c r="S50" s="17"/>
      <c r="T50" s="17"/>
      <c r="U50" s="17"/>
      <c r="V50" s="17"/>
      <c r="W50" s="17"/>
      <c r="X50" s="1"/>
      <c r="Y50" s="1"/>
      <c r="Z50" s="1"/>
      <c r="AA50" s="1"/>
      <c r="AB50" s="1"/>
    </row>
    <row r="51" spans="1:29" x14ac:dyDescent="0.25">
      <c r="A51" s="51" t="s">
        <v>93</v>
      </c>
      <c r="B51" s="58"/>
      <c r="C51" s="51">
        <v>0.59989999999999999</v>
      </c>
      <c r="D51" s="51">
        <v>0.66190000000000004</v>
      </c>
      <c r="E51" s="51">
        <v>0.61299999999999999</v>
      </c>
      <c r="F51" s="51">
        <v>0.57479999999999998</v>
      </c>
      <c r="G51" s="51">
        <v>0.56120000000000003</v>
      </c>
      <c r="H51" s="51">
        <v>0.57279999999999998</v>
      </c>
      <c r="I51" s="51">
        <v>0.63570000000000004</v>
      </c>
      <c r="J51" s="51"/>
      <c r="K51" s="51"/>
      <c r="L51" s="51"/>
      <c r="M51" s="51"/>
      <c r="N51" s="58"/>
      <c r="O51" s="17"/>
      <c r="P51" s="17"/>
      <c r="Q51" s="17"/>
      <c r="R51" s="17"/>
      <c r="S51" s="17"/>
      <c r="T51" s="17"/>
      <c r="U51" s="17"/>
      <c r="V51" s="17"/>
      <c r="W51" s="17"/>
      <c r="X51" s="1"/>
      <c r="Y51" s="1"/>
      <c r="Z51" s="1"/>
      <c r="AA51" s="1"/>
      <c r="AB51" s="1"/>
    </row>
    <row r="52" spans="1:29" x14ac:dyDescent="0.25">
      <c r="A52" s="51" t="s">
        <v>59</v>
      </c>
      <c r="B52" s="58"/>
      <c r="C52" s="51">
        <v>0.63670000000000004</v>
      </c>
      <c r="D52" s="51">
        <v>0.58479999999999999</v>
      </c>
      <c r="E52" s="51">
        <v>0.54710000000000003</v>
      </c>
      <c r="F52" s="51">
        <v>0.49309999999999998</v>
      </c>
      <c r="G52" s="51">
        <v>0.53139999999999998</v>
      </c>
      <c r="H52" s="51">
        <v>0.51190000000000002</v>
      </c>
      <c r="I52" s="51">
        <v>0.53290000000000004</v>
      </c>
      <c r="J52" s="51"/>
      <c r="K52" s="51"/>
      <c r="L52" s="51"/>
      <c r="M52" s="51"/>
      <c r="N52" s="58"/>
      <c r="O52" s="17"/>
      <c r="P52" s="17"/>
      <c r="Q52" s="17"/>
      <c r="R52" s="17"/>
      <c r="S52" s="17"/>
      <c r="T52" s="17"/>
      <c r="U52" s="17"/>
      <c r="V52" s="17"/>
      <c r="W52" s="17"/>
      <c r="X52" s="1"/>
      <c r="Y52" s="1"/>
      <c r="Z52" s="1"/>
      <c r="AA52" s="1"/>
      <c r="AB52" s="1"/>
    </row>
    <row r="53" spans="1:29" x14ac:dyDescent="0.25">
      <c r="A53" s="51" t="s">
        <v>94</v>
      </c>
      <c r="B53" s="58"/>
      <c r="C53" s="51">
        <v>0.84119999999999995</v>
      </c>
      <c r="D53" s="51">
        <v>0.875</v>
      </c>
      <c r="E53" s="51">
        <v>0.71909999999999996</v>
      </c>
      <c r="F53" s="51">
        <v>0.82179999999999997</v>
      </c>
      <c r="G53" s="51">
        <v>0.82299999999999995</v>
      </c>
      <c r="H53" s="51">
        <v>0.85740000000000005</v>
      </c>
      <c r="I53" s="51">
        <v>0.87839999999999996</v>
      </c>
      <c r="J53" s="51"/>
      <c r="K53" s="51"/>
      <c r="L53" s="51"/>
      <c r="M53" s="51"/>
      <c r="N53" s="58"/>
      <c r="O53" s="17"/>
      <c r="P53" s="17"/>
      <c r="Q53" s="17"/>
      <c r="R53" s="17"/>
      <c r="S53" s="17"/>
      <c r="T53" s="17"/>
      <c r="U53" s="17"/>
      <c r="V53" s="17"/>
      <c r="W53" s="17"/>
      <c r="X53" s="1"/>
      <c r="Y53" s="1"/>
      <c r="Z53" s="1"/>
      <c r="AA53" s="1"/>
      <c r="AB53" s="1"/>
    </row>
    <row r="54" spans="1:29" x14ac:dyDescent="0.25">
      <c r="A54" s="53" t="s">
        <v>95</v>
      </c>
      <c r="B54" s="59"/>
      <c r="C54" s="53">
        <v>0.81879999999999997</v>
      </c>
      <c r="D54" s="53">
        <v>0.82940000000000003</v>
      </c>
      <c r="E54" s="53">
        <v>0.76049999999999995</v>
      </c>
      <c r="F54" s="53">
        <v>0.63870000000000005</v>
      </c>
      <c r="G54" s="53">
        <v>0.67479999999999996</v>
      </c>
      <c r="H54" s="53">
        <v>0.75319999999999998</v>
      </c>
      <c r="I54" s="53">
        <v>0.72740000000000005</v>
      </c>
      <c r="J54" s="53"/>
      <c r="K54" s="53"/>
      <c r="L54" s="53"/>
      <c r="M54" s="53"/>
      <c r="N54" s="59"/>
      <c r="O54" s="17"/>
      <c r="P54" s="17"/>
      <c r="Q54" s="17"/>
      <c r="R54" s="17"/>
      <c r="S54" s="17"/>
      <c r="T54" s="17"/>
      <c r="U54" s="17"/>
      <c r="V54" s="17"/>
      <c r="W54" s="17"/>
      <c r="X54" s="1"/>
      <c r="Y54" s="1"/>
      <c r="Z54" s="1"/>
      <c r="AA54" s="1"/>
      <c r="AB54" s="1"/>
    </row>
    <row r="55" spans="1:29" ht="30" customHeight="1" x14ac:dyDescent="0.25">
      <c r="A55" s="74" t="s">
        <v>132</v>
      </c>
      <c r="B55" s="75"/>
      <c r="C55" s="76">
        <f>_xlfn.STDEV.P(C$5:C$54)</f>
        <v>9.3442290832362565E-2</v>
      </c>
      <c r="D55" s="76">
        <f>_xlfn.STDEV.P(D$5:D$54)</f>
        <v>9.4146238671546895E-2</v>
      </c>
      <c r="E55" s="76">
        <f>_xlfn.STDEV.P(E$5:E$54)</f>
        <v>9.0724993447229438E-2</v>
      </c>
      <c r="F55" s="76">
        <f t="shared" ref="F55:M55" si="0">_xlfn.STDEV.P(F$5:F$54)</f>
        <v>9.6316224095424618E-2</v>
      </c>
      <c r="G55" s="76">
        <f t="shared" si="0"/>
        <v>0.10218277044590271</v>
      </c>
      <c r="H55" s="76">
        <f t="shared" si="0"/>
        <v>0.10122154110662501</v>
      </c>
      <c r="I55" s="76">
        <f t="shared" si="0"/>
        <v>9.6749780134117142E-2</v>
      </c>
      <c r="J55" s="76" t="e">
        <f t="shared" si="0"/>
        <v>#DIV/0!</v>
      </c>
      <c r="K55" s="76" t="e">
        <f t="shared" si="0"/>
        <v>#DIV/0!</v>
      </c>
      <c r="L55" s="76" t="e">
        <f>_xlfn.STDEV.P(L$5:L$54)</f>
        <v>#DIV/0!</v>
      </c>
      <c r="M55" s="76" t="e">
        <f t="shared" si="0"/>
        <v>#DIV/0!</v>
      </c>
      <c r="N55" s="76" t="e">
        <f>_xlfn.STDEV.P(N$5:N$54)</f>
        <v>#DIV/0!</v>
      </c>
    </row>
    <row r="56" spans="1:29" ht="50.25" customHeight="1" x14ac:dyDescent="0.25">
      <c r="A56" s="77"/>
      <c r="B56" s="78"/>
      <c r="C56" s="78"/>
      <c r="D56" s="85" t="s">
        <v>223</v>
      </c>
      <c r="E56" s="85" t="s">
        <v>223</v>
      </c>
      <c r="F56" s="85"/>
      <c r="G56" s="85" t="s">
        <v>163</v>
      </c>
      <c r="H56" s="85" t="s">
        <v>223</v>
      </c>
      <c r="I56" s="85"/>
      <c r="J56" s="85"/>
      <c r="K56" s="85"/>
      <c r="L56" s="85" t="s">
        <v>171</v>
      </c>
      <c r="M56" s="79"/>
      <c r="N56" s="60"/>
    </row>
    <row r="57" spans="1:29" ht="15" customHeight="1" x14ac:dyDescent="0.25">
      <c r="A57" s="77"/>
      <c r="B57" s="78"/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60"/>
    </row>
    <row r="58" spans="1:29" ht="15" customHeight="1" x14ac:dyDescent="0.25">
      <c r="A58" s="77"/>
      <c r="B58" s="78"/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60"/>
    </row>
    <row r="59" spans="1:29" x14ac:dyDescent="0.25">
      <c r="A59" s="52"/>
      <c r="B59" s="52"/>
      <c r="C59" s="108" t="s">
        <v>239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17"/>
      <c r="Q59" s="17"/>
      <c r="R59" s="17"/>
      <c r="S59" s="17"/>
      <c r="T59" s="17"/>
      <c r="U59" s="17"/>
      <c r="V59" s="17"/>
      <c r="W59" s="17"/>
      <c r="X59" s="17"/>
      <c r="Y59" s="1"/>
      <c r="Z59" s="1"/>
      <c r="AA59" s="1"/>
      <c r="AB59" s="1"/>
      <c r="AC59" s="1"/>
    </row>
    <row r="60" spans="1:29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17"/>
      <c r="Q60" s="17"/>
      <c r="R60" s="17"/>
      <c r="S60" s="17"/>
      <c r="T60" s="17"/>
      <c r="U60" s="17"/>
      <c r="V60" s="17"/>
      <c r="W60" s="17"/>
      <c r="X60" s="17"/>
      <c r="Y60" s="1"/>
      <c r="Z60" s="1"/>
      <c r="AA60" s="1"/>
      <c r="AB60" s="1"/>
      <c r="AC60" s="1"/>
    </row>
    <row r="61" spans="1:29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17"/>
      <c r="Q61" s="17"/>
      <c r="R61" s="17"/>
      <c r="S61" s="17"/>
      <c r="T61" s="17"/>
      <c r="U61" s="17"/>
      <c r="V61" s="17"/>
      <c r="W61" s="17"/>
      <c r="X61" s="17"/>
      <c r="Y61" s="1"/>
      <c r="Z61" s="1"/>
      <c r="AA61" s="1"/>
      <c r="AB61" s="1"/>
      <c r="AC61" s="1"/>
    </row>
    <row r="62" spans="1:29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17"/>
      <c r="Q62" s="17"/>
      <c r="R62" s="17"/>
      <c r="S62" s="17"/>
      <c r="T62" s="17"/>
      <c r="U62" s="17"/>
      <c r="V62" s="17"/>
      <c r="W62" s="17"/>
      <c r="X62" s="17"/>
      <c r="Y62" s="1"/>
      <c r="Z62" s="1"/>
      <c r="AA62" s="1"/>
      <c r="AB62" s="1"/>
      <c r="AC62" s="1"/>
    </row>
    <row r="63" spans="1:29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17"/>
      <c r="Q63" s="17"/>
      <c r="R63" s="17"/>
      <c r="S63" s="17"/>
      <c r="T63" s="17"/>
      <c r="U63" s="17"/>
      <c r="V63" s="17"/>
      <c r="W63" s="17"/>
      <c r="X63" s="17"/>
      <c r="Y63" s="1"/>
      <c r="Z63" s="1"/>
      <c r="AA63" s="1"/>
      <c r="AB63" s="1"/>
      <c r="AC63" s="1"/>
    </row>
    <row r="64" spans="1:29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17"/>
      <c r="Q64" s="17"/>
      <c r="R64" s="17"/>
      <c r="S64" s="17"/>
      <c r="T64" s="17"/>
      <c r="U64" s="17"/>
      <c r="V64" s="17"/>
      <c r="W64" s="17"/>
      <c r="X64" s="17"/>
      <c r="Y64" s="1"/>
      <c r="Z64" s="1"/>
      <c r="AA64" s="1"/>
      <c r="AB64" s="1"/>
      <c r="AC64" s="1"/>
    </row>
    <row r="65" spans="1:29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17"/>
      <c r="Q65" s="17"/>
      <c r="R65" s="17"/>
      <c r="S65" s="17"/>
      <c r="T65" s="17"/>
      <c r="U65" s="17"/>
      <c r="V65" s="17"/>
      <c r="W65" s="17"/>
      <c r="X65" s="17"/>
      <c r="Y65" s="1"/>
      <c r="Z65" s="1"/>
      <c r="AA65" s="1"/>
      <c r="AB65" s="1"/>
      <c r="AC65" s="1"/>
    </row>
    <row r="66" spans="1:29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17"/>
      <c r="Q66" s="17"/>
      <c r="R66" s="17"/>
      <c r="S66" s="17"/>
      <c r="T66" s="17"/>
      <c r="U66" s="17"/>
      <c r="V66" s="17"/>
      <c r="W66" s="17"/>
      <c r="X66" s="17"/>
      <c r="Y66" s="1"/>
      <c r="Z66" s="1"/>
      <c r="AA66" s="1"/>
      <c r="AB66" s="1"/>
      <c r="AC66" s="1"/>
    </row>
    <row r="67" spans="1:29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17"/>
      <c r="Q67" s="17"/>
      <c r="R67" s="17"/>
      <c r="S67" s="17"/>
      <c r="T67" s="17"/>
      <c r="U67" s="17"/>
      <c r="V67" s="17"/>
      <c r="W67" s="17"/>
      <c r="X67" s="17"/>
      <c r="Y67" s="1"/>
      <c r="Z67" s="1"/>
      <c r="AA67" s="1"/>
      <c r="AB67" s="1"/>
      <c r="AC67" s="1"/>
    </row>
    <row r="68" spans="1:29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17"/>
      <c r="Q68" s="17"/>
      <c r="R68" s="17"/>
      <c r="S68" s="17"/>
      <c r="T68" s="17"/>
      <c r="U68" s="17"/>
      <c r="V68" s="17"/>
      <c r="W68" s="17"/>
      <c r="X68" s="17"/>
      <c r="Y68" s="1"/>
      <c r="Z68" s="1"/>
      <c r="AA68" s="1"/>
      <c r="AB68" s="1"/>
      <c r="AC68" s="1"/>
    </row>
    <row r="69" spans="1:29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17"/>
      <c r="Q69" s="17"/>
      <c r="R69" s="17"/>
      <c r="S69" s="17"/>
      <c r="T69" s="17"/>
      <c r="U69" s="17"/>
      <c r="V69" s="17"/>
      <c r="W69" s="17"/>
      <c r="X69" s="17"/>
      <c r="Y69" s="1"/>
      <c r="Z69" s="1"/>
      <c r="AA69" s="1"/>
      <c r="AB69" s="1"/>
      <c r="AC69" s="1"/>
    </row>
    <row r="70" spans="1:29" x14ac:dyDescent="0.25">
      <c r="A70" s="108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17"/>
      <c r="Q70" s="17"/>
      <c r="R70" s="17"/>
      <c r="S70" s="17"/>
      <c r="T70" s="17"/>
      <c r="U70" s="17"/>
      <c r="V70" s="17"/>
      <c r="W70" s="17"/>
      <c r="X70" s="17"/>
      <c r="Y70" s="1"/>
      <c r="Z70" s="1"/>
      <c r="AA70" s="1"/>
      <c r="AB70" s="1"/>
      <c r="AC70" s="1"/>
    </row>
    <row r="71" spans="1:29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17"/>
      <c r="Q71" s="17"/>
      <c r="R71" s="17"/>
      <c r="S71" s="17"/>
      <c r="T71" s="17"/>
      <c r="U71" s="17"/>
      <c r="V71" s="17"/>
      <c r="W71" s="17"/>
      <c r="X71" s="17"/>
      <c r="Y71" s="1"/>
      <c r="Z71" s="1"/>
      <c r="AA71" s="1"/>
      <c r="AB71" s="1"/>
      <c r="AC71" s="1"/>
    </row>
    <row r="72" spans="1:29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17"/>
      <c r="Q72" s="17"/>
      <c r="R72" s="17"/>
      <c r="S72" s="17"/>
      <c r="T72" s="17"/>
      <c r="U72" s="17"/>
      <c r="V72" s="17"/>
      <c r="W72" s="17"/>
      <c r="X72" s="17"/>
      <c r="Y72" s="1"/>
      <c r="Z72" s="1"/>
      <c r="AA72" s="1"/>
      <c r="AB72" s="1"/>
      <c r="AC72" s="1"/>
    </row>
    <row r="73" spans="1:29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17"/>
      <c r="Q73" s="17"/>
      <c r="R73" s="17"/>
      <c r="S73" s="17"/>
      <c r="T73" s="17"/>
      <c r="U73" s="17"/>
      <c r="V73" s="17"/>
      <c r="W73" s="17"/>
      <c r="X73" s="17"/>
      <c r="Y73" s="1"/>
      <c r="Z73" s="1"/>
      <c r="AA73" s="1"/>
      <c r="AB73" s="1"/>
      <c r="AC73" s="1"/>
    </row>
    <row r="74" spans="1:29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17"/>
      <c r="Q74" s="17"/>
      <c r="R74" s="17"/>
      <c r="S74" s="17"/>
      <c r="T74" s="17"/>
      <c r="U74" s="17"/>
      <c r="V74" s="17"/>
      <c r="W74" s="17"/>
      <c r="X74" s="17"/>
      <c r="Y74" s="1"/>
      <c r="Z74" s="1"/>
      <c r="AA74" s="1"/>
      <c r="AB74" s="1"/>
      <c r="AC74" s="1"/>
    </row>
    <row r="75" spans="1:29" x14ac:dyDescent="0.25">
      <c r="A75" s="108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17"/>
      <c r="Q75" s="17"/>
      <c r="R75" s="17"/>
      <c r="S75" s="17"/>
      <c r="T75" s="17"/>
      <c r="U75" s="17"/>
      <c r="V75" s="17"/>
      <c r="W75" s="17"/>
      <c r="X75" s="17"/>
      <c r="Y75" s="1"/>
      <c r="Z75" s="1"/>
      <c r="AA75" s="1"/>
      <c r="AB75" s="1"/>
      <c r="AC75" s="1"/>
    </row>
    <row r="76" spans="1:29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17"/>
      <c r="Q76" s="17"/>
      <c r="R76" s="17"/>
      <c r="S76" s="17"/>
      <c r="T76" s="17"/>
      <c r="U76" s="17"/>
      <c r="V76" s="17"/>
      <c r="W76" s="17"/>
      <c r="X76" s="17"/>
      <c r="Y76" s="1"/>
      <c r="Z76" s="1"/>
      <c r="AA76" s="1"/>
      <c r="AB76" s="1"/>
      <c r="AC76" s="1"/>
    </row>
    <row r="77" spans="1:29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17"/>
      <c r="Q77" s="17"/>
      <c r="R77" s="17"/>
      <c r="S77" s="17"/>
      <c r="T77" s="17"/>
      <c r="U77" s="17"/>
      <c r="V77" s="17"/>
      <c r="W77" s="17"/>
      <c r="X77" s="17"/>
      <c r="Y77" s="1"/>
      <c r="Z77" s="1"/>
      <c r="AA77" s="1"/>
      <c r="AB77" s="1"/>
      <c r="AC77" s="1"/>
    </row>
    <row r="78" spans="1:29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17"/>
      <c r="Q78" s="17"/>
      <c r="R78" s="17"/>
      <c r="S78" s="17"/>
      <c r="T78" s="17"/>
      <c r="U78" s="17"/>
      <c r="V78" s="17"/>
      <c r="W78" s="17"/>
      <c r="X78" s="17"/>
      <c r="Y78" s="1"/>
      <c r="Z78" s="1"/>
      <c r="AA78" s="1"/>
      <c r="AB78" s="1"/>
      <c r="AC78" s="1"/>
    </row>
    <row r="79" spans="1:29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17"/>
      <c r="Q79" s="17"/>
      <c r="R79" s="17"/>
      <c r="S79" s="17"/>
      <c r="T79" s="17"/>
      <c r="U79" s="17"/>
      <c r="V79" s="17"/>
      <c r="W79" s="17"/>
      <c r="X79" s="17"/>
      <c r="Y79" s="1"/>
      <c r="Z79" s="1"/>
      <c r="AA79" s="1"/>
      <c r="AB79" s="1"/>
      <c r="AC79" s="1"/>
    </row>
    <row r="80" spans="1:29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17"/>
      <c r="Q80" s="17"/>
      <c r="R80" s="17"/>
      <c r="S80" s="17"/>
      <c r="T80" s="17"/>
      <c r="U80" s="17"/>
      <c r="V80" s="17"/>
      <c r="W80" s="17"/>
      <c r="X80" s="17"/>
      <c r="Y80" s="1"/>
      <c r="Z80" s="1"/>
      <c r="AA80" s="1"/>
      <c r="AB80" s="1"/>
      <c r="AC80" s="1"/>
    </row>
    <row r="81" spans="1:29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17"/>
      <c r="Q81" s="17"/>
      <c r="R81" s="17"/>
      <c r="S81" s="17"/>
      <c r="T81" s="17"/>
      <c r="U81" s="17"/>
      <c r="V81" s="17"/>
      <c r="W81" s="17"/>
      <c r="X81" s="17"/>
      <c r="Y81" s="1"/>
      <c r="Z81" s="1"/>
      <c r="AA81" s="1"/>
      <c r="AB81" s="1"/>
      <c r="AC81" s="1"/>
    </row>
    <row r="82" spans="1:29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17"/>
      <c r="Q82" s="17"/>
      <c r="R82" s="17"/>
      <c r="S82" s="17"/>
      <c r="T82" s="17"/>
      <c r="U82" s="17"/>
      <c r="V82" s="17"/>
      <c r="W82" s="17"/>
      <c r="X82" s="17"/>
      <c r="Y82" s="1"/>
      <c r="Z82" s="1"/>
      <c r="AA82" s="1"/>
      <c r="AB82" s="1"/>
      <c r="AC82" s="1"/>
    </row>
    <row r="83" spans="1:29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17"/>
      <c r="Q83" s="17"/>
      <c r="R83" s="17"/>
      <c r="S83" s="17"/>
      <c r="T83" s="17"/>
      <c r="U83" s="17"/>
      <c r="V83" s="17"/>
      <c r="W83" s="17"/>
      <c r="X83" s="17"/>
      <c r="Y83" s="1"/>
      <c r="Z83" s="1"/>
      <c r="AA83" s="1"/>
      <c r="AB83" s="1"/>
      <c r="AC83" s="1"/>
    </row>
    <row r="84" spans="1:29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17"/>
      <c r="Q84" s="17"/>
      <c r="R84" s="17"/>
      <c r="S84" s="17"/>
      <c r="T84" s="17"/>
      <c r="U84" s="17"/>
      <c r="V84" s="17"/>
      <c r="W84" s="17"/>
      <c r="X84" s="17"/>
      <c r="Y84" s="1"/>
      <c r="Z84" s="1"/>
      <c r="AA84" s="1"/>
      <c r="AB84" s="1"/>
      <c r="AC84" s="1"/>
    </row>
    <row r="85" spans="1:29" x14ac:dyDescent="0.25">
      <c r="A85" s="108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17"/>
      <c r="Q85" s="17"/>
      <c r="R85" s="17"/>
      <c r="S85" s="17"/>
      <c r="T85" s="17"/>
      <c r="U85" s="17"/>
      <c r="V85" s="17"/>
      <c r="W85" s="17"/>
      <c r="X85" s="17"/>
      <c r="Y85" s="1"/>
      <c r="Z85" s="1"/>
      <c r="AA85" s="1"/>
      <c r="AB85" s="1"/>
      <c r="AC85" s="1"/>
    </row>
    <row r="86" spans="1:29" x14ac:dyDescent="0.25">
      <c r="A86" s="108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17"/>
      <c r="Q86" s="17"/>
      <c r="R86" s="17"/>
      <c r="S86" s="17"/>
      <c r="T86" s="17"/>
      <c r="U86" s="17"/>
      <c r="V86" s="17"/>
      <c r="W86" s="17"/>
      <c r="X86" s="17"/>
      <c r="Y86" s="1"/>
      <c r="Z86" s="1"/>
      <c r="AA86" s="1"/>
      <c r="AB86" s="1"/>
      <c r="AC86" s="1"/>
    </row>
    <row r="87" spans="1:29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17"/>
      <c r="Q87" s="17"/>
      <c r="R87" s="17"/>
      <c r="S87" s="17"/>
      <c r="T87" s="17"/>
      <c r="U87" s="17"/>
      <c r="V87" s="17"/>
      <c r="W87" s="17"/>
      <c r="X87" s="17"/>
      <c r="Y87" s="1"/>
      <c r="Z87" s="1"/>
      <c r="AA87" s="1"/>
      <c r="AB87" s="1"/>
      <c r="AC87" s="1"/>
    </row>
    <row r="88" spans="1:29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17"/>
      <c r="Q88" s="17"/>
      <c r="R88" s="17"/>
      <c r="S88" s="17"/>
      <c r="T88" s="17"/>
      <c r="U88" s="17"/>
      <c r="V88" s="17"/>
      <c r="W88" s="17"/>
      <c r="X88" s="17"/>
      <c r="Y88" s="1"/>
      <c r="Z88" s="1"/>
      <c r="AA88" s="1"/>
      <c r="AB88" s="1"/>
      <c r="AC88" s="1"/>
    </row>
    <row r="89" spans="1:29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17"/>
      <c r="Q89" s="17"/>
      <c r="R89" s="17"/>
      <c r="S89" s="17"/>
      <c r="T89" s="17"/>
      <c r="U89" s="17"/>
      <c r="V89" s="17"/>
      <c r="W89" s="17"/>
      <c r="X89" s="17"/>
      <c r="Y89" s="1"/>
      <c r="Z89" s="1"/>
      <c r="AA89" s="1"/>
      <c r="AB89" s="1"/>
      <c r="AC89" s="1"/>
    </row>
    <row r="90" spans="1:29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17"/>
      <c r="Q90" s="17"/>
      <c r="R90" s="17"/>
      <c r="S90" s="17"/>
      <c r="T90" s="17"/>
      <c r="U90" s="17"/>
      <c r="V90" s="17"/>
      <c r="W90" s="17"/>
      <c r="X90" s="17"/>
      <c r="Y90" s="1"/>
      <c r="Z90" s="1"/>
      <c r="AA90" s="1"/>
      <c r="AB90" s="1"/>
      <c r="AC90" s="1"/>
    </row>
    <row r="91" spans="1:29" x14ac:dyDescent="0.25">
      <c r="A91" s="108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17"/>
      <c r="Q91" s="17"/>
      <c r="R91" s="17"/>
      <c r="S91" s="17"/>
      <c r="T91" s="17"/>
      <c r="U91" s="17"/>
      <c r="V91" s="17"/>
      <c r="W91" s="17"/>
      <c r="X91" s="17"/>
      <c r="Y91" s="1"/>
      <c r="Z91" s="1"/>
      <c r="AA91" s="1"/>
      <c r="AB91" s="1"/>
      <c r="AC91" s="1"/>
    </row>
    <row r="92" spans="1:29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17"/>
      <c r="Q92" s="17"/>
      <c r="R92" s="17"/>
      <c r="S92" s="17"/>
      <c r="T92" s="17"/>
      <c r="U92" s="17"/>
      <c r="V92" s="17"/>
      <c r="W92" s="17"/>
      <c r="X92" s="17"/>
      <c r="Y92" s="1"/>
      <c r="Z92" s="1"/>
      <c r="AA92" s="1"/>
      <c r="AB92" s="1"/>
      <c r="AC92" s="1"/>
    </row>
    <row r="93" spans="1:29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17"/>
      <c r="Q93" s="17"/>
      <c r="R93" s="17"/>
      <c r="S93" s="17"/>
      <c r="T93" s="17"/>
      <c r="U93" s="17"/>
      <c r="V93" s="17"/>
      <c r="W93" s="17"/>
      <c r="X93" s="17"/>
      <c r="Y93" s="1"/>
      <c r="Z93" s="1"/>
      <c r="AA93" s="1"/>
      <c r="AB93" s="1"/>
      <c r="AC93" s="1"/>
    </row>
    <row r="94" spans="1:29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17"/>
      <c r="Q94" s="17"/>
      <c r="R94" s="17"/>
      <c r="S94" s="17"/>
      <c r="T94" s="17"/>
      <c r="U94" s="17"/>
      <c r="V94" s="17"/>
      <c r="W94" s="17"/>
      <c r="X94" s="17"/>
      <c r="Y94" s="1"/>
      <c r="Z94" s="1"/>
      <c r="AA94" s="1"/>
      <c r="AB94" s="1"/>
      <c r="AC94" s="1"/>
    </row>
    <row r="95" spans="1:29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17"/>
      <c r="Q95" s="17"/>
      <c r="R95" s="17"/>
      <c r="S95" s="17"/>
      <c r="T95" s="17"/>
      <c r="U95" s="17"/>
      <c r="V95" s="17"/>
      <c r="W95" s="17"/>
      <c r="X95" s="17"/>
      <c r="Y95" s="1"/>
      <c r="Z95" s="1"/>
      <c r="AA95" s="1"/>
      <c r="AB95" s="1"/>
      <c r="AC95" s="1"/>
    </row>
    <row r="96" spans="1:29" x14ac:dyDescent="0.25">
      <c r="A96" s="108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17"/>
      <c r="Q96" s="17"/>
      <c r="R96" s="17"/>
      <c r="S96" s="17"/>
      <c r="T96" s="17"/>
      <c r="U96" s="17"/>
      <c r="V96" s="17"/>
      <c r="W96" s="17"/>
      <c r="X96" s="17"/>
      <c r="Y96" s="1"/>
      <c r="Z96" s="1"/>
      <c r="AA96" s="1"/>
      <c r="AB96" s="1"/>
      <c r="AC96" s="1"/>
    </row>
    <row r="97" spans="1:29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17"/>
      <c r="Q97" s="17"/>
      <c r="R97" s="17"/>
      <c r="S97" s="17"/>
      <c r="T97" s="17"/>
      <c r="U97" s="17"/>
      <c r="V97" s="17"/>
      <c r="W97" s="17"/>
      <c r="X97" s="17"/>
      <c r="Y97" s="1"/>
      <c r="Z97" s="1"/>
      <c r="AA97" s="1"/>
      <c r="AB97" s="1"/>
      <c r="AC97" s="1"/>
    </row>
    <row r="98" spans="1:29" x14ac:dyDescent="0.25">
      <c r="A98" s="108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17"/>
      <c r="Q98" s="17"/>
      <c r="R98" s="17"/>
      <c r="S98" s="17"/>
      <c r="T98" s="17"/>
      <c r="U98" s="17"/>
      <c r="V98" s="17"/>
      <c r="W98" s="17"/>
      <c r="X98" s="17"/>
      <c r="Y98" s="1"/>
      <c r="Z98" s="1"/>
      <c r="AA98" s="1"/>
      <c r="AB98" s="1"/>
      <c r="AC98" s="1"/>
    </row>
    <row r="99" spans="1:29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17"/>
      <c r="Q99" s="17"/>
      <c r="R99" s="17"/>
      <c r="S99" s="17"/>
      <c r="T99" s="17"/>
      <c r="U99" s="17"/>
      <c r="V99" s="17"/>
      <c r="W99" s="17"/>
      <c r="X99" s="17"/>
      <c r="Y99" s="1"/>
      <c r="Z99" s="1"/>
      <c r="AA99" s="1"/>
      <c r="AB99" s="1"/>
      <c r="AC99" s="1"/>
    </row>
    <row r="100" spans="1:29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17"/>
      <c r="Q100" s="17"/>
      <c r="R100" s="17"/>
      <c r="S100" s="17"/>
      <c r="T100" s="17"/>
      <c r="U100" s="17"/>
      <c r="V100" s="17"/>
      <c r="W100" s="17"/>
      <c r="X100" s="17"/>
      <c r="Y100" s="1"/>
      <c r="Z100" s="1"/>
      <c r="AA100" s="1"/>
      <c r="AB100" s="1"/>
      <c r="AC100" s="1"/>
    </row>
    <row r="101" spans="1:29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17"/>
      <c r="Q101" s="17"/>
      <c r="R101" s="17"/>
      <c r="S101" s="17"/>
      <c r="T101" s="17"/>
      <c r="U101" s="17"/>
      <c r="V101" s="17"/>
      <c r="W101" s="17"/>
      <c r="X101" s="17"/>
      <c r="Y101" s="1"/>
      <c r="Z101" s="1"/>
      <c r="AA101" s="1"/>
      <c r="AB101" s="1"/>
      <c r="AC101" s="1"/>
    </row>
    <row r="102" spans="1:29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70"/>
      <c r="M102" s="52"/>
      <c r="N102" s="52"/>
      <c r="O102" s="52"/>
      <c r="P102" s="17"/>
      <c r="Q102" s="17"/>
      <c r="R102" s="17"/>
      <c r="S102" s="17"/>
      <c r="T102" s="17"/>
      <c r="U102" s="17"/>
      <c r="V102" s="17"/>
      <c r="W102" s="17"/>
      <c r="X102" s="17"/>
      <c r="Y102" s="1"/>
      <c r="Z102" s="1"/>
      <c r="AA102" s="1"/>
      <c r="AB102" s="1"/>
      <c r="AC102" s="1"/>
    </row>
    <row r="103" spans="1:29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17"/>
      <c r="Q103" s="17"/>
      <c r="R103" s="17"/>
      <c r="S103" s="17"/>
      <c r="T103" s="17"/>
      <c r="U103" s="17"/>
      <c r="V103" s="17"/>
      <c r="W103" s="17"/>
      <c r="X103" s="17"/>
      <c r="Y103" s="1"/>
      <c r="Z103" s="1"/>
      <c r="AA103" s="1"/>
      <c r="AB103" s="1"/>
      <c r="AC103" s="1"/>
    </row>
    <row r="104" spans="1:29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17"/>
      <c r="Q104" s="17"/>
      <c r="R104" s="17"/>
      <c r="S104" s="17"/>
      <c r="T104" s="17"/>
      <c r="U104" s="17"/>
      <c r="V104" s="17"/>
      <c r="W104" s="17"/>
      <c r="X104" s="17"/>
      <c r="Y104" s="1"/>
      <c r="Z104" s="1"/>
      <c r="AA104" s="1"/>
      <c r="AB104" s="1"/>
      <c r="AC104" s="1"/>
    </row>
    <row r="105" spans="1:29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17"/>
      <c r="Q105" s="17"/>
      <c r="R105" s="17"/>
      <c r="S105" s="17"/>
      <c r="T105" s="17"/>
      <c r="U105" s="17"/>
      <c r="V105" s="17"/>
      <c r="W105" s="17"/>
      <c r="X105" s="17"/>
      <c r="Y105" s="1"/>
      <c r="Z105" s="1"/>
      <c r="AA105" s="1"/>
      <c r="AB105" s="1"/>
      <c r="AC105" s="1"/>
    </row>
    <row r="106" spans="1:29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17"/>
      <c r="Q106" s="17"/>
      <c r="R106" s="17"/>
      <c r="S106" s="17"/>
      <c r="T106" s="17"/>
      <c r="U106" s="17"/>
      <c r="V106" s="17"/>
      <c r="W106" s="17"/>
      <c r="X106" s="17"/>
      <c r="Y106" s="1"/>
      <c r="Z106" s="1"/>
      <c r="AA106" s="1"/>
      <c r="AB106" s="1"/>
      <c r="AC106" s="1"/>
    </row>
    <row r="107" spans="1:29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17"/>
      <c r="Q107" s="17"/>
      <c r="R107" s="17"/>
      <c r="S107" s="17"/>
      <c r="T107" s="17"/>
      <c r="U107" s="17"/>
      <c r="V107" s="17"/>
      <c r="W107" s="17"/>
      <c r="X107" s="17"/>
      <c r="Y107" s="1"/>
      <c r="Z107" s="1"/>
      <c r="AA107" s="1"/>
      <c r="AB107" s="1"/>
      <c r="AC107" s="1"/>
    </row>
    <row r="108" spans="1:29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17"/>
      <c r="Q108" s="17"/>
      <c r="R108" s="17"/>
      <c r="S108" s="17"/>
      <c r="T108" s="17"/>
      <c r="U108" s="17"/>
      <c r="V108" s="17"/>
      <c r="W108" s="17"/>
      <c r="X108" s="17"/>
      <c r="Y108" s="1"/>
      <c r="Z108" s="1"/>
      <c r="AA108" s="1"/>
      <c r="AB108" s="1"/>
      <c r="AC108" s="1"/>
    </row>
    <row r="109" spans="1:29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17"/>
      <c r="Q109" s="17"/>
      <c r="R109" s="17"/>
      <c r="S109" s="17"/>
      <c r="T109" s="17"/>
      <c r="U109" s="17"/>
      <c r="V109" s="17"/>
      <c r="W109" s="17"/>
      <c r="X109" s="17"/>
      <c r="Y109" s="1"/>
      <c r="Z109" s="1"/>
      <c r="AA109" s="1"/>
      <c r="AB109" s="1"/>
      <c r="AC109" s="1"/>
    </row>
    <row r="110" spans="1:29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17"/>
      <c r="Q110" s="17"/>
      <c r="R110" s="17"/>
      <c r="S110" s="17"/>
      <c r="T110" s="17"/>
      <c r="U110" s="17"/>
      <c r="V110" s="17"/>
      <c r="W110" s="17"/>
      <c r="X110" s="17"/>
      <c r="Y110" s="1"/>
      <c r="Z110" s="1"/>
      <c r="AA110" s="1"/>
      <c r="AB110" s="1"/>
      <c r="AC110" s="1"/>
    </row>
    <row r="111" spans="1:29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17"/>
      <c r="Q111" s="17"/>
      <c r="R111" s="17"/>
      <c r="S111" s="17"/>
      <c r="T111" s="17"/>
      <c r="U111" s="17"/>
      <c r="V111" s="17"/>
      <c r="W111" s="17"/>
      <c r="X111" s="17"/>
      <c r="Y111" s="1"/>
      <c r="Z111" s="1"/>
      <c r="AA111" s="1"/>
      <c r="AB111" s="1"/>
      <c r="AC111" s="1"/>
    </row>
    <row r="112" spans="1:29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17"/>
      <c r="Q112" s="17"/>
      <c r="R112" s="17"/>
      <c r="S112" s="17"/>
      <c r="T112" s="17"/>
      <c r="U112" s="17"/>
      <c r="V112" s="17"/>
      <c r="W112" s="17"/>
      <c r="X112" s="17"/>
      <c r="Y112" s="1"/>
      <c r="Z112" s="1"/>
      <c r="AA112" s="1"/>
      <c r="AB112" s="1"/>
      <c r="AC112" s="1"/>
    </row>
    <row r="113" spans="1:29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17"/>
      <c r="Q113" s="17"/>
      <c r="R113" s="17"/>
      <c r="S113" s="17"/>
      <c r="T113" s="17"/>
      <c r="U113" s="17"/>
      <c r="V113" s="17"/>
      <c r="W113" s="17"/>
      <c r="X113" s="17"/>
      <c r="Y113" s="1"/>
      <c r="Z113" s="1"/>
      <c r="AA113" s="1"/>
      <c r="AB113" s="1"/>
      <c r="AC113" s="1"/>
    </row>
    <row r="114" spans="1:29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17"/>
      <c r="Q114" s="17"/>
      <c r="R114" s="17"/>
      <c r="S114" s="17"/>
      <c r="T114" s="17"/>
      <c r="U114" s="17"/>
      <c r="V114" s="17"/>
      <c r="W114" s="17"/>
      <c r="X114" s="17"/>
      <c r="Y114" s="1"/>
      <c r="Z114" s="1"/>
      <c r="AA114" s="1"/>
      <c r="AB114" s="1"/>
      <c r="AC114" s="1"/>
    </row>
    <row r="115" spans="1:29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17"/>
      <c r="Q115" s="17"/>
      <c r="R115" s="17"/>
      <c r="S115" s="17"/>
      <c r="T115" s="17"/>
      <c r="U115" s="17"/>
      <c r="V115" s="17"/>
      <c r="W115" s="17"/>
      <c r="X115" s="17"/>
      <c r="Y115" s="1"/>
      <c r="Z115" s="1"/>
      <c r="AA115" s="1"/>
      <c r="AB115" s="1"/>
      <c r="AC115" s="1"/>
    </row>
    <row r="116" spans="1:29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17"/>
      <c r="Q116" s="17"/>
      <c r="R116" s="17"/>
      <c r="S116" s="17"/>
      <c r="T116" s="17"/>
      <c r="U116" s="17"/>
      <c r="V116" s="17"/>
      <c r="W116" s="17"/>
      <c r="X116" s="17"/>
      <c r="Y116" s="1"/>
      <c r="Z116" s="1"/>
      <c r="AA116" s="1"/>
      <c r="AB116" s="1"/>
      <c r="AC116" s="1"/>
    </row>
    <row r="117" spans="1:29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17"/>
      <c r="Q117" s="17"/>
      <c r="R117" s="17"/>
      <c r="S117" s="17"/>
      <c r="T117" s="17"/>
      <c r="U117" s="17"/>
      <c r="V117" s="17"/>
      <c r="W117" s="17"/>
      <c r="X117" s="17"/>
      <c r="Y117" s="1"/>
      <c r="Z117" s="1"/>
      <c r="AA117" s="1"/>
      <c r="AB117" s="1"/>
      <c r="AC117" s="1"/>
    </row>
    <row r="118" spans="1:29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17"/>
      <c r="Q118" s="17"/>
      <c r="R118" s="17"/>
      <c r="S118" s="17"/>
      <c r="T118" s="17"/>
      <c r="U118" s="17"/>
      <c r="V118" s="17"/>
      <c r="W118" s="17"/>
      <c r="X118" s="17"/>
      <c r="Y118" s="1"/>
      <c r="Z118" s="1"/>
      <c r="AA118" s="1"/>
      <c r="AB118" s="1"/>
      <c r="AC118" s="1"/>
    </row>
    <row r="119" spans="1:29" x14ac:dyDescent="0.25">
      <c r="M119" s="60"/>
      <c r="N119" s="60"/>
    </row>
    <row r="120" spans="1:29" x14ac:dyDescent="0.25">
      <c r="M120" s="60"/>
      <c r="N120" s="60"/>
    </row>
    <row r="121" spans="1:29" x14ac:dyDescent="0.25">
      <c r="M121" s="60"/>
      <c r="N121" s="60"/>
    </row>
    <row r="122" spans="1:29" x14ac:dyDescent="0.25">
      <c r="M122" s="60"/>
      <c r="N122" s="60"/>
    </row>
    <row r="123" spans="1:29" x14ac:dyDescent="0.25">
      <c r="M123" s="60"/>
      <c r="N123" s="60"/>
    </row>
    <row r="124" spans="1:29" x14ac:dyDescent="0.25">
      <c r="M124" s="60"/>
      <c r="N124" s="60"/>
    </row>
  </sheetData>
  <mergeCells count="2">
    <mergeCell ref="A1:AW1"/>
    <mergeCell ref="O2:T2"/>
  </mergeCells>
  <conditionalFormatting sqref="M66:M1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 D119:M104857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M6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:M11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N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31" sqref="H31"/>
    </sheetView>
  </sheetViews>
  <sheetFormatPr defaultRowHeight="15" x14ac:dyDescent="0.25"/>
  <cols>
    <col min="2" max="2" width="17.42578125" customWidth="1"/>
    <col min="3" max="3" width="20" customWidth="1"/>
  </cols>
  <sheetData>
    <row r="1" spans="1:5" ht="15.75" thickBot="1" x14ac:dyDescent="0.3">
      <c r="B1" s="16"/>
    </row>
    <row r="2" spans="1:5" ht="20.100000000000001" customHeight="1" thickBot="1" x14ac:dyDescent="0.3">
      <c r="B2" s="19" t="s">
        <v>21</v>
      </c>
      <c r="C2" s="18"/>
      <c r="D2" s="15"/>
      <c r="E2" s="15"/>
    </row>
    <row r="3" spans="1:5" s="3" customFormat="1" ht="20.100000000000001" customHeight="1" x14ac:dyDescent="0.25">
      <c r="B3" s="28" t="s">
        <v>22</v>
      </c>
      <c r="C3" s="20" t="s">
        <v>28</v>
      </c>
      <c r="D3" s="21" t="s">
        <v>35</v>
      </c>
      <c r="E3" s="22"/>
    </row>
    <row r="4" spans="1:5" s="3" customFormat="1" ht="20.100000000000001" customHeight="1" x14ac:dyDescent="0.25">
      <c r="B4" s="28" t="s">
        <v>23</v>
      </c>
      <c r="C4" s="20" t="s">
        <v>24</v>
      </c>
      <c r="D4" s="23" t="s">
        <v>32</v>
      </c>
      <c r="E4" s="22"/>
    </row>
    <row r="5" spans="1:5" s="3" customFormat="1" ht="20.100000000000001" customHeight="1" x14ac:dyDescent="0.25">
      <c r="A5" s="24"/>
      <c r="B5" s="29" t="s">
        <v>25</v>
      </c>
      <c r="C5" s="20" t="s">
        <v>26</v>
      </c>
      <c r="D5" s="23" t="s">
        <v>33</v>
      </c>
      <c r="E5" s="22"/>
    </row>
    <row r="6" spans="1:5" s="3" customFormat="1" ht="20.100000000000001" customHeight="1" x14ac:dyDescent="0.25">
      <c r="A6" s="24"/>
      <c r="B6" s="28" t="s">
        <v>27</v>
      </c>
      <c r="C6" s="20" t="s">
        <v>29</v>
      </c>
      <c r="D6" s="23" t="s">
        <v>36</v>
      </c>
      <c r="E6" s="22"/>
    </row>
    <row r="7" spans="1:5" s="3" customFormat="1" ht="20.100000000000001" customHeight="1" x14ac:dyDescent="0.25">
      <c r="A7" s="24"/>
      <c r="B7" s="30" t="s">
        <v>30</v>
      </c>
      <c r="C7" s="25" t="s">
        <v>31</v>
      </c>
      <c r="D7" s="23" t="s">
        <v>34</v>
      </c>
      <c r="E7" s="22"/>
    </row>
    <row r="8" spans="1:5" s="3" customFormat="1" ht="20.100000000000001" customHeight="1" x14ac:dyDescent="0.25">
      <c r="A8" s="24"/>
      <c r="B8" s="30"/>
      <c r="C8" s="25"/>
      <c r="D8" s="23"/>
      <c r="E8" s="22"/>
    </row>
    <row r="9" spans="1:5" s="3" customFormat="1" ht="20.100000000000001" customHeight="1" thickBot="1" x14ac:dyDescent="0.3">
      <c r="B9" s="31"/>
      <c r="C9" s="26"/>
      <c r="D9" s="27"/>
      <c r="E9" s="22"/>
    </row>
    <row r="12" spans="1:5" x14ac:dyDescent="0.25">
      <c r="B12" s="1"/>
      <c r="C12" s="1"/>
      <c r="D12" s="1"/>
      <c r="E12" s="1"/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Info</vt:lpstr>
      <vt:lpstr>Models</vt:lpstr>
      <vt:lpstr>True Positive Factoring</vt:lpstr>
      <vt:lpstr>Tag Balancing</vt:lpstr>
      <vt:lpstr>TPF and TB Results</vt:lpstr>
      <vt:lpstr>Complete Windowing Results</vt:lpstr>
      <vt:lpstr>Super-pooling Results</vt:lpstr>
      <vt:lpstr>Kernel Results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2017-08-15T21:03:34Z</dcterms:modified>
</cp:coreProperties>
</file>