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Users\Mark\Programming\dst\"/>
    </mc:Choice>
  </mc:AlternateContent>
  <bookViews>
    <workbookView xWindow="0" yWindow="0" windowWidth="21570" windowHeight="9390" tabRatio="782" firstSheet="1" activeTab="1"/>
  </bookViews>
  <sheets>
    <sheet name="DT" sheetId="3" r:id="rId1"/>
    <sheet name="Test Info" sheetId="6" r:id="rId2"/>
    <sheet name="TPF and TB Comparison" sheetId="9" r:id="rId3"/>
    <sheet name="Window Comparison" sheetId="10" r:id="rId4"/>
    <sheet name="Encountered Issues" sheetId="1" r:id="rId5"/>
    <sheet name="Models" sheetId="7" r:id="rId6"/>
    <sheet name="Tag Balancing" sheetId="5" r:id="rId7"/>
    <sheet name="Sample Info" sheetId="4" r:id="rId8"/>
    <sheet name="Legend" sheetId="8" r:id="rId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 i="5" l="1"/>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B47" i="5"/>
  <c r="B46" i="5" l="1"/>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C45" i="5" l="1"/>
  <c r="D45" i="5"/>
  <c r="E45"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B45" i="5"/>
  <c r="H40" i="5"/>
  <c r="H43" i="5" s="1"/>
  <c r="I40" i="5"/>
  <c r="I44" i="5" s="1"/>
  <c r="P40" i="5"/>
  <c r="P43" i="5" s="1"/>
  <c r="Q40" i="5"/>
  <c r="Q44" i="5" s="1"/>
  <c r="X40" i="5"/>
  <c r="X43" i="5" s="1"/>
  <c r="Y40" i="5"/>
  <c r="Y44" i="5" s="1"/>
  <c r="AF40" i="5"/>
  <c r="AF43" i="5" s="1"/>
  <c r="AG40" i="5"/>
  <c r="AG44" i="5" s="1"/>
  <c r="AN40" i="5"/>
  <c r="AN43" i="5" s="1"/>
  <c r="AO40" i="5"/>
  <c r="AO44" i="5" s="1"/>
  <c r="AV40" i="5"/>
  <c r="AV43" i="5" s="1"/>
  <c r="AW40" i="5"/>
  <c r="AW44" i="5" s="1"/>
  <c r="C39" i="5"/>
  <c r="C40" i="5" s="1"/>
  <c r="D39" i="5"/>
  <c r="D40" i="5" s="1"/>
  <c r="E39" i="5"/>
  <c r="E40" i="5" s="1"/>
  <c r="F39" i="5"/>
  <c r="F40" i="5" s="1"/>
  <c r="G39" i="5"/>
  <c r="G40" i="5" s="1"/>
  <c r="H39" i="5"/>
  <c r="I39" i="5"/>
  <c r="J39" i="5"/>
  <c r="J40" i="5" s="1"/>
  <c r="K39" i="5"/>
  <c r="K40" i="5" s="1"/>
  <c r="L39" i="5"/>
  <c r="L40" i="5" s="1"/>
  <c r="M39" i="5"/>
  <c r="M40" i="5" s="1"/>
  <c r="N39" i="5"/>
  <c r="N40" i="5" s="1"/>
  <c r="O39" i="5"/>
  <c r="O40" i="5" s="1"/>
  <c r="P39" i="5"/>
  <c r="Q39" i="5"/>
  <c r="R39" i="5"/>
  <c r="R40" i="5" s="1"/>
  <c r="S39" i="5"/>
  <c r="S40" i="5" s="1"/>
  <c r="T39" i="5"/>
  <c r="T40" i="5" s="1"/>
  <c r="U39" i="5"/>
  <c r="U40" i="5" s="1"/>
  <c r="V39" i="5"/>
  <c r="V40" i="5" s="1"/>
  <c r="W39" i="5"/>
  <c r="W40" i="5" s="1"/>
  <c r="X39" i="5"/>
  <c r="Y39" i="5"/>
  <c r="Z39" i="5"/>
  <c r="Z40" i="5" s="1"/>
  <c r="AA39" i="5"/>
  <c r="AA40" i="5" s="1"/>
  <c r="AB39" i="5"/>
  <c r="AB40" i="5" s="1"/>
  <c r="AC39" i="5"/>
  <c r="AC40" i="5" s="1"/>
  <c r="AD39" i="5"/>
  <c r="AD40" i="5" s="1"/>
  <c r="AE39" i="5"/>
  <c r="AE40" i="5" s="1"/>
  <c r="AF39" i="5"/>
  <c r="AG39" i="5"/>
  <c r="AH39" i="5"/>
  <c r="AH40" i="5" s="1"/>
  <c r="AI39" i="5"/>
  <c r="AI40" i="5" s="1"/>
  <c r="AJ39" i="5"/>
  <c r="AJ40" i="5" s="1"/>
  <c r="AK39" i="5"/>
  <c r="AK40" i="5" s="1"/>
  <c r="AL39" i="5"/>
  <c r="AL40" i="5" s="1"/>
  <c r="AM39" i="5"/>
  <c r="AM40" i="5" s="1"/>
  <c r="AN39" i="5"/>
  <c r="AO39" i="5"/>
  <c r="AP39" i="5"/>
  <c r="AP40" i="5" s="1"/>
  <c r="AQ39" i="5"/>
  <c r="AQ40" i="5" s="1"/>
  <c r="AR39" i="5"/>
  <c r="AR40" i="5" s="1"/>
  <c r="AS39" i="5"/>
  <c r="AS40" i="5" s="1"/>
  <c r="AT39" i="5"/>
  <c r="AT40" i="5" s="1"/>
  <c r="AU39" i="5"/>
  <c r="AU40" i="5" s="1"/>
  <c r="AV39" i="5"/>
  <c r="AW39" i="5"/>
  <c r="AX39" i="5"/>
  <c r="AX40" i="5" s="1"/>
  <c r="AY39" i="5"/>
  <c r="AY40" i="5" s="1"/>
  <c r="B39" i="5"/>
  <c r="B40" i="5" s="1"/>
  <c r="C38" i="5"/>
  <c r="D38" i="5"/>
  <c r="E38"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B38" i="5"/>
  <c r="E2" i="4"/>
  <c r="M2" i="4" s="1"/>
  <c r="E3" i="4"/>
  <c r="F2" i="4"/>
  <c r="F3" i="4"/>
  <c r="K2" i="4"/>
  <c r="K3" i="4"/>
  <c r="N3" i="4"/>
  <c r="D2" i="4"/>
  <c r="L2" i="4" s="1"/>
  <c r="D3" i="4"/>
  <c r="L3" i="4" s="1"/>
  <c r="H3" i="4"/>
  <c r="H2" i="4"/>
  <c r="M3" i="4"/>
  <c r="AM43" i="5" l="1"/>
  <c r="AM41" i="5"/>
  <c r="AM42" i="5"/>
  <c r="AM44" i="5"/>
  <c r="W43" i="5"/>
  <c r="W44" i="5"/>
  <c r="W41" i="5"/>
  <c r="W42" i="5"/>
  <c r="O43" i="5"/>
  <c r="O41" i="5"/>
  <c r="O42" i="5"/>
  <c r="O44" i="5"/>
  <c r="G43" i="5"/>
  <c r="G41" i="5"/>
  <c r="G42" i="5"/>
  <c r="G44" i="5"/>
  <c r="AT41" i="5"/>
  <c r="AT42" i="5"/>
  <c r="AT44" i="5"/>
  <c r="AT43" i="5"/>
  <c r="AL41" i="5"/>
  <c r="AL42" i="5"/>
  <c r="AL44" i="5"/>
  <c r="AL43" i="5"/>
  <c r="AD41" i="5"/>
  <c r="AD42" i="5"/>
  <c r="AD44" i="5"/>
  <c r="AD43" i="5"/>
  <c r="V41" i="5"/>
  <c r="V42" i="5"/>
  <c r="V44" i="5"/>
  <c r="V43" i="5"/>
  <c r="N41" i="5"/>
  <c r="N42" i="5"/>
  <c r="N44" i="5"/>
  <c r="N43" i="5"/>
  <c r="F41" i="5"/>
  <c r="F42" i="5"/>
  <c r="F44" i="5"/>
  <c r="F43" i="5"/>
  <c r="AS41" i="5"/>
  <c r="AS43" i="5"/>
  <c r="AS42" i="5"/>
  <c r="AS44" i="5"/>
  <c r="AK41" i="5"/>
  <c r="AK42" i="5"/>
  <c r="AK43" i="5"/>
  <c r="AK44" i="5"/>
  <c r="AC41" i="5"/>
  <c r="AC42" i="5"/>
  <c r="AC44" i="5"/>
  <c r="AC43" i="5"/>
  <c r="U41" i="5"/>
  <c r="U42" i="5"/>
  <c r="U44" i="5"/>
  <c r="U43" i="5"/>
  <c r="M41" i="5"/>
  <c r="M43" i="5"/>
  <c r="M42" i="5"/>
  <c r="M44" i="5"/>
  <c r="E41" i="5"/>
  <c r="E42" i="5"/>
  <c r="E44" i="5"/>
  <c r="E43" i="5"/>
  <c r="B42" i="5"/>
  <c r="B44" i="5"/>
  <c r="B43" i="5"/>
  <c r="B41" i="5"/>
  <c r="AJ42" i="5"/>
  <c r="AJ44" i="5"/>
  <c r="AJ43" i="5"/>
  <c r="AJ41" i="5"/>
  <c r="L42" i="5"/>
  <c r="L44" i="5"/>
  <c r="L43" i="5"/>
  <c r="L41" i="5"/>
  <c r="D42" i="5"/>
  <c r="D44" i="5"/>
  <c r="D43" i="5"/>
  <c r="D41" i="5"/>
  <c r="AE43" i="5"/>
  <c r="AE44" i="5"/>
  <c r="AE41" i="5"/>
  <c r="AE42" i="5"/>
  <c r="AB42" i="5"/>
  <c r="AB44" i="5"/>
  <c r="AB43" i="5"/>
  <c r="AB41" i="5"/>
  <c r="AQ42" i="5"/>
  <c r="AQ41" i="5"/>
  <c r="AQ44" i="5"/>
  <c r="AQ43" i="5"/>
  <c r="AA42" i="5"/>
  <c r="AA44" i="5"/>
  <c r="AA43" i="5"/>
  <c r="AA41" i="5"/>
  <c r="C42" i="5"/>
  <c r="C41" i="5"/>
  <c r="C44" i="5"/>
  <c r="C43" i="5"/>
  <c r="AP44" i="5"/>
  <c r="AP43" i="5"/>
  <c r="AP41" i="5"/>
  <c r="AP42" i="5"/>
  <c r="Z44" i="5"/>
  <c r="Z43" i="5"/>
  <c r="Z41" i="5"/>
  <c r="Z42" i="5"/>
  <c r="J44" i="5"/>
  <c r="J43" i="5"/>
  <c r="J41" i="5"/>
  <c r="J42" i="5"/>
  <c r="AU43" i="5"/>
  <c r="AU44" i="5"/>
  <c r="AU41" i="5"/>
  <c r="AU42" i="5"/>
  <c r="AR42" i="5"/>
  <c r="AR44" i="5"/>
  <c r="AR43" i="5"/>
  <c r="AR41" i="5"/>
  <c r="T42" i="5"/>
  <c r="T44" i="5"/>
  <c r="T43" i="5"/>
  <c r="T41" i="5"/>
  <c r="AY42" i="5"/>
  <c r="AY44" i="5"/>
  <c r="AY41" i="5"/>
  <c r="AY43" i="5"/>
  <c r="AI42" i="5"/>
  <c r="AI41" i="5"/>
  <c r="AI44" i="5"/>
  <c r="AI43" i="5"/>
  <c r="S42" i="5"/>
  <c r="S44" i="5"/>
  <c r="S43" i="5"/>
  <c r="S41" i="5"/>
  <c r="K42" i="5"/>
  <c r="K44" i="5"/>
  <c r="K43" i="5"/>
  <c r="K41" i="5"/>
  <c r="AX44" i="5"/>
  <c r="AX41" i="5"/>
  <c r="AX43" i="5"/>
  <c r="AX42" i="5"/>
  <c r="AH44" i="5"/>
  <c r="AH43" i="5"/>
  <c r="AH41" i="5"/>
  <c r="AH42" i="5"/>
  <c r="R44" i="5"/>
  <c r="R43" i="5"/>
  <c r="R41" i="5"/>
  <c r="R42" i="5"/>
  <c r="AV44" i="5"/>
  <c r="AN44" i="5"/>
  <c r="AF44" i="5"/>
  <c r="X44" i="5"/>
  <c r="P44" i="5"/>
  <c r="H44" i="5"/>
  <c r="AG42" i="5"/>
  <c r="AV42" i="5"/>
  <c r="AN42" i="5"/>
  <c r="AF42" i="5"/>
  <c r="X42" i="5"/>
  <c r="P42" i="5"/>
  <c r="H42" i="5"/>
  <c r="Q42" i="5"/>
  <c r="AW41" i="5"/>
  <c r="AO41" i="5"/>
  <c r="AG41" i="5"/>
  <c r="Y41" i="5"/>
  <c r="Q41" i="5"/>
  <c r="I41" i="5"/>
  <c r="AW42" i="5"/>
  <c r="AV41" i="5"/>
  <c r="AN41" i="5"/>
  <c r="AF41" i="5"/>
  <c r="X41" i="5"/>
  <c r="P41" i="5"/>
  <c r="H41" i="5"/>
  <c r="Y42" i="5"/>
  <c r="AW43" i="5"/>
  <c r="AO43" i="5"/>
  <c r="AG43" i="5"/>
  <c r="Y43" i="5"/>
  <c r="Q43" i="5"/>
  <c r="I43" i="5"/>
  <c r="AO42" i="5"/>
  <c r="I42" i="5"/>
</calcChain>
</file>

<file path=xl/sharedStrings.xml><?xml version="1.0" encoding="utf-8"?>
<sst xmlns="http://schemas.openxmlformats.org/spreadsheetml/2006/main" count="651" uniqueCount="274">
  <si>
    <t xml:space="preserve">Testname </t>
  </si>
  <si>
    <t>Model</t>
  </si>
  <si>
    <t>Data</t>
  </si>
  <si>
    <t>Output</t>
  </si>
  <si>
    <t>Fbanks</t>
  </si>
  <si>
    <t>Raw</t>
  </si>
  <si>
    <t>Merged</t>
  </si>
  <si>
    <t>Top 50</t>
  </si>
  <si>
    <t>Merged Tags</t>
  </si>
  <si>
    <t>cfm</t>
  </si>
  <si>
    <t>Top50</t>
  </si>
  <si>
    <t>Windowed</t>
  </si>
  <si>
    <t>Format</t>
  </si>
  <si>
    <t>cnn_lstm</t>
  </si>
  <si>
    <t>Above best with GRU</t>
  </si>
  <si>
    <t>Merged GRU Xu et al. (or LSTM depending on which best)</t>
  </si>
  <si>
    <t>Deep CNN</t>
  </si>
  <si>
    <t>Explore Lee et al.</t>
  </si>
  <si>
    <t>Dilation?</t>
  </si>
  <si>
    <t>Residual?</t>
  </si>
  <si>
    <t>Extra feature</t>
  </si>
  <si>
    <t>Ready for Testing</t>
  </si>
  <si>
    <t>ds256fa</t>
  </si>
  <si>
    <t>ds256ra</t>
  </si>
  <si>
    <t>Yes</t>
  </si>
  <si>
    <t>FL Depth</t>
  </si>
  <si>
    <t>FL Length</t>
  </si>
  <si>
    <t>FL Stride</t>
  </si>
  <si>
    <t>ds256rb</t>
  </si>
  <si>
    <t>No</t>
  </si>
  <si>
    <t>Script Name</t>
  </si>
  <si>
    <t>ds256fa_01</t>
  </si>
  <si>
    <t>ds256ra_01</t>
  </si>
  <si>
    <t>ds256fa_02</t>
  </si>
  <si>
    <t>ds256ra_02</t>
  </si>
  <si>
    <t>ds256rb_02</t>
  </si>
  <si>
    <t>ds256rb_01</t>
  </si>
  <si>
    <t>ds256rc_01</t>
  </si>
  <si>
    <t>ds256rd_01</t>
  </si>
  <si>
    <t>ds256re_01</t>
  </si>
  <si>
    <t>ds256rd_02</t>
  </si>
  <si>
    <t>ds256rf_01</t>
  </si>
  <si>
    <t>ds256re</t>
  </si>
  <si>
    <t>ds256rf</t>
  </si>
  <si>
    <t>ds256rd</t>
  </si>
  <si>
    <t>ds256rc</t>
  </si>
  <si>
    <t>ds256rd_03</t>
  </si>
  <si>
    <t>ds256fd_01</t>
  </si>
  <si>
    <t>ds256rf_03</t>
  </si>
  <si>
    <t>ds256rf_02</t>
  </si>
  <si>
    <t>ds256rds</t>
  </si>
  <si>
    <t>ds256fds</t>
  </si>
  <si>
    <t>ds256fd</t>
  </si>
  <si>
    <t>Dilation</t>
  </si>
  <si>
    <t>Results Folder</t>
  </si>
  <si>
    <t>Comments</t>
  </si>
  <si>
    <t>Time</t>
  </si>
  <si>
    <t>mkc_rw_01_0701_1111</t>
  </si>
  <si>
    <t>mkc_rw</t>
  </si>
  <si>
    <t>Filter Length</t>
  </si>
  <si>
    <t>Songs</t>
  </si>
  <si>
    <t>Samples</t>
  </si>
  <si>
    <t>Windows</t>
  </si>
  <si>
    <t>Samples per window</t>
  </si>
  <si>
    <t>Whole</t>
  </si>
  <si>
    <t>Batch Size</t>
  </si>
  <si>
    <t>Epochs</t>
  </si>
  <si>
    <t>Train Steps</t>
  </si>
  <si>
    <t>Type</t>
  </si>
  <si>
    <t>Train size</t>
  </si>
  <si>
    <t>Valid Size</t>
  </si>
  <si>
    <t>Test Size</t>
  </si>
  <si>
    <t>Total Samples</t>
  </si>
  <si>
    <t>Eval Steps</t>
  </si>
  <si>
    <t>Reduced Eval</t>
  </si>
  <si>
    <t>Train Steps per Epoch</t>
  </si>
  <si>
    <t>mkc_r</t>
  </si>
  <si>
    <t>mkc_r_01_0629_2040</t>
  </si>
  <si>
    <t>Stride</t>
  </si>
  <si>
    <t>out_mkc_r_01_0702_0332</t>
  </si>
  <si>
    <t>The ROC still does not want to increase more than 0.53. This seems to be a common thing and needs to be analysed why this is happening. Why are the tags moslty positive or negative aren't the neural networks connected? Are the time jumps too much for the network to handle? Is batch normalization affecting? Is maxpooling affecting? Is the absnese of L2 or dropout affecting?</t>
  </si>
  <si>
    <t>out_mkc_r_01_0702_1029</t>
  </si>
  <si>
    <t>No BatchNorm</t>
  </si>
  <si>
    <t>Removing the batch normalization seemed to deteriorate the performance. Most tags here were reduced to zero unlike the pervious cases where some true positives were present. Will attemted to substitute batch normalization with L2 regularization and dropout to see how it affects.</t>
  </si>
  <si>
    <t>mkc_r_l2</t>
  </si>
  <si>
    <t xml:space="preserve">with L2 Reg </t>
  </si>
  <si>
    <t>out_mkc_r_l2_0702_1134</t>
  </si>
  <si>
    <t>L2 still gives lack of training problems</t>
  </si>
  <si>
    <t>PROBLEM NO NORMALIZATION OF INPUTS</t>
  </si>
  <si>
    <t>Normalization didn’t help training get better</t>
  </si>
  <si>
    <t>out_mkc_r_02_0702_1328</t>
  </si>
  <si>
    <t>Batch + Norm</t>
  </si>
  <si>
    <t>out_mkc_r_02_0702_1444</t>
  </si>
  <si>
    <t>Batch Normalization, Input Normalization, AdaDelta Optimizer, True Positives Weighted Loss Function</t>
  </si>
  <si>
    <t>Good results achieved. Analysis of positive and negatives rate needed. Overall ROC is 0.625.</t>
  </si>
  <si>
    <t>out_mkc_f_02_0702_2132</t>
  </si>
  <si>
    <t>mkc_f</t>
  </si>
  <si>
    <t>16,1</t>
  </si>
  <si>
    <t>51776, 1</t>
  </si>
  <si>
    <t>2911, 40</t>
  </si>
  <si>
    <t>Good results achieved. Analysis of positive and negatives rate needed. Overall ROC is 0.69 but was even 0.73 at points</t>
  </si>
  <si>
    <t>Dataset Tag balancing</t>
  </si>
  <si>
    <t>Eval Set tag count</t>
  </si>
  <si>
    <t>Tag value</t>
  </si>
  <si>
    <t>Inverted scale</t>
  </si>
  <si>
    <t>Original equation</t>
  </si>
  <si>
    <t>Inverted scale no bias</t>
  </si>
  <si>
    <t>ISNB, offset 1, 1to2</t>
  </si>
  <si>
    <t>ISNB, offset 1, 1to5</t>
  </si>
  <si>
    <t>ISNB, offset 1, 1to10</t>
  </si>
  <si>
    <t>ISNB, offset 1, 1to20</t>
  </si>
  <si>
    <t>Tests</t>
  </si>
  <si>
    <t>Properties</t>
  </si>
  <si>
    <t>Worth</t>
  </si>
  <si>
    <t>Bnorm, Dnorm, AdaDelta, TPF10</t>
  </si>
  <si>
    <r>
      <t xml:space="preserve">Positive results with ROC of 0.625. </t>
    </r>
    <r>
      <rPr>
        <i/>
        <sz val="9"/>
        <color theme="1"/>
        <rFont val="Calibri"/>
        <family val="2"/>
        <scheme val="minor"/>
      </rPr>
      <t>Analysis Needed!</t>
    </r>
  </si>
  <si>
    <t>V</t>
  </si>
  <si>
    <t>mkc_r_01</t>
  </si>
  <si>
    <t>mkc_f_01</t>
  </si>
  <si>
    <r>
      <t xml:space="preserve">Positive results with ROC of 0.69. </t>
    </r>
    <r>
      <rPr>
        <i/>
        <sz val="9"/>
        <color theme="1"/>
        <rFont val="Calibri"/>
        <family val="2"/>
        <scheme val="minor"/>
      </rPr>
      <t>Analysis Needed!</t>
    </r>
  </si>
  <si>
    <t>LEGEND</t>
  </si>
  <si>
    <t>Conv2d</t>
  </si>
  <si>
    <t>Conv1d</t>
  </si>
  <si>
    <t>W - S - D</t>
  </si>
  <si>
    <t>Maxpool1d</t>
  </si>
  <si>
    <t>W - S</t>
  </si>
  <si>
    <t>Maxpool2d</t>
  </si>
  <si>
    <t>W - H - SS - ST - D</t>
  </si>
  <si>
    <t>W - H - SS - ST</t>
  </si>
  <si>
    <t>Dense</t>
  </si>
  <si>
    <t>N</t>
  </si>
  <si>
    <t>mkc_r_02</t>
  </si>
  <si>
    <t>C1</t>
  </si>
  <si>
    <t>M1</t>
  </si>
  <si>
    <t>D</t>
  </si>
  <si>
    <t>C2</t>
  </si>
  <si>
    <t>M2</t>
  </si>
  <si>
    <t>16 - 16 - 4</t>
  </si>
  <si>
    <t>8 - 8 - 8</t>
  </si>
  <si>
    <t>2 - 2</t>
  </si>
  <si>
    <t>4 - 1 - 12</t>
  </si>
  <si>
    <t>1000</t>
  </si>
  <si>
    <t>300</t>
  </si>
  <si>
    <t>50</t>
  </si>
  <si>
    <t>16 - 1 - 16 - 1 - 4</t>
  </si>
  <si>
    <t>2 - 1 - 2 - 1</t>
  </si>
  <si>
    <t>4 - 1 - 1 - 1 - 12</t>
  </si>
  <si>
    <t>8 - 1 - 4 - 1 - 8</t>
  </si>
  <si>
    <t>3000</t>
  </si>
  <si>
    <t>L</t>
  </si>
  <si>
    <t>Various</t>
  </si>
  <si>
    <t>No TPF, No Dnom</t>
  </si>
  <si>
    <t>Negative results with ROC 0.525</t>
  </si>
  <si>
    <t>II</t>
  </si>
  <si>
    <t>Bnorm, Dnorm, AdaDelta, TPF10, TB4</t>
  </si>
  <si>
    <t>For window increase eval and train size by 12</t>
  </si>
  <si>
    <t>Increasing the Batch size may increase the computation speed</t>
  </si>
  <si>
    <t>20, 20</t>
  </si>
  <si>
    <t>Positive result but ROC still 0.625. The weighting didn't make much difference. Maybe TB10?</t>
  </si>
  <si>
    <t>Bnorm, Dnorm, AdaDelta, TPF10, TB10</t>
  </si>
  <si>
    <t>465894, 1</t>
  </si>
  <si>
    <t>465984, 1</t>
  </si>
  <si>
    <t>mkc_r_03</t>
  </si>
  <si>
    <t>mkc_r_04</t>
  </si>
  <si>
    <t>mkc_r_05</t>
  </si>
  <si>
    <t>mkc_r_06</t>
  </si>
  <si>
    <t>mkc_f_06</t>
  </si>
  <si>
    <r>
      <t xml:space="preserve">out_mkc_r_02_0703_1622 </t>
    </r>
    <r>
      <rPr>
        <b/>
        <sz val="9"/>
        <color theme="1"/>
        <rFont val="Calibri"/>
        <family val="2"/>
        <scheme val="minor"/>
      </rPr>
      <t>or</t>
    </r>
    <r>
      <rPr>
        <sz val="9"/>
        <color theme="1"/>
        <rFont val="Calibri"/>
        <family val="2"/>
        <scheme val="minor"/>
      </rPr>
      <t xml:space="preserve"> out_mkc_r_02_0703_1557</t>
    </r>
  </si>
  <si>
    <t>out_mkc_r_02_0703_1454</t>
  </si>
  <si>
    <t>IV</t>
  </si>
  <si>
    <t>Positive result but ROC still 0.625. The weighting didn't make much difference. Maybe TB does not help and it is redundant?</t>
  </si>
  <si>
    <t>Above with all Samples after analysis</t>
  </si>
  <si>
    <t>ROC</t>
  </si>
  <si>
    <t>Precision</t>
  </si>
  <si>
    <t>TP</t>
  </si>
  <si>
    <t>TN</t>
  </si>
  <si>
    <t>FP</t>
  </si>
  <si>
    <t>FN</t>
  </si>
  <si>
    <t>TPF10 TB4</t>
  </si>
  <si>
    <t>TPF10 TB0</t>
  </si>
  <si>
    <t>guitar</t>
  </si>
  <si>
    <t>classical</t>
  </si>
  <si>
    <t>techno</t>
  </si>
  <si>
    <t>electronic</t>
  </si>
  <si>
    <t>rock</t>
  </si>
  <si>
    <t>indian</t>
  </si>
  <si>
    <t>opera</t>
  </si>
  <si>
    <t>pop</t>
  </si>
  <si>
    <t>classic</t>
  </si>
  <si>
    <t>new age</t>
  </si>
  <si>
    <t>dance</t>
  </si>
  <si>
    <t>metal</t>
  </si>
  <si>
    <t>slow</t>
  </si>
  <si>
    <t>strings</t>
  </si>
  <si>
    <t>drums</t>
  </si>
  <si>
    <t>fast</t>
  </si>
  <si>
    <t>piano</t>
  </si>
  <si>
    <t>ambient</t>
  </si>
  <si>
    <t>beat</t>
  </si>
  <si>
    <t>violin</t>
  </si>
  <si>
    <t>vocal</t>
  </si>
  <si>
    <t>synth</t>
  </si>
  <si>
    <t>male</t>
  </si>
  <si>
    <t>singing</t>
  </si>
  <si>
    <t>vocals</t>
  </si>
  <si>
    <t>no vocals</t>
  </si>
  <si>
    <t>harpsichord</t>
  </si>
  <si>
    <t>loud</t>
  </si>
  <si>
    <t>quiet</t>
  </si>
  <si>
    <t>flute</t>
  </si>
  <si>
    <t>woman</t>
  </si>
  <si>
    <t>male vocal</t>
  </si>
  <si>
    <t>no vocal</t>
  </si>
  <si>
    <t>soft</t>
  </si>
  <si>
    <t>sitar</t>
  </si>
  <si>
    <t>solo</t>
  </si>
  <si>
    <t>man</t>
  </si>
  <si>
    <t>choir</t>
  </si>
  <si>
    <t>male voice</t>
  </si>
  <si>
    <t>feamale vocal</t>
  </si>
  <si>
    <t>beats</t>
  </si>
  <si>
    <t>harp</t>
  </si>
  <si>
    <t>cello</t>
  </si>
  <si>
    <t>no voice</t>
  </si>
  <si>
    <t>weird</t>
  </si>
  <si>
    <t>country</t>
  </si>
  <si>
    <t>female voice</t>
  </si>
  <si>
    <t>choral</t>
  </si>
  <si>
    <t>voice</t>
  </si>
  <si>
    <t>Tags</t>
  </si>
  <si>
    <t>Total</t>
  </si>
  <si>
    <t>female</t>
  </si>
  <si>
    <t>TPF10 TB10</t>
  </si>
  <si>
    <t>TPF10 TB10 (More training Epochs)</t>
  </si>
  <si>
    <t>TPF10 TB0 F</t>
  </si>
  <si>
    <t>Compare</t>
  </si>
  <si>
    <t>Link</t>
  </si>
  <si>
    <t>Imp. With factor 4</t>
  </si>
  <si>
    <t>Imp. With factor 10</t>
  </si>
  <si>
    <t>Imp. With factor 104</t>
  </si>
  <si>
    <t>TPF10 TB104</t>
  </si>
  <si>
    <t>TPF5 TB0</t>
  </si>
  <si>
    <t>TPF5 TB4</t>
  </si>
  <si>
    <t>TPF5 TB10</t>
  </si>
  <si>
    <t>TPF5 TB104</t>
  </si>
  <si>
    <t>TPF5 TB0 F</t>
  </si>
  <si>
    <t>TPF0 TB0</t>
  </si>
  <si>
    <t>TPF0 TB4</t>
  </si>
  <si>
    <t>TPF0 TB10</t>
  </si>
  <si>
    <t>TPF0 TB104</t>
  </si>
  <si>
    <t>TPF0 TB0 F</t>
  </si>
  <si>
    <t>Repeat best TB with TPF5</t>
  </si>
  <si>
    <t>Repeat best TB with TPF0</t>
  </si>
  <si>
    <t>Bnorm, Dnorm, AdaDelta, TPF10, TB104</t>
  </si>
  <si>
    <t>Repeat best over all with F (if needed)</t>
  </si>
  <si>
    <t>Bnorm, Dnorm, AdaDelta, TPF10, TB-BEST F (if needed)</t>
  </si>
  <si>
    <t>Priority</t>
  </si>
  <si>
    <t>Kernel Size 3</t>
  </si>
  <si>
    <t>Kernel Size, 64</t>
  </si>
  <si>
    <t>Kernel Size, 128</t>
  </si>
  <si>
    <t>Dilation, skip 3</t>
  </si>
  <si>
    <t>Dilation, skip 5</t>
  </si>
  <si>
    <t>mkc_f_02</t>
  </si>
  <si>
    <t>mkc_f_03</t>
  </si>
  <si>
    <t>mkc_f_04</t>
  </si>
  <si>
    <t>Windowing self brainstormed with a super pool layer</t>
  </si>
  <si>
    <t>Windowing Dieleman et al style (Training seperatem evaluation together)</t>
  </si>
  <si>
    <t>Windowing Dieleman et al style (Training seperatem evaluation together) F</t>
  </si>
  <si>
    <t>Windowing self brainstormed with a super pool layer F</t>
  </si>
  <si>
    <t>38832, 1, 12</t>
  </si>
  <si>
    <t>38832, 1</t>
  </si>
  <si>
    <t>242, 40</t>
  </si>
  <si>
    <t>242, 40, 12</t>
  </si>
  <si>
    <t>Multi-Kernel system with diluted and other kernel as per Pons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</si>
</sst>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rgb="FFFF0000"/>
      <name val="Calibri"/>
      <family val="2"/>
      <scheme val="minor"/>
    </font>
    <font>
      <sz val="11"/>
      <color theme="2" tint="-9.9978637043366805E-2"/>
      <name val="Calibri"/>
      <family val="2"/>
      <scheme val="minor"/>
    </font>
    <font>
      <b/>
      <sz val="11"/>
      <color theme="0"/>
      <name val="Calibri"/>
      <family val="2"/>
      <scheme val="minor"/>
    </font>
    <font>
      <sz val="11"/>
      <color theme="0"/>
      <name val="Calibri"/>
      <family val="2"/>
      <scheme val="minor"/>
    </font>
    <font>
      <sz val="11"/>
      <color theme="4" tint="-0.249977111117893"/>
      <name val="Calibri"/>
      <family val="2"/>
      <scheme val="minor"/>
    </font>
    <font>
      <sz val="11"/>
      <color rgb="FF92D050"/>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9"/>
      <color theme="1"/>
      <name val="Calibri"/>
      <family val="2"/>
      <scheme val="minor"/>
    </font>
    <font>
      <i/>
      <sz val="9"/>
      <color theme="1"/>
      <name val="Calibri"/>
      <family val="2"/>
      <scheme val="minor"/>
    </font>
    <font>
      <b/>
      <u/>
      <sz val="9"/>
      <color theme="1"/>
      <name val="Calibri"/>
      <family val="2"/>
      <scheme val="minor"/>
    </font>
    <font>
      <sz val="9"/>
      <color theme="0"/>
      <name val="Calibri"/>
      <family val="2"/>
      <scheme val="minor"/>
    </font>
    <font>
      <u/>
      <sz val="11"/>
      <color theme="10"/>
      <name val="Calibri"/>
      <family val="2"/>
      <scheme val="minor"/>
    </font>
    <font>
      <u/>
      <sz val="9"/>
      <color theme="10"/>
      <name val="Calibri"/>
      <family val="2"/>
      <scheme val="minor"/>
    </font>
    <font>
      <u/>
      <sz val="9"/>
      <color theme="0"/>
      <name val="Calibri"/>
      <family val="2"/>
      <scheme val="minor"/>
    </font>
    <font>
      <b/>
      <sz val="12"/>
      <color theme="0"/>
      <name val="Calibri"/>
      <family val="2"/>
      <scheme val="minor"/>
    </font>
    <font>
      <sz val="9"/>
      <name val="Calibri"/>
      <family val="2"/>
      <scheme val="minor"/>
    </font>
    <font>
      <b/>
      <sz val="9"/>
      <color theme="1"/>
      <name val="Calibri"/>
      <family val="2"/>
      <scheme val="minor"/>
    </font>
    <font>
      <b/>
      <sz val="9"/>
      <color theme="0"/>
      <name val="Calibri"/>
      <family val="2"/>
      <scheme val="minor"/>
    </font>
  </fonts>
  <fills count="13">
    <fill>
      <patternFill patternType="none"/>
    </fill>
    <fill>
      <patternFill patternType="gray125"/>
    </fill>
    <fill>
      <patternFill patternType="solid">
        <fgColor theme="2" tint="-0.249977111117893"/>
        <bgColor indexed="64"/>
      </patternFill>
    </fill>
    <fill>
      <patternFill patternType="solid">
        <fgColor theme="2" tint="-0.499984740745262"/>
        <bgColor indexed="64"/>
      </patternFill>
    </fill>
    <fill>
      <patternFill patternType="solid">
        <fgColor rgb="FFFFC7CE"/>
      </patternFill>
    </fill>
    <fill>
      <patternFill patternType="solid">
        <fgColor theme="9" tint="0.79998168889431442"/>
        <bgColor indexed="65"/>
      </patternFill>
    </fill>
    <fill>
      <patternFill patternType="solid">
        <fgColor theme="3" tint="-0.49998474074526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4" tint="0.39997558519241921"/>
        <bgColor indexed="64"/>
      </patternFill>
    </fill>
  </fills>
  <borders count="18">
    <border>
      <left/>
      <right/>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8" fillId="4" borderId="0" applyNumberFormat="0" applyBorder="0" applyAlignment="0" applyProtection="0"/>
    <xf numFmtId="0" fontId="7" fillId="5" borderId="0" applyNumberFormat="0" applyBorder="0" applyAlignment="0" applyProtection="0"/>
    <xf numFmtId="0" fontId="16"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5" fillId="2" borderId="0" xfId="0" applyFont="1" applyFill="1"/>
    <xf numFmtId="0" fontId="1" fillId="2" borderId="0" xfId="0" applyFont="1" applyFill="1"/>
    <xf numFmtId="0" fontId="0" fillId="2" borderId="0" xfId="0" applyFill="1"/>
    <xf numFmtId="0" fontId="0" fillId="2" borderId="0" xfId="0" applyFill="1" applyAlignment="1">
      <alignment horizontal="center"/>
    </xf>
    <xf numFmtId="0" fontId="3" fillId="3" borderId="0" xfId="0" applyFont="1" applyFill="1"/>
    <xf numFmtId="0" fontId="3" fillId="3" borderId="0" xfId="0" applyFont="1" applyFill="1" applyAlignment="1">
      <alignment horizontal="center"/>
    </xf>
    <xf numFmtId="0" fontId="4" fillId="3" borderId="0" xfId="0" applyFont="1" applyFill="1"/>
    <xf numFmtId="0" fontId="0" fillId="0" borderId="0" xfId="0" applyAlignment="1">
      <alignment horizontal="left" indent="1"/>
    </xf>
    <xf numFmtId="20" fontId="0" fillId="0" borderId="0" xfId="0" applyNumberFormat="1"/>
    <xf numFmtId="0" fontId="6" fillId="0" borderId="0" xfId="0" applyFont="1"/>
    <xf numFmtId="0" fontId="9" fillId="0" borderId="0" xfId="0" applyFont="1"/>
    <xf numFmtId="0" fontId="0" fillId="0" borderId="0" xfId="0" applyAlignment="1">
      <alignment vertical="center"/>
    </xf>
    <xf numFmtId="0" fontId="0" fillId="0" borderId="0" xfId="0" applyNumberFormat="1" applyAlignment="1">
      <alignment vertical="center"/>
    </xf>
    <xf numFmtId="0" fontId="3" fillId="6" borderId="0" xfId="0" applyFont="1" applyFill="1"/>
    <xf numFmtId="0" fontId="3" fillId="6" borderId="0" xfId="0" applyFont="1" applyFill="1" applyAlignment="1">
      <alignment horizontal="center"/>
    </xf>
    <xf numFmtId="0" fontId="0" fillId="0" borderId="0" xfId="0" applyAlignment="1">
      <alignment horizontal="center" vertical="center"/>
    </xf>
    <xf numFmtId="0" fontId="0" fillId="0" borderId="0" xfId="0" applyAlignment="1">
      <alignment vertical="center" wrapText="1"/>
    </xf>
    <xf numFmtId="0" fontId="8" fillId="4" borderId="0" xfId="1" applyAlignment="1">
      <alignment vertical="center"/>
    </xf>
    <xf numFmtId="0" fontId="7" fillId="5" borderId="0" xfId="2" applyAlignment="1">
      <alignment vertical="center"/>
    </xf>
    <xf numFmtId="0" fontId="7" fillId="5" borderId="0" xfId="2" applyAlignment="1">
      <alignment horizontal="center" vertical="center"/>
    </xf>
    <xf numFmtId="0" fontId="7" fillId="5" borderId="0" xfId="2" applyAlignment="1">
      <alignment horizontal="center" vertical="center" wrapText="1"/>
    </xf>
    <xf numFmtId="0" fontId="0" fillId="5" borderId="0" xfId="2" applyFont="1" applyAlignment="1">
      <alignment vertical="center"/>
    </xf>
    <xf numFmtId="0" fontId="0" fillId="5" borderId="0" xfId="2" applyFont="1" applyAlignment="1">
      <alignment vertical="center" wrapText="1"/>
    </xf>
    <xf numFmtId="0" fontId="0" fillId="5" borderId="0" xfId="2" applyFont="1" applyAlignment="1">
      <alignment horizontal="center" vertical="center"/>
    </xf>
    <xf numFmtId="1" fontId="0" fillId="0" borderId="0" xfId="0" applyNumberFormat="1"/>
    <xf numFmtId="0" fontId="10" fillId="9" borderId="0" xfId="0" applyFont="1" applyFill="1"/>
    <xf numFmtId="0" fontId="0" fillId="7" borderId="0" xfId="0" applyFill="1"/>
    <xf numFmtId="0" fontId="9" fillId="7" borderId="0" xfId="0" applyFont="1" applyFill="1"/>
    <xf numFmtId="1" fontId="9" fillId="0" borderId="0" xfId="0" applyNumberFormat="1" applyFont="1"/>
    <xf numFmtId="0" fontId="11" fillId="9" borderId="0" xfId="0" applyFont="1" applyFill="1"/>
    <xf numFmtId="0" fontId="11" fillId="10" borderId="0" xfId="0" applyFont="1" applyFill="1"/>
    <xf numFmtId="0" fontId="0" fillId="10" borderId="0" xfId="0" applyFill="1"/>
    <xf numFmtId="0" fontId="4" fillId="8" borderId="0" xfId="0" applyFont="1" applyFill="1" applyAlignment="1">
      <alignment horizontal="center" vertical="center"/>
    </xf>
    <xf numFmtId="0" fontId="12" fillId="0" borderId="0" xfId="0" applyFont="1" applyAlignment="1">
      <alignment horizontal="center" vertical="center"/>
    </xf>
    <xf numFmtId="0" fontId="12" fillId="0" borderId="0" xfId="0" applyFont="1"/>
    <xf numFmtId="0" fontId="0" fillId="0" borderId="5" xfId="0" applyBorder="1"/>
    <xf numFmtId="0" fontId="12" fillId="0" borderId="0" xfId="0" applyFont="1" applyAlignment="1">
      <alignment horizontal="center"/>
    </xf>
    <xf numFmtId="0" fontId="12" fillId="0" borderId="4" xfId="0" applyFont="1" applyBorder="1"/>
    <xf numFmtId="0" fontId="14" fillId="10" borderId="2" xfId="0" applyFont="1" applyFill="1" applyBorder="1" applyAlignment="1">
      <alignment horizontal="center" vertical="center"/>
    </xf>
    <xf numFmtId="0" fontId="12" fillId="10" borderId="0" xfId="0" applyFont="1" applyFill="1" applyBorder="1" applyAlignment="1">
      <alignment vertical="center"/>
    </xf>
    <xf numFmtId="0" fontId="12" fillId="10" borderId="1" xfId="0" applyFont="1" applyFill="1" applyBorder="1" applyAlignment="1">
      <alignment vertical="center"/>
    </xf>
    <xf numFmtId="0" fontId="12" fillId="0" borderId="0" xfId="0" applyFont="1" applyAlignment="1">
      <alignment vertical="center"/>
    </xf>
    <xf numFmtId="0" fontId="12" fillId="10" borderId="3" xfId="0" applyFont="1" applyFill="1" applyBorder="1" applyAlignment="1">
      <alignment vertical="center"/>
    </xf>
    <xf numFmtId="0" fontId="0" fillId="0" borderId="3" xfId="0" applyBorder="1" applyAlignment="1">
      <alignment vertical="center"/>
    </xf>
    <xf numFmtId="0" fontId="12" fillId="10" borderId="0" xfId="0" applyFont="1" applyFill="1" applyAlignment="1">
      <alignment vertical="center"/>
    </xf>
    <xf numFmtId="0" fontId="12" fillId="10" borderId="5" xfId="0" applyFont="1" applyFill="1" applyBorder="1" applyAlignment="1">
      <alignment vertical="center"/>
    </xf>
    <xf numFmtId="0" fontId="12" fillId="10" borderId="6" xfId="0" applyFont="1" applyFill="1" applyBorder="1" applyAlignment="1">
      <alignment vertical="center"/>
    </xf>
    <xf numFmtId="0" fontId="12" fillId="10" borderId="2" xfId="0" applyFont="1" applyFill="1" applyBorder="1" applyAlignment="1">
      <alignment horizontal="left" vertical="center" indent="1"/>
    </xf>
    <xf numFmtId="0" fontId="12" fillId="10" borderId="0" xfId="0" applyFont="1" applyFill="1" applyBorder="1" applyAlignment="1">
      <alignment horizontal="left" vertical="center" indent="1"/>
    </xf>
    <xf numFmtId="0" fontId="12" fillId="10" borderId="0" xfId="0" applyFont="1" applyFill="1" applyAlignment="1">
      <alignment horizontal="left" vertical="center" indent="1"/>
    </xf>
    <xf numFmtId="0" fontId="12" fillId="10" borderId="4" xfId="0" applyFont="1" applyFill="1" applyBorder="1" applyAlignment="1">
      <alignment horizontal="left" vertical="center" indent="1"/>
    </xf>
    <xf numFmtId="0" fontId="15" fillId="11" borderId="0" xfId="0" applyFont="1" applyFill="1" applyAlignment="1">
      <alignment horizontal="center" vertical="center"/>
    </xf>
    <xf numFmtId="49" fontId="15" fillId="11" borderId="0" xfId="0" applyNumberFormat="1" applyFont="1" applyFill="1" applyAlignment="1">
      <alignment horizontal="center" vertical="center"/>
    </xf>
    <xf numFmtId="49" fontId="12" fillId="0" borderId="0" xfId="0" applyNumberFormat="1" applyFont="1" applyAlignment="1">
      <alignment horizontal="center"/>
    </xf>
    <xf numFmtId="49" fontId="0" fillId="0" borderId="0" xfId="0" applyNumberFormat="1" applyAlignment="1">
      <alignment horizontal="center"/>
    </xf>
    <xf numFmtId="49" fontId="12" fillId="0" borderId="0" xfId="0" applyNumberFormat="1" applyFont="1" applyBorder="1" applyAlignment="1">
      <alignment horizontal="center"/>
    </xf>
    <xf numFmtId="49" fontId="0" fillId="0" borderId="0" xfId="0" applyNumberFormat="1" applyBorder="1" applyAlignment="1">
      <alignment horizontal="center"/>
    </xf>
    <xf numFmtId="0" fontId="17" fillId="0" borderId="0" xfId="3" applyFont="1" applyAlignment="1">
      <alignment horizontal="center" vertical="center"/>
    </xf>
    <xf numFmtId="49" fontId="18" fillId="11" borderId="0" xfId="3" applyNumberFormat="1" applyFont="1" applyFill="1" applyAlignment="1">
      <alignment horizontal="center" vertical="center"/>
    </xf>
    <xf numFmtId="0" fontId="20" fillId="0" borderId="0" xfId="0" applyFont="1" applyAlignment="1">
      <alignment horizontal="center"/>
    </xf>
    <xf numFmtId="0" fontId="20" fillId="0" borderId="0" xfId="0" applyFont="1" applyAlignment="1">
      <alignment horizontal="center" vertical="center"/>
    </xf>
    <xf numFmtId="0" fontId="10" fillId="0" borderId="0" xfId="0" applyFont="1" applyAlignment="1">
      <alignment horizontal="center" vertical="center"/>
    </xf>
    <xf numFmtId="0" fontId="0" fillId="9" borderId="0" xfId="0" applyFill="1"/>
    <xf numFmtId="0" fontId="12" fillId="0" borderId="0" xfId="0" applyFont="1" applyAlignment="1">
      <alignment horizontal="center" vertical="center" wrapText="1"/>
    </xf>
    <xf numFmtId="0" fontId="22" fillId="11" borderId="0" xfId="0" applyFont="1" applyFill="1" applyAlignment="1">
      <alignment horizontal="center" vertical="center"/>
    </xf>
    <xf numFmtId="0" fontId="4" fillId="8" borderId="0" xfId="0" applyFont="1" applyFill="1" applyAlignment="1">
      <alignment horizontal="center"/>
    </xf>
    <xf numFmtId="0" fontId="15" fillId="8" borderId="0" xfId="0" applyFont="1" applyFill="1" applyAlignment="1">
      <alignment horizontal="center"/>
    </xf>
    <xf numFmtId="0" fontId="12" fillId="12" borderId="0" xfId="0" applyFont="1" applyFill="1" applyAlignment="1">
      <alignment horizontal="center"/>
    </xf>
    <xf numFmtId="0" fontId="0" fillId="12" borderId="0" xfId="0" applyFill="1" applyAlignment="1">
      <alignment horizontal="center"/>
    </xf>
    <xf numFmtId="0" fontId="15" fillId="8" borderId="0" xfId="0" applyFont="1" applyFill="1" applyAlignment="1">
      <alignment horizontal="center" vertical="center"/>
    </xf>
    <xf numFmtId="0" fontId="19" fillId="11" borderId="0" xfId="0" applyFont="1" applyFill="1" applyAlignment="1">
      <alignment horizontal="center" vertical="center"/>
    </xf>
    <xf numFmtId="49" fontId="15" fillId="11" borderId="0" xfId="0" applyNumberFormat="1" applyFont="1" applyFill="1" applyAlignment="1">
      <alignment horizontal="center" vertical="center"/>
    </xf>
    <xf numFmtId="0" fontId="3" fillId="11" borderId="0" xfId="0" applyFont="1" applyFill="1" applyAlignment="1">
      <alignment horizontal="center" vertical="center"/>
    </xf>
    <xf numFmtId="0" fontId="22" fillId="11" borderId="7" xfId="0" applyFont="1" applyFill="1" applyBorder="1" applyAlignment="1">
      <alignment horizontal="center" vertical="center"/>
    </xf>
    <xf numFmtId="0" fontId="22" fillId="11" borderId="8" xfId="0" applyFont="1" applyFill="1" applyBorder="1" applyAlignment="1">
      <alignment horizontal="center" vertical="center"/>
    </xf>
    <xf numFmtId="0" fontId="22" fillId="11" borderId="8" xfId="0" applyFont="1" applyFill="1" applyBorder="1" applyAlignment="1">
      <alignment horizontal="center" vertical="center"/>
    </xf>
    <xf numFmtId="0" fontId="22" fillId="11" borderId="9" xfId="0" applyFont="1" applyFill="1" applyBorder="1" applyAlignment="1">
      <alignment horizontal="center" vertical="center"/>
    </xf>
    <xf numFmtId="0" fontId="15" fillId="8" borderId="10" xfId="0" applyFont="1" applyFill="1" applyBorder="1" applyAlignment="1">
      <alignment horizontal="center"/>
    </xf>
    <xf numFmtId="0" fontId="15" fillId="8" borderId="0" xfId="0" applyFont="1" applyFill="1" applyBorder="1" applyAlignment="1">
      <alignment horizontal="center"/>
    </xf>
    <xf numFmtId="0" fontId="15" fillId="8" borderId="11" xfId="0" applyFont="1" applyFill="1" applyBorder="1" applyAlignment="1">
      <alignment horizontal="center"/>
    </xf>
    <xf numFmtId="0" fontId="12" fillId="12" borderId="10" xfId="0" applyFont="1" applyFill="1" applyBorder="1" applyAlignment="1">
      <alignment horizontal="center"/>
    </xf>
    <xf numFmtId="0" fontId="12" fillId="12" borderId="0" xfId="0" applyFont="1" applyFill="1" applyBorder="1" applyAlignment="1">
      <alignment horizontal="center"/>
    </xf>
    <xf numFmtId="0" fontId="12" fillId="12" borderId="11" xfId="0" applyFont="1" applyFill="1" applyBorder="1" applyAlignment="1">
      <alignment horizontal="center"/>
    </xf>
    <xf numFmtId="0" fontId="12" fillId="0" borderId="10" xfId="0" applyFont="1" applyBorder="1" applyAlignment="1">
      <alignment horizontal="center"/>
    </xf>
    <xf numFmtId="0" fontId="12" fillId="0" borderId="0" xfId="0" applyFont="1" applyBorder="1" applyAlignment="1">
      <alignment horizontal="center"/>
    </xf>
    <xf numFmtId="0" fontId="12" fillId="0" borderId="11"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0" fontId="22" fillId="11" borderId="7" xfId="0" applyFont="1" applyFill="1" applyBorder="1" applyAlignment="1">
      <alignment horizontal="center" vertical="center"/>
    </xf>
    <xf numFmtId="0" fontId="21" fillId="0" borderId="10" xfId="0" applyFont="1" applyBorder="1" applyAlignment="1">
      <alignment horizontal="center"/>
    </xf>
    <xf numFmtId="0" fontId="22" fillId="11" borderId="15" xfId="0" applyFont="1" applyFill="1" applyBorder="1" applyAlignment="1">
      <alignment horizontal="center" vertical="center"/>
    </xf>
    <xf numFmtId="0" fontId="15" fillId="8" borderId="16" xfId="0" applyFont="1" applyFill="1" applyBorder="1" applyAlignment="1">
      <alignment horizontal="center"/>
    </xf>
    <xf numFmtId="0" fontId="12" fillId="12" borderId="16" xfId="0" applyFont="1" applyFill="1"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cellXfs>
  <cellStyles count="4">
    <cellStyle name="20% - Accent6" xfId="2" builtinId="50"/>
    <cellStyle name="Bad" xfId="1" builtinId="27"/>
    <cellStyle name="Hyperlink" xfId="3" builtinId="8"/>
    <cellStyle name="Normal" xfId="0" builtinId="0"/>
  </cellStyles>
  <dxfs count="21">
    <dxf>
      <font>
        <color rgb="FFFF0000"/>
      </font>
    </dxf>
    <dxf>
      <font>
        <color rgb="FF00B050"/>
      </font>
    </dxf>
    <dxf>
      <font>
        <color rgb="FFFF0000"/>
      </font>
    </dxf>
    <dxf>
      <font>
        <color rgb="FF00B050"/>
      </font>
    </dxf>
    <dxf>
      <font>
        <color rgb="FFFF0000"/>
      </font>
    </dxf>
    <dxf>
      <font>
        <color rgb="FF00B050"/>
      </font>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GB"/>
              <a:t>Tag</a:t>
            </a:r>
            <a:r>
              <a:rPr lang="en-GB" baseline="0"/>
              <a:t> Specific ROC </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radarChart>
        <c:radarStyle val="marker"/>
        <c:varyColors val="0"/>
        <c:ser>
          <c:idx val="0"/>
          <c:order val="0"/>
          <c:tx>
            <c:strRef>
              <c:f>'TPF and TB Comparison'!$C$1:$H$1</c:f>
              <c:strCache>
                <c:ptCount val="1"/>
                <c:pt idx="0">
                  <c:v>TPF10 TB0</c:v>
                </c:pt>
              </c:strCache>
            </c:strRef>
          </c:tx>
          <c:spPr>
            <a:ln w="15875" cap="rnd">
              <a:solidFill>
                <a:schemeClr val="accent1"/>
              </a:solidFill>
              <a:round/>
            </a:ln>
            <a:effectLst/>
          </c:spPr>
          <c:marker>
            <c:symbol val="none"/>
          </c:marker>
          <c:val>
            <c:numRef>
              <c:f>'TPF and TB Comparison'!$C$4:$C$53</c:f>
              <c:numCache>
                <c:formatCode>General</c:formatCode>
                <c:ptCount val="50"/>
                <c:pt idx="0">
                  <c:v>0.57599999999999996</c:v>
                </c:pt>
                <c:pt idx="1">
                  <c:v>0.71609999999999996</c:v>
                </c:pt>
                <c:pt idx="2">
                  <c:v>0.58089999999999997</c:v>
                </c:pt>
                <c:pt idx="3">
                  <c:v>0.70279999999999998</c:v>
                </c:pt>
                <c:pt idx="4">
                  <c:v>0.62180000000000002</c:v>
                </c:pt>
                <c:pt idx="5">
                  <c:v>0.65290000000000004</c:v>
                </c:pt>
                <c:pt idx="6">
                  <c:v>0.64070000000000005</c:v>
                </c:pt>
                <c:pt idx="7">
                  <c:v>0.73580000000000001</c:v>
                </c:pt>
                <c:pt idx="8">
                  <c:v>0.59719999999999995</c:v>
                </c:pt>
                <c:pt idx="9">
                  <c:v>0.63060000000000005</c:v>
                </c:pt>
                <c:pt idx="10">
                  <c:v>0.58399999999999996</c:v>
                </c:pt>
                <c:pt idx="11">
                  <c:v>0.73240000000000005</c:v>
                </c:pt>
                <c:pt idx="12">
                  <c:v>0.58750000000000002</c:v>
                </c:pt>
                <c:pt idx="13">
                  <c:v>0.51859999999999995</c:v>
                </c:pt>
                <c:pt idx="14">
                  <c:v>0.59150000000000003</c:v>
                </c:pt>
                <c:pt idx="15">
                  <c:v>0.50919999999999999</c:v>
                </c:pt>
                <c:pt idx="16">
                  <c:v>0.52029999999999998</c:v>
                </c:pt>
                <c:pt idx="17">
                  <c:v>0.70150000000000001</c:v>
                </c:pt>
                <c:pt idx="18">
                  <c:v>0.51559999999999995</c:v>
                </c:pt>
                <c:pt idx="19">
                  <c:v>0.49299999999999999</c:v>
                </c:pt>
                <c:pt idx="20">
                  <c:v>0.47710000000000002</c:v>
                </c:pt>
                <c:pt idx="21">
                  <c:v>0.50749999999999995</c:v>
                </c:pt>
                <c:pt idx="22">
                  <c:v>0.61899999999999999</c:v>
                </c:pt>
                <c:pt idx="23">
                  <c:v>0.64129999999999998</c:v>
                </c:pt>
                <c:pt idx="24">
                  <c:v>0.57540000000000002</c:v>
                </c:pt>
                <c:pt idx="25">
                  <c:v>0.51659999999999995</c:v>
                </c:pt>
                <c:pt idx="26">
                  <c:v>0.49530000000000002</c:v>
                </c:pt>
                <c:pt idx="27">
                  <c:v>0.53580000000000005</c:v>
                </c:pt>
                <c:pt idx="28">
                  <c:v>0.48459999999999998</c:v>
                </c:pt>
                <c:pt idx="29">
                  <c:v>0.54359999999999997</c:v>
                </c:pt>
                <c:pt idx="30">
                  <c:v>0.54430000000000001</c:v>
                </c:pt>
                <c:pt idx="31">
                  <c:v>0.55000000000000004</c:v>
                </c:pt>
                <c:pt idx="32">
                  <c:v>0.58020000000000005</c:v>
                </c:pt>
                <c:pt idx="33">
                  <c:v>0.49280000000000002</c:v>
                </c:pt>
                <c:pt idx="34">
                  <c:v>0.51419999999999999</c:v>
                </c:pt>
                <c:pt idx="35">
                  <c:v>0.54949999999999999</c:v>
                </c:pt>
                <c:pt idx="36">
                  <c:v>0.48559999999999998</c:v>
                </c:pt>
                <c:pt idx="37">
                  <c:v>0.51700000000000002</c:v>
                </c:pt>
                <c:pt idx="38">
                  <c:v>0.63929999999999998</c:v>
                </c:pt>
                <c:pt idx="39">
                  <c:v>0.50790000000000002</c:v>
                </c:pt>
                <c:pt idx="40">
                  <c:v>0.52180000000000004</c:v>
                </c:pt>
                <c:pt idx="41">
                  <c:v>0.54769999999999996</c:v>
                </c:pt>
                <c:pt idx="42">
                  <c:v>0.53820000000000001</c:v>
                </c:pt>
                <c:pt idx="43">
                  <c:v>0.52</c:v>
                </c:pt>
                <c:pt idx="44">
                  <c:v>0.49209999999999998</c:v>
                </c:pt>
                <c:pt idx="45">
                  <c:v>0.50170000000000003</c:v>
                </c:pt>
                <c:pt idx="46">
                  <c:v>0.51149999999999995</c:v>
                </c:pt>
                <c:pt idx="47">
                  <c:v>0.49869999999999998</c:v>
                </c:pt>
                <c:pt idx="48">
                  <c:v>0.6784</c:v>
                </c:pt>
                <c:pt idx="49">
                  <c:v>0.53939999999999999</c:v>
                </c:pt>
              </c:numCache>
            </c:numRef>
          </c:val>
          <c:extLst>
            <c:ext xmlns:c16="http://schemas.microsoft.com/office/drawing/2014/chart" uri="{C3380CC4-5D6E-409C-BE32-E72D297353CC}">
              <c16:uniqueId val="{00000000-5B5F-4070-9A96-545053BD84A7}"/>
            </c:ext>
          </c:extLst>
        </c:ser>
        <c:ser>
          <c:idx val="1"/>
          <c:order val="1"/>
          <c:spPr>
            <a:ln w="15875" cap="rnd">
              <a:solidFill>
                <a:schemeClr val="accent2"/>
              </a:solidFill>
              <a:round/>
            </a:ln>
            <a:effectLst/>
          </c:spPr>
          <c:marker>
            <c:symbol val="none"/>
          </c:marker>
          <c:val>
            <c:numRef>
              <c:f>'TPF and TB Comparison'!$D$4:$D$53</c:f>
            </c:numRef>
          </c:val>
          <c:extLst>
            <c:ext xmlns:c16="http://schemas.microsoft.com/office/drawing/2014/chart" uri="{C3380CC4-5D6E-409C-BE32-E72D297353CC}">
              <c16:uniqueId val="{00000001-5B5F-4070-9A96-545053BD84A7}"/>
            </c:ext>
          </c:extLst>
        </c:ser>
        <c:ser>
          <c:idx val="2"/>
          <c:order val="2"/>
          <c:spPr>
            <a:ln w="15875" cap="rnd">
              <a:solidFill>
                <a:schemeClr val="accent3"/>
              </a:solidFill>
              <a:round/>
            </a:ln>
            <a:effectLst/>
          </c:spPr>
          <c:marker>
            <c:symbol val="none"/>
          </c:marker>
          <c:val>
            <c:numRef>
              <c:f>'TPF and TB Comparison'!$E$4:$E$53</c:f>
            </c:numRef>
          </c:val>
          <c:extLst>
            <c:ext xmlns:c16="http://schemas.microsoft.com/office/drawing/2014/chart" uri="{C3380CC4-5D6E-409C-BE32-E72D297353CC}">
              <c16:uniqueId val="{00000002-5B5F-4070-9A96-545053BD84A7}"/>
            </c:ext>
          </c:extLst>
        </c:ser>
        <c:ser>
          <c:idx val="3"/>
          <c:order val="3"/>
          <c:spPr>
            <a:ln w="15875" cap="rnd">
              <a:solidFill>
                <a:schemeClr val="accent4"/>
              </a:solidFill>
              <a:round/>
            </a:ln>
            <a:effectLst/>
          </c:spPr>
          <c:marker>
            <c:symbol val="none"/>
          </c:marker>
          <c:val>
            <c:numRef>
              <c:f>'TPF and TB Comparison'!$F$4:$F$53</c:f>
            </c:numRef>
          </c:val>
          <c:extLst>
            <c:ext xmlns:c16="http://schemas.microsoft.com/office/drawing/2014/chart" uri="{C3380CC4-5D6E-409C-BE32-E72D297353CC}">
              <c16:uniqueId val="{00000003-5B5F-4070-9A96-545053BD84A7}"/>
            </c:ext>
          </c:extLst>
        </c:ser>
        <c:ser>
          <c:idx val="4"/>
          <c:order val="4"/>
          <c:spPr>
            <a:ln w="15875" cap="rnd">
              <a:solidFill>
                <a:schemeClr val="accent5"/>
              </a:solidFill>
              <a:round/>
            </a:ln>
            <a:effectLst/>
          </c:spPr>
          <c:marker>
            <c:symbol val="none"/>
          </c:marker>
          <c:val>
            <c:numRef>
              <c:f>'TPF and TB Comparison'!$G$4:$G$53</c:f>
            </c:numRef>
          </c:val>
          <c:extLst>
            <c:ext xmlns:c16="http://schemas.microsoft.com/office/drawing/2014/chart" uri="{C3380CC4-5D6E-409C-BE32-E72D297353CC}">
              <c16:uniqueId val="{00000004-5B5F-4070-9A96-545053BD84A7}"/>
            </c:ext>
          </c:extLst>
        </c:ser>
        <c:ser>
          <c:idx val="5"/>
          <c:order val="5"/>
          <c:spPr>
            <a:ln w="15875" cap="rnd">
              <a:solidFill>
                <a:schemeClr val="accent6"/>
              </a:solidFill>
              <a:round/>
            </a:ln>
            <a:effectLst/>
          </c:spPr>
          <c:marker>
            <c:symbol val="none"/>
          </c:marker>
          <c:val>
            <c:numRef>
              <c:f>'TPF and TB Comparison'!$H$4:$H$53</c:f>
            </c:numRef>
          </c:val>
          <c:extLst>
            <c:ext xmlns:c16="http://schemas.microsoft.com/office/drawing/2014/chart" uri="{C3380CC4-5D6E-409C-BE32-E72D297353CC}">
              <c16:uniqueId val="{00000005-5B5F-4070-9A96-545053BD84A7}"/>
            </c:ext>
          </c:extLst>
        </c:ser>
        <c:ser>
          <c:idx val="6"/>
          <c:order val="6"/>
          <c:spPr>
            <a:ln w="15875" cap="rnd">
              <a:solidFill>
                <a:schemeClr val="accent1">
                  <a:lumMod val="60000"/>
                </a:schemeClr>
              </a:solidFill>
              <a:round/>
            </a:ln>
            <a:effectLst/>
          </c:spPr>
          <c:marker>
            <c:symbol val="none"/>
          </c:marker>
          <c:val>
            <c:numRef>
              <c:f>'TPF and TB Comparison'!$I$4:$I$53</c:f>
            </c:numRef>
          </c:val>
          <c:extLst>
            <c:ext xmlns:c16="http://schemas.microsoft.com/office/drawing/2014/chart" uri="{C3380CC4-5D6E-409C-BE32-E72D297353CC}">
              <c16:uniqueId val="{00000006-5B5F-4070-9A96-545053BD84A7}"/>
            </c:ext>
          </c:extLst>
        </c:ser>
        <c:ser>
          <c:idx val="7"/>
          <c:order val="7"/>
          <c:tx>
            <c:strRef>
              <c:f>'TPF and TB Comparison'!$J$1:$O$1</c:f>
              <c:strCache>
                <c:ptCount val="1"/>
                <c:pt idx="0">
                  <c:v>TPF10 TB4</c:v>
                </c:pt>
              </c:strCache>
            </c:strRef>
          </c:tx>
          <c:spPr>
            <a:ln w="15875" cap="rnd">
              <a:solidFill>
                <a:schemeClr val="accent2">
                  <a:lumMod val="60000"/>
                </a:schemeClr>
              </a:solidFill>
              <a:round/>
            </a:ln>
            <a:effectLst/>
          </c:spPr>
          <c:marker>
            <c:symbol val="none"/>
          </c:marker>
          <c:val>
            <c:numRef>
              <c:f>'TPF and TB Comparison'!$J$4:$J$53</c:f>
              <c:numCache>
                <c:formatCode>General</c:formatCode>
                <c:ptCount val="50"/>
                <c:pt idx="0">
                  <c:v>0.58379999999999999</c:v>
                </c:pt>
                <c:pt idx="1">
                  <c:v>0.74029999999999996</c:v>
                </c:pt>
                <c:pt idx="2">
                  <c:v>0.59119999999999995</c:v>
                </c:pt>
                <c:pt idx="3">
                  <c:v>0.71989999999999998</c:v>
                </c:pt>
                <c:pt idx="4">
                  <c:v>0.62419999999999998</c:v>
                </c:pt>
                <c:pt idx="5">
                  <c:v>0.629</c:v>
                </c:pt>
                <c:pt idx="6">
                  <c:v>0.58889999999999998</c:v>
                </c:pt>
                <c:pt idx="7">
                  <c:v>0.75139999999999996</c:v>
                </c:pt>
                <c:pt idx="8">
                  <c:v>0.54110000000000003</c:v>
                </c:pt>
                <c:pt idx="9">
                  <c:v>0.61880000000000002</c:v>
                </c:pt>
                <c:pt idx="10">
                  <c:v>0.56130000000000002</c:v>
                </c:pt>
                <c:pt idx="11">
                  <c:v>0.65510000000000002</c:v>
                </c:pt>
                <c:pt idx="12">
                  <c:v>0.59899999999999998</c:v>
                </c:pt>
                <c:pt idx="13">
                  <c:v>0.5171</c:v>
                </c:pt>
                <c:pt idx="14">
                  <c:v>0.54910000000000003</c:v>
                </c:pt>
                <c:pt idx="15">
                  <c:v>0.52600000000000002</c:v>
                </c:pt>
                <c:pt idx="16">
                  <c:v>0.53490000000000004</c:v>
                </c:pt>
                <c:pt idx="17">
                  <c:v>0.63739999999999997</c:v>
                </c:pt>
                <c:pt idx="18">
                  <c:v>0.51790000000000003</c:v>
                </c:pt>
                <c:pt idx="19">
                  <c:v>0.50319999999999998</c:v>
                </c:pt>
                <c:pt idx="20">
                  <c:v>0.51700000000000002</c:v>
                </c:pt>
                <c:pt idx="21">
                  <c:v>0.49559999999999998</c:v>
                </c:pt>
                <c:pt idx="22">
                  <c:v>0.63639999999999997</c:v>
                </c:pt>
                <c:pt idx="23">
                  <c:v>0.5907</c:v>
                </c:pt>
                <c:pt idx="24">
                  <c:v>0.67379999999999995</c:v>
                </c:pt>
                <c:pt idx="25">
                  <c:v>0.53169999999999995</c:v>
                </c:pt>
                <c:pt idx="26">
                  <c:v>0.51690000000000003</c:v>
                </c:pt>
                <c:pt idx="27">
                  <c:v>0.57130000000000003</c:v>
                </c:pt>
                <c:pt idx="28">
                  <c:v>0.48930000000000001</c:v>
                </c:pt>
                <c:pt idx="29">
                  <c:v>0.53869999999999996</c:v>
                </c:pt>
                <c:pt idx="30">
                  <c:v>0.62929999999999997</c:v>
                </c:pt>
                <c:pt idx="31">
                  <c:v>0.52339999999999998</c:v>
                </c:pt>
                <c:pt idx="32">
                  <c:v>0.51980000000000004</c:v>
                </c:pt>
                <c:pt idx="33">
                  <c:v>0.50470000000000004</c:v>
                </c:pt>
                <c:pt idx="34">
                  <c:v>0.55279999999999996</c:v>
                </c:pt>
                <c:pt idx="35">
                  <c:v>0.51539999999999997</c:v>
                </c:pt>
                <c:pt idx="36">
                  <c:v>0.50460000000000005</c:v>
                </c:pt>
                <c:pt idx="37">
                  <c:v>0.52780000000000005</c:v>
                </c:pt>
                <c:pt idx="38">
                  <c:v>0.53810000000000002</c:v>
                </c:pt>
                <c:pt idx="39">
                  <c:v>0.50270000000000004</c:v>
                </c:pt>
                <c:pt idx="40">
                  <c:v>0.505</c:v>
                </c:pt>
                <c:pt idx="41">
                  <c:v>0.51700000000000002</c:v>
                </c:pt>
                <c:pt idx="42">
                  <c:v>0.56330000000000002</c:v>
                </c:pt>
                <c:pt idx="43">
                  <c:v>0.53080000000000005</c:v>
                </c:pt>
                <c:pt idx="44">
                  <c:v>0.50370000000000004</c:v>
                </c:pt>
                <c:pt idx="45">
                  <c:v>0.50729999999999997</c:v>
                </c:pt>
                <c:pt idx="46">
                  <c:v>0.50800000000000001</c:v>
                </c:pt>
                <c:pt idx="47">
                  <c:v>0.49469999999999997</c:v>
                </c:pt>
                <c:pt idx="48">
                  <c:v>0.56379999999999997</c:v>
                </c:pt>
                <c:pt idx="49">
                  <c:v>0.50619999999999998</c:v>
                </c:pt>
              </c:numCache>
            </c:numRef>
          </c:val>
          <c:extLst>
            <c:ext xmlns:c16="http://schemas.microsoft.com/office/drawing/2014/chart" uri="{C3380CC4-5D6E-409C-BE32-E72D297353CC}">
              <c16:uniqueId val="{00000007-5B5F-4070-9A96-545053BD84A7}"/>
            </c:ext>
          </c:extLst>
        </c:ser>
        <c:ser>
          <c:idx val="8"/>
          <c:order val="8"/>
          <c:spPr>
            <a:ln w="15875" cap="rnd">
              <a:solidFill>
                <a:schemeClr val="accent3">
                  <a:lumMod val="60000"/>
                </a:schemeClr>
              </a:solidFill>
              <a:round/>
            </a:ln>
            <a:effectLst/>
          </c:spPr>
          <c:marker>
            <c:symbol val="none"/>
          </c:marker>
          <c:val>
            <c:numRef>
              <c:f>'TPF and TB Comparison'!$K$4:$K$53</c:f>
            </c:numRef>
          </c:val>
          <c:extLst>
            <c:ext xmlns:c16="http://schemas.microsoft.com/office/drawing/2014/chart" uri="{C3380CC4-5D6E-409C-BE32-E72D297353CC}">
              <c16:uniqueId val="{00000008-5B5F-4070-9A96-545053BD84A7}"/>
            </c:ext>
          </c:extLst>
        </c:ser>
        <c:ser>
          <c:idx val="9"/>
          <c:order val="9"/>
          <c:spPr>
            <a:ln w="15875" cap="rnd">
              <a:solidFill>
                <a:schemeClr val="accent4">
                  <a:lumMod val="60000"/>
                </a:schemeClr>
              </a:solidFill>
              <a:round/>
            </a:ln>
            <a:effectLst/>
          </c:spPr>
          <c:marker>
            <c:symbol val="none"/>
          </c:marker>
          <c:val>
            <c:numRef>
              <c:f>'TPF and TB Comparison'!$L$4:$L$53</c:f>
            </c:numRef>
          </c:val>
          <c:extLst>
            <c:ext xmlns:c16="http://schemas.microsoft.com/office/drawing/2014/chart" uri="{C3380CC4-5D6E-409C-BE32-E72D297353CC}">
              <c16:uniqueId val="{00000009-5B5F-4070-9A96-545053BD84A7}"/>
            </c:ext>
          </c:extLst>
        </c:ser>
        <c:ser>
          <c:idx val="10"/>
          <c:order val="10"/>
          <c:spPr>
            <a:ln w="15875" cap="rnd">
              <a:solidFill>
                <a:schemeClr val="accent5">
                  <a:lumMod val="60000"/>
                </a:schemeClr>
              </a:solidFill>
              <a:round/>
            </a:ln>
            <a:effectLst/>
          </c:spPr>
          <c:marker>
            <c:symbol val="none"/>
          </c:marker>
          <c:val>
            <c:numRef>
              <c:f>'TPF and TB Comparison'!$M$4:$M$53</c:f>
            </c:numRef>
          </c:val>
          <c:extLst>
            <c:ext xmlns:c16="http://schemas.microsoft.com/office/drawing/2014/chart" uri="{C3380CC4-5D6E-409C-BE32-E72D297353CC}">
              <c16:uniqueId val="{0000000A-5B5F-4070-9A96-545053BD84A7}"/>
            </c:ext>
          </c:extLst>
        </c:ser>
        <c:ser>
          <c:idx val="11"/>
          <c:order val="11"/>
          <c:spPr>
            <a:ln w="15875" cap="rnd">
              <a:solidFill>
                <a:schemeClr val="accent6">
                  <a:lumMod val="60000"/>
                </a:schemeClr>
              </a:solidFill>
              <a:round/>
            </a:ln>
            <a:effectLst/>
          </c:spPr>
          <c:marker>
            <c:symbol val="none"/>
          </c:marker>
          <c:val>
            <c:numRef>
              <c:f>'TPF and TB Comparison'!$N$4:$N$53</c:f>
            </c:numRef>
          </c:val>
          <c:extLst>
            <c:ext xmlns:c16="http://schemas.microsoft.com/office/drawing/2014/chart" uri="{C3380CC4-5D6E-409C-BE32-E72D297353CC}">
              <c16:uniqueId val="{0000000B-5B5F-4070-9A96-545053BD84A7}"/>
            </c:ext>
          </c:extLst>
        </c:ser>
        <c:ser>
          <c:idx val="12"/>
          <c:order val="12"/>
          <c:spPr>
            <a:ln w="15875" cap="rnd">
              <a:solidFill>
                <a:schemeClr val="accent1">
                  <a:lumMod val="80000"/>
                  <a:lumOff val="20000"/>
                </a:schemeClr>
              </a:solidFill>
              <a:round/>
            </a:ln>
            <a:effectLst/>
          </c:spPr>
          <c:marker>
            <c:symbol val="none"/>
          </c:marker>
          <c:val>
            <c:numRef>
              <c:f>'TPF and TB Comparison'!$O$4:$O$53</c:f>
            </c:numRef>
          </c:val>
          <c:extLst>
            <c:ext xmlns:c16="http://schemas.microsoft.com/office/drawing/2014/chart" uri="{C3380CC4-5D6E-409C-BE32-E72D297353CC}">
              <c16:uniqueId val="{0000000C-5B5F-4070-9A96-545053BD84A7}"/>
            </c:ext>
          </c:extLst>
        </c:ser>
        <c:ser>
          <c:idx val="13"/>
          <c:order val="13"/>
          <c:spPr>
            <a:ln w="15875" cap="rnd">
              <a:solidFill>
                <a:schemeClr val="accent2">
                  <a:lumMod val="80000"/>
                  <a:lumOff val="20000"/>
                </a:schemeClr>
              </a:solidFill>
              <a:round/>
            </a:ln>
            <a:effectLst/>
          </c:spPr>
          <c:marker>
            <c:symbol val="none"/>
          </c:marker>
          <c:val>
            <c:numRef>
              <c:f>'TPF and TB Comparison'!$P$4:$P$53</c:f>
            </c:numRef>
          </c:val>
          <c:extLst>
            <c:ext xmlns:c16="http://schemas.microsoft.com/office/drawing/2014/chart" uri="{C3380CC4-5D6E-409C-BE32-E72D297353CC}">
              <c16:uniqueId val="{0000000D-5B5F-4070-9A96-545053BD84A7}"/>
            </c:ext>
          </c:extLst>
        </c:ser>
        <c:ser>
          <c:idx val="14"/>
          <c:order val="14"/>
          <c:tx>
            <c:strRef>
              <c:f>'TPF and TB Comparison'!$Q$1:$V$1</c:f>
              <c:strCache>
                <c:ptCount val="1"/>
                <c:pt idx="0">
                  <c:v>TPF10 TB10</c:v>
                </c:pt>
              </c:strCache>
            </c:strRef>
          </c:tx>
          <c:spPr>
            <a:ln w="15875" cap="rnd">
              <a:solidFill>
                <a:schemeClr val="accent3">
                  <a:lumMod val="80000"/>
                  <a:lumOff val="20000"/>
                </a:schemeClr>
              </a:solidFill>
              <a:round/>
            </a:ln>
            <a:effectLst/>
          </c:spPr>
          <c:marker>
            <c:symbol val="none"/>
          </c:marker>
          <c:val>
            <c:numRef>
              <c:f>'TPF and TB Comparison'!$Q$4:$Q$53</c:f>
              <c:numCache>
                <c:formatCode>General</c:formatCode>
                <c:ptCount val="50"/>
                <c:pt idx="0">
                  <c:v>0.54120000000000001</c:v>
                </c:pt>
                <c:pt idx="1">
                  <c:v>0.68720000000000003</c:v>
                </c:pt>
                <c:pt idx="2">
                  <c:v>0.56620000000000004</c:v>
                </c:pt>
                <c:pt idx="3">
                  <c:v>0.69779999999999998</c:v>
                </c:pt>
                <c:pt idx="4">
                  <c:v>0.56159999999999999</c:v>
                </c:pt>
                <c:pt idx="5">
                  <c:v>0.62870000000000004</c:v>
                </c:pt>
                <c:pt idx="6">
                  <c:v>0.62980000000000003</c:v>
                </c:pt>
                <c:pt idx="7">
                  <c:v>0.70469999999999999</c:v>
                </c:pt>
                <c:pt idx="8">
                  <c:v>0.58430000000000004</c:v>
                </c:pt>
                <c:pt idx="9">
                  <c:v>0.55879999999999996</c:v>
                </c:pt>
                <c:pt idx="10">
                  <c:v>0.53849999999999998</c:v>
                </c:pt>
                <c:pt idx="11">
                  <c:v>0.64019999999999999</c:v>
                </c:pt>
                <c:pt idx="12">
                  <c:v>0.57520000000000004</c:v>
                </c:pt>
                <c:pt idx="13">
                  <c:v>0.50309999999999999</c:v>
                </c:pt>
                <c:pt idx="14">
                  <c:v>0.57479999999999998</c:v>
                </c:pt>
                <c:pt idx="15">
                  <c:v>0.49880000000000002</c:v>
                </c:pt>
                <c:pt idx="16">
                  <c:v>0.54430000000000001</c:v>
                </c:pt>
                <c:pt idx="17">
                  <c:v>0.58079999999999998</c:v>
                </c:pt>
                <c:pt idx="18">
                  <c:v>0.52080000000000004</c:v>
                </c:pt>
                <c:pt idx="19">
                  <c:v>0.50670000000000004</c:v>
                </c:pt>
                <c:pt idx="20">
                  <c:v>0.51919999999999999</c:v>
                </c:pt>
                <c:pt idx="21">
                  <c:v>0.49490000000000001</c:v>
                </c:pt>
                <c:pt idx="22">
                  <c:v>0.57430000000000003</c:v>
                </c:pt>
                <c:pt idx="23">
                  <c:v>0.5363</c:v>
                </c:pt>
                <c:pt idx="24">
                  <c:v>0.61780000000000002</c:v>
                </c:pt>
                <c:pt idx="25">
                  <c:v>0.5806</c:v>
                </c:pt>
                <c:pt idx="26">
                  <c:v>0.4945</c:v>
                </c:pt>
                <c:pt idx="27">
                  <c:v>0.51439999999999997</c:v>
                </c:pt>
                <c:pt idx="28">
                  <c:v>0.48299999999999998</c:v>
                </c:pt>
                <c:pt idx="29">
                  <c:v>0.50519999999999998</c:v>
                </c:pt>
                <c:pt idx="30">
                  <c:v>0.53490000000000004</c:v>
                </c:pt>
                <c:pt idx="31">
                  <c:v>0.52500000000000002</c:v>
                </c:pt>
                <c:pt idx="32">
                  <c:v>0.50629999999999997</c:v>
                </c:pt>
                <c:pt idx="33">
                  <c:v>0.50690000000000002</c:v>
                </c:pt>
                <c:pt idx="34">
                  <c:v>0.49659999999999999</c:v>
                </c:pt>
                <c:pt idx="35">
                  <c:v>0.59889999999999999</c:v>
                </c:pt>
                <c:pt idx="36">
                  <c:v>0.49919999999999998</c:v>
                </c:pt>
                <c:pt idx="37">
                  <c:v>0.50249999999999995</c:v>
                </c:pt>
                <c:pt idx="38">
                  <c:v>0.58730000000000004</c:v>
                </c:pt>
                <c:pt idx="39">
                  <c:v>0.49659999999999999</c:v>
                </c:pt>
                <c:pt idx="40">
                  <c:v>0.49309999999999998</c:v>
                </c:pt>
                <c:pt idx="41">
                  <c:v>0.56720000000000004</c:v>
                </c:pt>
                <c:pt idx="42">
                  <c:v>0.53100000000000003</c:v>
                </c:pt>
                <c:pt idx="43">
                  <c:v>0.57379999999999998</c:v>
                </c:pt>
                <c:pt idx="44">
                  <c:v>0.49659999999999999</c:v>
                </c:pt>
                <c:pt idx="45">
                  <c:v>0.50180000000000002</c:v>
                </c:pt>
                <c:pt idx="46">
                  <c:v>0.51100000000000001</c:v>
                </c:pt>
                <c:pt idx="47">
                  <c:v>0.5111</c:v>
                </c:pt>
                <c:pt idx="48">
                  <c:v>0.54010000000000002</c:v>
                </c:pt>
                <c:pt idx="49">
                  <c:v>0.51249999999999996</c:v>
                </c:pt>
              </c:numCache>
            </c:numRef>
          </c:val>
          <c:extLst>
            <c:ext xmlns:c16="http://schemas.microsoft.com/office/drawing/2014/chart" uri="{C3380CC4-5D6E-409C-BE32-E72D297353CC}">
              <c16:uniqueId val="{0000000E-5B5F-4070-9A96-545053BD84A7}"/>
            </c:ext>
          </c:extLst>
        </c:ser>
        <c:ser>
          <c:idx val="15"/>
          <c:order val="15"/>
          <c:spPr>
            <a:ln w="15875" cap="rnd">
              <a:solidFill>
                <a:schemeClr val="accent4">
                  <a:lumMod val="80000"/>
                  <a:lumOff val="20000"/>
                </a:schemeClr>
              </a:solidFill>
              <a:round/>
            </a:ln>
            <a:effectLst/>
          </c:spPr>
          <c:marker>
            <c:symbol val="none"/>
          </c:marker>
          <c:val>
            <c:numRef>
              <c:f>'TPF and TB Comparison'!$R$4:$R$53</c:f>
            </c:numRef>
          </c:val>
          <c:extLst>
            <c:ext xmlns:c16="http://schemas.microsoft.com/office/drawing/2014/chart" uri="{C3380CC4-5D6E-409C-BE32-E72D297353CC}">
              <c16:uniqueId val="{0000000F-5B5F-4070-9A96-545053BD84A7}"/>
            </c:ext>
          </c:extLst>
        </c:ser>
        <c:ser>
          <c:idx val="16"/>
          <c:order val="16"/>
          <c:spPr>
            <a:ln w="15875" cap="rnd">
              <a:solidFill>
                <a:schemeClr val="accent5">
                  <a:lumMod val="80000"/>
                  <a:lumOff val="20000"/>
                </a:schemeClr>
              </a:solidFill>
              <a:round/>
            </a:ln>
            <a:effectLst/>
          </c:spPr>
          <c:marker>
            <c:symbol val="none"/>
          </c:marker>
          <c:val>
            <c:numRef>
              <c:f>'TPF and TB Comparison'!$S$4:$S$53</c:f>
            </c:numRef>
          </c:val>
          <c:extLst>
            <c:ext xmlns:c16="http://schemas.microsoft.com/office/drawing/2014/chart" uri="{C3380CC4-5D6E-409C-BE32-E72D297353CC}">
              <c16:uniqueId val="{00000010-5B5F-4070-9A96-545053BD84A7}"/>
            </c:ext>
          </c:extLst>
        </c:ser>
        <c:ser>
          <c:idx val="17"/>
          <c:order val="17"/>
          <c:spPr>
            <a:ln w="15875" cap="rnd">
              <a:solidFill>
                <a:schemeClr val="accent6">
                  <a:lumMod val="80000"/>
                  <a:lumOff val="20000"/>
                </a:schemeClr>
              </a:solidFill>
              <a:round/>
            </a:ln>
            <a:effectLst/>
          </c:spPr>
          <c:marker>
            <c:symbol val="none"/>
          </c:marker>
          <c:val>
            <c:numRef>
              <c:f>'TPF and TB Comparison'!$T$4:$T$53</c:f>
            </c:numRef>
          </c:val>
          <c:extLst>
            <c:ext xmlns:c16="http://schemas.microsoft.com/office/drawing/2014/chart" uri="{C3380CC4-5D6E-409C-BE32-E72D297353CC}">
              <c16:uniqueId val="{00000011-5B5F-4070-9A96-545053BD84A7}"/>
            </c:ext>
          </c:extLst>
        </c:ser>
        <c:ser>
          <c:idx val="18"/>
          <c:order val="18"/>
          <c:spPr>
            <a:ln w="15875" cap="rnd">
              <a:solidFill>
                <a:schemeClr val="accent1">
                  <a:lumMod val="80000"/>
                </a:schemeClr>
              </a:solidFill>
              <a:round/>
            </a:ln>
            <a:effectLst/>
          </c:spPr>
          <c:marker>
            <c:symbol val="none"/>
          </c:marker>
          <c:val>
            <c:numRef>
              <c:f>'TPF and TB Comparison'!$U$4:$U$53</c:f>
            </c:numRef>
          </c:val>
          <c:extLst>
            <c:ext xmlns:c16="http://schemas.microsoft.com/office/drawing/2014/chart" uri="{C3380CC4-5D6E-409C-BE32-E72D297353CC}">
              <c16:uniqueId val="{00000012-5B5F-4070-9A96-545053BD84A7}"/>
            </c:ext>
          </c:extLst>
        </c:ser>
        <c:ser>
          <c:idx val="19"/>
          <c:order val="19"/>
          <c:spPr>
            <a:ln w="15875" cap="rnd">
              <a:solidFill>
                <a:schemeClr val="accent2">
                  <a:lumMod val="80000"/>
                </a:schemeClr>
              </a:solidFill>
              <a:round/>
            </a:ln>
            <a:effectLst/>
          </c:spPr>
          <c:marker>
            <c:symbol val="none"/>
          </c:marker>
          <c:val>
            <c:numRef>
              <c:f>'TPF and TB Comparison'!$V$4:$V$53</c:f>
            </c:numRef>
          </c:val>
          <c:extLst>
            <c:ext xmlns:c16="http://schemas.microsoft.com/office/drawing/2014/chart" uri="{C3380CC4-5D6E-409C-BE32-E72D297353CC}">
              <c16:uniqueId val="{00000013-5B5F-4070-9A96-545053BD84A7}"/>
            </c:ext>
          </c:extLst>
        </c:ser>
        <c:ser>
          <c:idx val="20"/>
          <c:order val="20"/>
          <c:spPr>
            <a:ln w="15875" cap="rnd">
              <a:solidFill>
                <a:schemeClr val="accent3">
                  <a:lumMod val="80000"/>
                </a:schemeClr>
              </a:solidFill>
              <a:round/>
            </a:ln>
            <a:effectLst/>
          </c:spPr>
          <c:marker>
            <c:symbol val="none"/>
          </c:marker>
          <c:val>
            <c:numRef>
              <c:f>'TPF and TB Comparison'!$W$4:$W$53</c:f>
            </c:numRef>
          </c:val>
          <c:extLst>
            <c:ext xmlns:c16="http://schemas.microsoft.com/office/drawing/2014/chart" uri="{C3380CC4-5D6E-409C-BE32-E72D297353CC}">
              <c16:uniqueId val="{00000014-5B5F-4070-9A96-545053BD84A7}"/>
            </c:ext>
          </c:extLst>
        </c:ser>
        <c:ser>
          <c:idx val="21"/>
          <c:order val="21"/>
          <c:spPr>
            <a:ln w="15875" cap="rnd">
              <a:solidFill>
                <a:schemeClr val="accent4">
                  <a:lumMod val="80000"/>
                </a:schemeClr>
              </a:solidFill>
              <a:round/>
            </a:ln>
            <a:effectLst/>
          </c:spPr>
          <c:marker>
            <c:symbol val="none"/>
          </c:marker>
          <c:val>
            <c:numRef>
              <c:f>'TPF and TB Comparison'!$X$4:$X$53</c:f>
            </c:numRef>
          </c:val>
          <c:extLst>
            <c:ext xmlns:c16="http://schemas.microsoft.com/office/drawing/2014/chart" uri="{C3380CC4-5D6E-409C-BE32-E72D297353CC}">
              <c16:uniqueId val="{00000015-5B5F-4070-9A96-545053BD84A7}"/>
            </c:ext>
          </c:extLst>
        </c:ser>
        <c:ser>
          <c:idx val="22"/>
          <c:order val="22"/>
          <c:spPr>
            <a:ln w="15875" cap="rnd">
              <a:solidFill>
                <a:schemeClr val="accent5">
                  <a:lumMod val="80000"/>
                </a:schemeClr>
              </a:solidFill>
              <a:round/>
            </a:ln>
            <a:effectLst/>
          </c:spPr>
          <c:marker>
            <c:symbol val="none"/>
          </c:marker>
          <c:val>
            <c:numRef>
              <c:f>'TPF and TB Comparison'!$Y$4:$Y$53</c:f>
            </c:numRef>
          </c:val>
          <c:extLst>
            <c:ext xmlns:c16="http://schemas.microsoft.com/office/drawing/2014/chart" uri="{C3380CC4-5D6E-409C-BE32-E72D297353CC}">
              <c16:uniqueId val="{00000016-5B5F-4070-9A96-545053BD84A7}"/>
            </c:ext>
          </c:extLst>
        </c:ser>
        <c:ser>
          <c:idx val="23"/>
          <c:order val="23"/>
          <c:spPr>
            <a:ln w="15875" cap="rnd">
              <a:solidFill>
                <a:schemeClr val="accent6">
                  <a:lumMod val="80000"/>
                </a:schemeClr>
              </a:solidFill>
              <a:round/>
            </a:ln>
            <a:effectLst/>
          </c:spPr>
          <c:marker>
            <c:symbol val="none"/>
          </c:marker>
          <c:val>
            <c:numRef>
              <c:f>'TPF and TB Comparison'!$Z$4:$Z$53</c:f>
            </c:numRef>
          </c:val>
          <c:extLst>
            <c:ext xmlns:c16="http://schemas.microsoft.com/office/drawing/2014/chart" uri="{C3380CC4-5D6E-409C-BE32-E72D297353CC}">
              <c16:uniqueId val="{00000017-5B5F-4070-9A96-545053BD84A7}"/>
            </c:ext>
          </c:extLst>
        </c:ser>
        <c:ser>
          <c:idx val="24"/>
          <c:order val="24"/>
          <c:spPr>
            <a:ln w="15875" cap="rnd">
              <a:solidFill>
                <a:schemeClr val="accent1">
                  <a:lumMod val="60000"/>
                  <a:lumOff val="40000"/>
                </a:schemeClr>
              </a:solidFill>
              <a:round/>
            </a:ln>
            <a:effectLst/>
          </c:spPr>
          <c:marker>
            <c:symbol val="none"/>
          </c:marker>
          <c:val>
            <c:numRef>
              <c:f>'TPF and TB Comparison'!$AA$4:$AA$53</c:f>
            </c:numRef>
          </c:val>
          <c:extLst>
            <c:ext xmlns:c16="http://schemas.microsoft.com/office/drawing/2014/chart" uri="{C3380CC4-5D6E-409C-BE32-E72D297353CC}">
              <c16:uniqueId val="{00000018-5B5F-4070-9A96-545053BD84A7}"/>
            </c:ext>
          </c:extLst>
        </c:ser>
        <c:ser>
          <c:idx val="25"/>
          <c:order val="25"/>
          <c:spPr>
            <a:ln w="15875" cap="rnd">
              <a:solidFill>
                <a:schemeClr val="accent2">
                  <a:lumMod val="60000"/>
                  <a:lumOff val="40000"/>
                </a:schemeClr>
              </a:solidFill>
              <a:round/>
            </a:ln>
            <a:effectLst/>
          </c:spPr>
          <c:marker>
            <c:symbol val="none"/>
          </c:marker>
          <c:val>
            <c:numRef>
              <c:f>'TPF and TB Comparison'!$AB$4:$AB$53</c:f>
            </c:numRef>
          </c:val>
          <c:extLst>
            <c:ext xmlns:c16="http://schemas.microsoft.com/office/drawing/2014/chart" uri="{C3380CC4-5D6E-409C-BE32-E72D297353CC}">
              <c16:uniqueId val="{00000019-5B5F-4070-9A96-545053BD84A7}"/>
            </c:ext>
          </c:extLst>
        </c:ser>
        <c:ser>
          <c:idx val="26"/>
          <c:order val="26"/>
          <c:spPr>
            <a:ln w="15875" cap="rnd">
              <a:solidFill>
                <a:schemeClr val="accent3">
                  <a:lumMod val="60000"/>
                  <a:lumOff val="40000"/>
                </a:schemeClr>
              </a:solidFill>
              <a:round/>
            </a:ln>
            <a:effectLst/>
          </c:spPr>
          <c:marker>
            <c:symbol val="none"/>
          </c:marker>
          <c:val>
            <c:numRef>
              <c:f>'TPF and TB Comparison'!$AC$4:$AC$53</c:f>
            </c:numRef>
          </c:val>
          <c:extLst>
            <c:ext xmlns:c16="http://schemas.microsoft.com/office/drawing/2014/chart" uri="{C3380CC4-5D6E-409C-BE32-E72D297353CC}">
              <c16:uniqueId val="{0000001A-5B5F-4070-9A96-545053BD84A7}"/>
            </c:ext>
          </c:extLst>
        </c:ser>
        <c:ser>
          <c:idx val="27"/>
          <c:order val="27"/>
          <c:spPr>
            <a:ln w="15875" cap="rnd">
              <a:solidFill>
                <a:schemeClr val="accent4">
                  <a:lumMod val="60000"/>
                  <a:lumOff val="40000"/>
                </a:schemeClr>
              </a:solidFill>
              <a:round/>
            </a:ln>
            <a:effectLst/>
          </c:spPr>
          <c:marker>
            <c:symbol val="none"/>
          </c:marker>
          <c:val>
            <c:numRef>
              <c:f>'TPF and TB Comparison'!$AD$4:$AD$53</c:f>
            </c:numRef>
          </c:val>
          <c:extLst>
            <c:ext xmlns:c16="http://schemas.microsoft.com/office/drawing/2014/chart" uri="{C3380CC4-5D6E-409C-BE32-E72D297353CC}">
              <c16:uniqueId val="{0000001B-5B5F-4070-9A96-545053BD84A7}"/>
            </c:ext>
          </c:extLst>
        </c:ser>
        <c:ser>
          <c:idx val="28"/>
          <c:order val="28"/>
          <c:tx>
            <c:strRef>
              <c:f>'TPF and TB Comparison'!$AL$1:$AQ$1</c:f>
              <c:strCache>
                <c:ptCount val="1"/>
                <c:pt idx="0">
                  <c:v>TPF10 TB0 F</c:v>
                </c:pt>
              </c:strCache>
            </c:strRef>
          </c:tx>
          <c:spPr>
            <a:ln w="15875" cap="rnd">
              <a:solidFill>
                <a:schemeClr val="accent5">
                  <a:lumMod val="60000"/>
                  <a:lumOff val="40000"/>
                </a:schemeClr>
              </a:solidFill>
              <a:round/>
            </a:ln>
            <a:effectLst/>
          </c:spPr>
          <c:marker>
            <c:symbol val="none"/>
          </c:marker>
          <c:val>
            <c:numRef>
              <c:f>'TPF and TB Comparison'!$AL$4:$AL$53</c:f>
              <c:numCache>
                <c:formatCode>General</c:formatCode>
                <c:ptCount val="50"/>
                <c:pt idx="0">
                  <c:v>0.74150000000000005</c:v>
                </c:pt>
                <c:pt idx="1">
                  <c:v>0.79810000000000003</c:v>
                </c:pt>
                <c:pt idx="2">
                  <c:v>0.6573</c:v>
                </c:pt>
                <c:pt idx="3">
                  <c:v>0.74870000000000003</c:v>
                </c:pt>
                <c:pt idx="4">
                  <c:v>0.71889999999999998</c:v>
                </c:pt>
                <c:pt idx="5">
                  <c:v>0.62560000000000004</c:v>
                </c:pt>
                <c:pt idx="6">
                  <c:v>0.66139999999999999</c:v>
                </c:pt>
                <c:pt idx="7">
                  <c:v>0.85419999999999996</c:v>
                </c:pt>
                <c:pt idx="8">
                  <c:v>0.6149</c:v>
                </c:pt>
                <c:pt idx="9">
                  <c:v>0.74509999999999998</c:v>
                </c:pt>
                <c:pt idx="10">
                  <c:v>0.69720000000000004</c:v>
                </c:pt>
                <c:pt idx="11">
                  <c:v>0.65780000000000005</c:v>
                </c:pt>
                <c:pt idx="12">
                  <c:v>0.75280000000000002</c:v>
                </c:pt>
                <c:pt idx="13">
                  <c:v>0.61560000000000004</c:v>
                </c:pt>
                <c:pt idx="14">
                  <c:v>0.5645</c:v>
                </c:pt>
                <c:pt idx="15">
                  <c:v>0.61270000000000002</c:v>
                </c:pt>
                <c:pt idx="16">
                  <c:v>0.61799999999999999</c:v>
                </c:pt>
                <c:pt idx="17">
                  <c:v>0.7319</c:v>
                </c:pt>
                <c:pt idx="18">
                  <c:v>0.66920000000000002</c:v>
                </c:pt>
                <c:pt idx="19">
                  <c:v>0.63129999999999997</c:v>
                </c:pt>
                <c:pt idx="20">
                  <c:v>0.66720000000000002</c:v>
                </c:pt>
                <c:pt idx="21">
                  <c:v>0.52439999999999998</c:v>
                </c:pt>
                <c:pt idx="22">
                  <c:v>0.84419999999999995</c:v>
                </c:pt>
                <c:pt idx="23">
                  <c:v>0.56510000000000005</c:v>
                </c:pt>
                <c:pt idx="24">
                  <c:v>0.71209999999999996</c:v>
                </c:pt>
                <c:pt idx="25">
                  <c:v>0.68910000000000005</c:v>
                </c:pt>
                <c:pt idx="26">
                  <c:v>0.56979999999999997</c:v>
                </c:pt>
                <c:pt idx="27">
                  <c:v>0.63770000000000004</c:v>
                </c:pt>
                <c:pt idx="28">
                  <c:v>0.48870000000000002</c:v>
                </c:pt>
                <c:pt idx="29">
                  <c:v>0.65529999999999999</c:v>
                </c:pt>
                <c:pt idx="30">
                  <c:v>0.59840000000000004</c:v>
                </c:pt>
                <c:pt idx="31">
                  <c:v>0.67579999999999996</c:v>
                </c:pt>
                <c:pt idx="32">
                  <c:v>0.58579999999999999</c:v>
                </c:pt>
                <c:pt idx="33">
                  <c:v>0.69289999999999996</c:v>
                </c:pt>
                <c:pt idx="34">
                  <c:v>0.51900000000000002</c:v>
                </c:pt>
                <c:pt idx="35">
                  <c:v>0.76370000000000005</c:v>
                </c:pt>
                <c:pt idx="36">
                  <c:v>0.50960000000000005</c:v>
                </c:pt>
                <c:pt idx="37">
                  <c:v>0.51390000000000002</c:v>
                </c:pt>
                <c:pt idx="38">
                  <c:v>0.59970000000000001</c:v>
                </c:pt>
                <c:pt idx="39">
                  <c:v>0.63139999999999996</c:v>
                </c:pt>
                <c:pt idx="40">
                  <c:v>0.53939999999999999</c:v>
                </c:pt>
                <c:pt idx="41">
                  <c:v>0.56389999999999996</c:v>
                </c:pt>
                <c:pt idx="42">
                  <c:v>0.58199999999999996</c:v>
                </c:pt>
                <c:pt idx="43">
                  <c:v>0.77159999999999995</c:v>
                </c:pt>
                <c:pt idx="44">
                  <c:v>0.49730000000000002</c:v>
                </c:pt>
                <c:pt idx="45">
                  <c:v>0.51170000000000004</c:v>
                </c:pt>
                <c:pt idx="46">
                  <c:v>0.63380000000000003</c:v>
                </c:pt>
                <c:pt idx="47">
                  <c:v>0.51</c:v>
                </c:pt>
                <c:pt idx="48">
                  <c:v>0.79910000000000003</c:v>
                </c:pt>
                <c:pt idx="49">
                  <c:v>0.6966</c:v>
                </c:pt>
              </c:numCache>
            </c:numRef>
          </c:val>
          <c:extLst>
            <c:ext xmlns:c16="http://schemas.microsoft.com/office/drawing/2014/chart" uri="{C3380CC4-5D6E-409C-BE32-E72D297353CC}">
              <c16:uniqueId val="{0000001C-5B5F-4070-9A96-545053BD84A7}"/>
            </c:ext>
          </c:extLst>
        </c:ser>
        <c:ser>
          <c:idx val="29"/>
          <c:order val="29"/>
          <c:tx>
            <c:strRef>
              <c:f>'TPF and TB Comparison'!$AE$1:$AJ$1</c:f>
              <c:strCache>
                <c:ptCount val="1"/>
                <c:pt idx="0">
                  <c:v>TPF10 TB104</c:v>
                </c:pt>
              </c:strCache>
            </c:strRef>
          </c:tx>
          <c:spPr>
            <a:ln w="15875" cap="rnd">
              <a:solidFill>
                <a:schemeClr val="accent6">
                  <a:lumMod val="60000"/>
                  <a:lumOff val="40000"/>
                </a:schemeClr>
              </a:solidFill>
              <a:round/>
            </a:ln>
            <a:effectLst/>
          </c:spPr>
          <c:marker>
            <c:symbol val="none"/>
          </c:marker>
          <c:val>
            <c:numRef>
              <c:f>'TPF and TB Comparison'!$AE$4:$AE$53</c:f>
              <c:numCache>
                <c:formatCode>General</c:formatCode>
                <c:ptCount val="50"/>
                <c:pt idx="0">
                  <c:v>0.74150000000000005</c:v>
                </c:pt>
                <c:pt idx="1">
                  <c:v>0.79810000000000003</c:v>
                </c:pt>
                <c:pt idx="2">
                  <c:v>0.6573</c:v>
                </c:pt>
                <c:pt idx="3">
                  <c:v>0.74870000000000003</c:v>
                </c:pt>
                <c:pt idx="4">
                  <c:v>0.71889999999999998</c:v>
                </c:pt>
                <c:pt idx="5">
                  <c:v>0.62560000000000004</c:v>
                </c:pt>
                <c:pt idx="6">
                  <c:v>0.66139999999999999</c:v>
                </c:pt>
                <c:pt idx="7">
                  <c:v>0.85419999999999996</c:v>
                </c:pt>
                <c:pt idx="8">
                  <c:v>0.6149</c:v>
                </c:pt>
                <c:pt idx="9">
                  <c:v>0.74509999999999998</c:v>
                </c:pt>
                <c:pt idx="10">
                  <c:v>0.69720000000000004</c:v>
                </c:pt>
                <c:pt idx="11">
                  <c:v>0.65780000000000005</c:v>
                </c:pt>
                <c:pt idx="12">
                  <c:v>0.75280000000000002</c:v>
                </c:pt>
                <c:pt idx="13">
                  <c:v>0.61560000000000004</c:v>
                </c:pt>
                <c:pt idx="14">
                  <c:v>0.5645</c:v>
                </c:pt>
                <c:pt idx="15">
                  <c:v>0.61270000000000002</c:v>
                </c:pt>
                <c:pt idx="16">
                  <c:v>0.61799999999999999</c:v>
                </c:pt>
                <c:pt idx="17">
                  <c:v>0.7319</c:v>
                </c:pt>
                <c:pt idx="18">
                  <c:v>0.66920000000000002</c:v>
                </c:pt>
                <c:pt idx="19">
                  <c:v>0.63129999999999997</c:v>
                </c:pt>
                <c:pt idx="20">
                  <c:v>0.66720000000000002</c:v>
                </c:pt>
                <c:pt idx="21">
                  <c:v>0.52439999999999998</c:v>
                </c:pt>
                <c:pt idx="22">
                  <c:v>0.84419999999999995</c:v>
                </c:pt>
                <c:pt idx="23">
                  <c:v>0.56510000000000005</c:v>
                </c:pt>
                <c:pt idx="24">
                  <c:v>0.71209999999999996</c:v>
                </c:pt>
                <c:pt idx="25">
                  <c:v>0.68910000000000005</c:v>
                </c:pt>
                <c:pt idx="26">
                  <c:v>0.56979999999999997</c:v>
                </c:pt>
                <c:pt idx="27">
                  <c:v>0.63770000000000004</c:v>
                </c:pt>
                <c:pt idx="28">
                  <c:v>0.48870000000000002</c:v>
                </c:pt>
                <c:pt idx="29">
                  <c:v>0.65529999999999999</c:v>
                </c:pt>
                <c:pt idx="30">
                  <c:v>0.59840000000000004</c:v>
                </c:pt>
                <c:pt idx="31">
                  <c:v>0.67579999999999996</c:v>
                </c:pt>
                <c:pt idx="32">
                  <c:v>0.58579999999999999</c:v>
                </c:pt>
                <c:pt idx="33">
                  <c:v>0.69289999999999996</c:v>
                </c:pt>
                <c:pt idx="34">
                  <c:v>0.51900000000000002</c:v>
                </c:pt>
                <c:pt idx="35">
                  <c:v>0.76370000000000005</c:v>
                </c:pt>
                <c:pt idx="36">
                  <c:v>0.50960000000000005</c:v>
                </c:pt>
                <c:pt idx="37">
                  <c:v>0.51390000000000002</c:v>
                </c:pt>
                <c:pt idx="38">
                  <c:v>0.59970000000000001</c:v>
                </c:pt>
                <c:pt idx="39">
                  <c:v>0.63139999999999996</c:v>
                </c:pt>
                <c:pt idx="40">
                  <c:v>0.53939999999999999</c:v>
                </c:pt>
                <c:pt idx="41">
                  <c:v>0.56389999999999996</c:v>
                </c:pt>
                <c:pt idx="42">
                  <c:v>0.58199999999999996</c:v>
                </c:pt>
                <c:pt idx="43">
                  <c:v>0.77159999999999995</c:v>
                </c:pt>
                <c:pt idx="44">
                  <c:v>0.49730000000000002</c:v>
                </c:pt>
                <c:pt idx="45">
                  <c:v>0.51170000000000004</c:v>
                </c:pt>
                <c:pt idx="46">
                  <c:v>0.63380000000000003</c:v>
                </c:pt>
                <c:pt idx="47">
                  <c:v>0.51</c:v>
                </c:pt>
                <c:pt idx="48">
                  <c:v>0.79910000000000003</c:v>
                </c:pt>
                <c:pt idx="49">
                  <c:v>0.6966</c:v>
                </c:pt>
              </c:numCache>
            </c:numRef>
          </c:val>
          <c:extLst>
            <c:ext xmlns:c16="http://schemas.microsoft.com/office/drawing/2014/chart" uri="{C3380CC4-5D6E-409C-BE32-E72D297353CC}">
              <c16:uniqueId val="{0000001D-5B5F-4070-9A96-545053BD84A7}"/>
            </c:ext>
          </c:extLst>
        </c:ser>
        <c:dLbls>
          <c:showLegendKey val="0"/>
          <c:showVal val="0"/>
          <c:showCatName val="0"/>
          <c:showSerName val="0"/>
          <c:showPercent val="0"/>
          <c:showBubbleSize val="0"/>
        </c:dLbls>
        <c:axId val="481153128"/>
        <c:axId val="481152144"/>
      </c:radarChart>
      <c:catAx>
        <c:axId val="4811531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2144"/>
        <c:crosses val="autoZero"/>
        <c:auto val="1"/>
        <c:lblAlgn val="ctr"/>
        <c:lblOffset val="100"/>
        <c:noMultiLvlLbl val="0"/>
      </c:catAx>
      <c:valAx>
        <c:axId val="481152144"/>
        <c:scaling>
          <c:logBase val="10"/>
          <c:orientation val="minMax"/>
          <c:max val="0.9"/>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8115312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distribution</a:t>
            </a:r>
          </a:p>
        </c:rich>
      </c:tx>
      <c:overlay val="0"/>
      <c:spPr>
        <a:noFill/>
        <a:ln>
          <a:noFill/>
        </a:ln>
        <a:effectLst/>
      </c:spPr>
    </c:title>
    <c:autoTitleDeleted val="0"/>
    <c:plotArea>
      <c:layout/>
      <c:scatterChart>
        <c:scatterStyle val="lineMarker"/>
        <c:varyColors val="0"/>
        <c:ser>
          <c:idx val="2"/>
          <c:order val="0"/>
          <c:spPr>
            <a:ln w="19050">
              <a:noFill/>
            </a:ln>
          </c:spPr>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9-10A7-42BE-BB35-6C78A656E98B}"/>
            </c:ext>
          </c:extLst>
        </c:ser>
        <c:ser>
          <c:idx val="3"/>
          <c:order val="1"/>
          <c:spPr>
            <a:ln w="25400">
              <a:noFill/>
            </a:ln>
          </c:spP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A-10A7-42BE-BB35-6C78A656E98B}"/>
            </c:ext>
          </c:extLst>
        </c:ser>
        <c:ser>
          <c:idx val="0"/>
          <c:order val="2"/>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6.025135340106455E-2"/>
                  <c:y val="2.281543643469524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yVal>
            <c:numRef>
              <c:f>'Tag Balancing'!$B$3:$AY$3</c:f>
              <c:numCache>
                <c:formatCode>General</c:formatCode>
                <c:ptCount val="50"/>
                <c:pt idx="0">
                  <c:v>498</c:v>
                </c:pt>
                <c:pt idx="1">
                  <c:v>376</c:v>
                </c:pt>
                <c:pt idx="2">
                  <c:v>328</c:v>
                </c:pt>
                <c:pt idx="3">
                  <c:v>293</c:v>
                </c:pt>
                <c:pt idx="4">
                  <c:v>234</c:v>
                </c:pt>
                <c:pt idx="5">
                  <c:v>264</c:v>
                </c:pt>
                <c:pt idx="6">
                  <c:v>244</c:v>
                </c:pt>
                <c:pt idx="7">
                  <c:v>257</c:v>
                </c:pt>
                <c:pt idx="8">
                  <c:v>228</c:v>
                </c:pt>
                <c:pt idx="9">
                  <c:v>168</c:v>
                </c:pt>
                <c:pt idx="10">
                  <c:v>202</c:v>
                </c:pt>
                <c:pt idx="11">
                  <c:v>203</c:v>
                </c:pt>
                <c:pt idx="12">
                  <c:v>171</c:v>
                </c:pt>
                <c:pt idx="13">
                  <c:v>162</c:v>
                </c:pt>
                <c:pt idx="14">
                  <c:v>169</c:v>
                </c:pt>
                <c:pt idx="15">
                  <c:v>136</c:v>
                </c:pt>
                <c:pt idx="16">
                  <c:v>139</c:v>
                </c:pt>
                <c:pt idx="17">
                  <c:v>126</c:v>
                </c:pt>
                <c:pt idx="18">
                  <c:v>132</c:v>
                </c:pt>
                <c:pt idx="19">
                  <c:v>119</c:v>
                </c:pt>
                <c:pt idx="20">
                  <c:v>111</c:v>
                </c:pt>
                <c:pt idx="21">
                  <c:v>104</c:v>
                </c:pt>
                <c:pt idx="22">
                  <c:v>96</c:v>
                </c:pt>
                <c:pt idx="23">
                  <c:v>108</c:v>
                </c:pt>
                <c:pt idx="24">
                  <c:v>87</c:v>
                </c:pt>
                <c:pt idx="25">
                  <c:v>96</c:v>
                </c:pt>
                <c:pt idx="26">
                  <c:v>100</c:v>
                </c:pt>
                <c:pt idx="27">
                  <c:v>109</c:v>
                </c:pt>
                <c:pt idx="28">
                  <c:v>96</c:v>
                </c:pt>
                <c:pt idx="29">
                  <c:v>106</c:v>
                </c:pt>
                <c:pt idx="30">
                  <c:v>86</c:v>
                </c:pt>
                <c:pt idx="31">
                  <c:v>85</c:v>
                </c:pt>
                <c:pt idx="32">
                  <c:v>85</c:v>
                </c:pt>
                <c:pt idx="33">
                  <c:v>75</c:v>
                </c:pt>
                <c:pt idx="34">
                  <c:v>62</c:v>
                </c:pt>
                <c:pt idx="35">
                  <c:v>72</c:v>
                </c:pt>
                <c:pt idx="36">
                  <c:v>65</c:v>
                </c:pt>
                <c:pt idx="37">
                  <c:v>65</c:v>
                </c:pt>
                <c:pt idx="38">
                  <c:v>77</c:v>
                </c:pt>
                <c:pt idx="39">
                  <c:v>54</c:v>
                </c:pt>
                <c:pt idx="40">
                  <c:v>57</c:v>
                </c:pt>
                <c:pt idx="41">
                  <c:v>83</c:v>
                </c:pt>
                <c:pt idx="42">
                  <c:v>65</c:v>
                </c:pt>
                <c:pt idx="43">
                  <c:v>56</c:v>
                </c:pt>
                <c:pt idx="44">
                  <c:v>59</c:v>
                </c:pt>
                <c:pt idx="45">
                  <c:v>64</c:v>
                </c:pt>
                <c:pt idx="46">
                  <c:v>67</c:v>
                </c:pt>
                <c:pt idx="47">
                  <c:v>41</c:v>
                </c:pt>
                <c:pt idx="48">
                  <c:v>47</c:v>
                </c:pt>
                <c:pt idx="49">
                  <c:v>55</c:v>
                </c:pt>
              </c:numCache>
            </c:numRef>
          </c:yVal>
          <c:smooth val="0"/>
          <c:extLst>
            <c:ext xmlns:c16="http://schemas.microsoft.com/office/drawing/2014/chart" uri="{C3380CC4-5D6E-409C-BE32-E72D297353CC}">
              <c16:uniqueId val="{00000006-10A7-42BE-BB35-6C78A656E98B}"/>
            </c:ext>
          </c:extLst>
        </c:ser>
        <c:ser>
          <c:idx val="1"/>
          <c:order val="3"/>
          <c:spPr>
            <a:ln w="25400" cap="rnd">
              <a:noFill/>
              <a:round/>
            </a:ln>
            <a:effectLst/>
          </c:spPr>
          <c:marker>
            <c:symbol val="circle"/>
            <c:size val="5"/>
            <c:spPr>
              <a:solidFill>
                <a:schemeClr val="accent2"/>
              </a:solidFill>
              <a:ln w="9525">
                <a:solidFill>
                  <a:schemeClr val="accent2"/>
                </a:solidFill>
              </a:ln>
              <a:effectLst/>
            </c:spPr>
          </c:marker>
          <c:yVal>
            <c:numRef>
              <c:f>'Tag Balancing'!$B$40:$AY$40</c:f>
              <c:numCache>
                <c:formatCode>0</c:formatCode>
                <c:ptCount val="50"/>
                <c:pt idx="0">
                  <c:v>0.44999999999998863</c:v>
                </c:pt>
                <c:pt idx="1">
                  <c:v>73.022509804626225</c:v>
                </c:pt>
                <c:pt idx="2">
                  <c:v>115.47470662355113</c:v>
                </c:pt>
                <c:pt idx="3">
                  <c:v>145.59501960925252</c:v>
                </c:pt>
                <c:pt idx="4">
                  <c:v>168.9581494318503</c:v>
                </c:pt>
                <c:pt idx="5">
                  <c:v>188.04721642817731</c:v>
                </c:pt>
                <c:pt idx="6">
                  <c:v>204.18679260609133</c:v>
                </c:pt>
                <c:pt idx="7">
                  <c:v>218.16752941387881</c:v>
                </c:pt>
                <c:pt idx="8">
                  <c:v>230.49941324710221</c:v>
                </c:pt>
                <c:pt idx="9">
                  <c:v>241.53065923647659</c:v>
                </c:pt>
                <c:pt idx="10">
                  <c:v>251.50963506198946</c:v>
                </c:pt>
                <c:pt idx="11">
                  <c:v>260.61972623280371</c:v>
                </c:pt>
                <c:pt idx="12">
                  <c:v>269.00019772622295</c:v>
                </c:pt>
                <c:pt idx="13">
                  <c:v>276.75930241071751</c:v>
                </c:pt>
                <c:pt idx="14">
                  <c:v>283.98285605540138</c:v>
                </c:pt>
                <c:pt idx="15">
                  <c:v>290.7400392185051</c:v>
                </c:pt>
                <c:pt idx="16">
                  <c:v>297.08743712268586</c:v>
                </c:pt>
                <c:pt idx="17">
                  <c:v>303.07192305172839</c:v>
                </c:pt>
                <c:pt idx="18">
                  <c:v>308.73276111872633</c:v>
                </c:pt>
                <c:pt idx="19">
                  <c:v>314.10316904110277</c:v>
                </c:pt>
                <c:pt idx="20">
                  <c:v>319.21149922964241</c:v>
                </c:pt>
                <c:pt idx="21">
                  <c:v>324.08214486661564</c:v>
                </c:pt>
                <c:pt idx="22">
                  <c:v>328.7362444077819</c:v>
                </c:pt>
                <c:pt idx="23">
                  <c:v>333.19223603742989</c:v>
                </c:pt>
                <c:pt idx="24">
                  <c:v>337.46629886370056</c:v>
                </c:pt>
                <c:pt idx="25">
                  <c:v>341.57270753084913</c:v>
                </c:pt>
                <c:pt idx="26">
                  <c:v>345.52411987065329</c:v>
                </c:pt>
                <c:pt idx="27">
                  <c:v>349.33181221534392</c:v>
                </c:pt>
                <c:pt idx="28">
                  <c:v>353.00587339958383</c:v>
                </c:pt>
                <c:pt idx="29">
                  <c:v>356.55536586002768</c:v>
                </c:pt>
                <c:pt idx="30">
                  <c:v>359.98846030959476</c:v>
                </c:pt>
                <c:pt idx="31">
                  <c:v>363.3125490231314</c:v>
                </c:pt>
                <c:pt idx="32">
                  <c:v>366.53434168554054</c:v>
                </c:pt>
                <c:pt idx="33">
                  <c:v>369.65994692731215</c:v>
                </c:pt>
                <c:pt idx="34">
                  <c:v>372.69494203794159</c:v>
                </c:pt>
                <c:pt idx="35">
                  <c:v>375.64443285635468</c:v>
                </c:pt>
                <c:pt idx="36">
                  <c:v>378.51310545385036</c:v>
                </c:pt>
                <c:pt idx="37">
                  <c:v>381.30527092335251</c:v>
                </c:pt>
                <c:pt idx="38">
                  <c:v>384.02490434977403</c:v>
                </c:pt>
                <c:pt idx="39">
                  <c:v>386.67567884572918</c:v>
                </c:pt>
                <c:pt idx="40">
                  <c:v>389.26099538394101</c:v>
                </c:pt>
                <c:pt idx="41">
                  <c:v>391.78400903426859</c:v>
                </c:pt>
                <c:pt idx="42">
                  <c:v>394.24765211311592</c:v>
                </c:pt>
                <c:pt idx="43">
                  <c:v>396.65465467124193</c:v>
                </c:pt>
                <c:pt idx="44">
                  <c:v>399.00756267895247</c:v>
                </c:pt>
                <c:pt idx="45">
                  <c:v>401.3087542124083</c:v>
                </c:pt>
                <c:pt idx="46">
                  <c:v>403.56045389904307</c:v>
                </c:pt>
                <c:pt idx="47">
                  <c:v>405.76474584205619</c:v>
                </c:pt>
                <c:pt idx="48">
                  <c:v>407.92358521218262</c:v>
                </c:pt>
                <c:pt idx="49">
                  <c:v>410.03880866832696</c:v>
                </c:pt>
              </c:numCache>
            </c:numRef>
          </c:yVal>
          <c:smooth val="0"/>
          <c:extLst>
            <c:ext xmlns:c16="http://schemas.microsoft.com/office/drawing/2014/chart" uri="{C3380CC4-5D6E-409C-BE32-E72D297353CC}">
              <c16:uniqueId val="{00000008-10A7-42BE-BB35-6C78A656E98B}"/>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Tag</a:t>
            </a:r>
            <a:r>
              <a:rPr lang="en-GB" baseline="0"/>
              <a:t> Factor</a:t>
            </a:r>
          </a:p>
        </c:rich>
      </c:tx>
      <c:overlay val="0"/>
      <c:spPr>
        <a:noFill/>
        <a:ln>
          <a:noFill/>
        </a:ln>
        <a:effectLst/>
      </c:spPr>
    </c:title>
    <c:autoTitleDeleted val="0"/>
    <c:plotArea>
      <c:layout/>
      <c:scatterChart>
        <c:scatterStyle val="lineMarker"/>
        <c:varyColors val="0"/>
        <c:ser>
          <c:idx val="0"/>
          <c:order val="0"/>
          <c:spPr>
            <a:ln w="19050">
              <a:noFill/>
            </a:ln>
          </c:spPr>
          <c:trendline>
            <c:trendlineType val="log"/>
            <c:dispRSqr val="0"/>
            <c:dispEq val="1"/>
            <c:trendlineLbl>
              <c:layout>
                <c:manualLayout>
                  <c:x val="-0.2926674559474815"/>
                  <c:y val="-2.0452008393264071E-2"/>
                </c:manualLayout>
              </c:layout>
              <c:numFmt formatCode="General" sourceLinked="0"/>
            </c:trendlineLbl>
          </c:trendline>
          <c:yVal>
            <c:numRef>
              <c:f>'Tag Balancing'!$B$41:$AY$41</c:f>
              <c:numCache>
                <c:formatCode>General</c:formatCode>
                <c:ptCount val="50"/>
                <c:pt idx="0">
                  <c:v>1.0010975609756096</c:v>
                </c:pt>
                <c:pt idx="1">
                  <c:v>1.1781036824503079</c:v>
                </c:pt>
                <c:pt idx="2">
                  <c:v>1.2816456259111004</c:v>
                </c:pt>
                <c:pt idx="3">
                  <c:v>1.3551098039250062</c:v>
                </c:pt>
                <c:pt idx="4">
                  <c:v>1.4120930473947568</c:v>
                </c:pt>
                <c:pt idx="5">
                  <c:v>1.4586517473857983</c:v>
                </c:pt>
                <c:pt idx="6">
                  <c:v>1.4980165673319301</c:v>
                </c:pt>
                <c:pt idx="7">
                  <c:v>1.5321159253997045</c:v>
                </c:pt>
                <c:pt idx="8">
                  <c:v>1.5621936908465908</c:v>
                </c:pt>
                <c:pt idx="9">
                  <c:v>1.5890991688694551</c:v>
                </c:pt>
                <c:pt idx="10">
                  <c:v>1.6134381342975352</c:v>
                </c:pt>
                <c:pt idx="11">
                  <c:v>1.635657868860497</c:v>
                </c:pt>
                <c:pt idx="12">
                  <c:v>1.6560980432346901</c:v>
                </c:pt>
                <c:pt idx="13">
                  <c:v>1.675022688806628</c:v>
                </c:pt>
                <c:pt idx="14">
                  <c:v>1.6926411123302474</c:v>
                </c:pt>
                <c:pt idx="15">
                  <c:v>1.7091220468744028</c:v>
                </c:pt>
                <c:pt idx="16">
                  <c:v>1.7246035051772826</c:v>
                </c:pt>
                <c:pt idx="17">
                  <c:v>1.7391998123212886</c:v>
                </c:pt>
                <c:pt idx="18">
                  <c:v>1.7530067344359179</c:v>
                </c:pt>
                <c:pt idx="19">
                  <c:v>1.7661052903441532</c:v>
                </c:pt>
                <c:pt idx="20">
                  <c:v>1.7785646322674205</c:v>
                </c:pt>
                <c:pt idx="21">
                  <c:v>1.7904442557722331</c:v>
                </c:pt>
                <c:pt idx="22">
                  <c:v>1.8017957180677606</c:v>
                </c:pt>
                <c:pt idx="23">
                  <c:v>1.8126639903351949</c:v>
                </c:pt>
                <c:pt idx="24">
                  <c:v>1.8230885338139038</c:v>
                </c:pt>
                <c:pt idx="25">
                  <c:v>1.833104164709388</c:v>
                </c:pt>
                <c:pt idx="26">
                  <c:v>1.8427417557820811</c:v>
                </c:pt>
                <c:pt idx="27">
                  <c:v>1.8520288102813267</c:v>
                </c:pt>
                <c:pt idx="28">
                  <c:v>1.8609899351209362</c:v>
                </c:pt>
                <c:pt idx="29">
                  <c:v>1.8696472338049457</c:v>
                </c:pt>
                <c:pt idx="30">
                  <c:v>1.8780206349014508</c:v>
                </c:pt>
                <c:pt idx="31">
                  <c:v>1.8861281683491011</c:v>
                </c:pt>
                <c:pt idx="32">
                  <c:v>1.8939861992330256</c:v>
                </c:pt>
                <c:pt idx="33">
                  <c:v>1.9016096266519809</c:v>
                </c:pt>
                <c:pt idx="34">
                  <c:v>1.9090120537510771</c:v>
                </c:pt>
                <c:pt idx="35">
                  <c:v>1.9162059337959869</c:v>
                </c:pt>
                <c:pt idx="36">
                  <c:v>1.9232026962289033</c:v>
                </c:pt>
                <c:pt idx="37">
                  <c:v>1.9300128559106158</c:v>
                </c:pt>
                <c:pt idx="38">
                  <c:v>1.9366461081701805</c:v>
                </c:pt>
                <c:pt idx="39">
                  <c:v>1.9431114118188515</c:v>
                </c:pt>
                <c:pt idx="40">
                  <c:v>1.9494170619120512</c:v>
                </c:pt>
                <c:pt idx="41">
                  <c:v>1.9555707537421185</c:v>
                </c:pt>
                <c:pt idx="42">
                  <c:v>1.9615796393002827</c:v>
                </c:pt>
                <c:pt idx="43">
                  <c:v>1.9674503772469314</c:v>
                </c:pt>
                <c:pt idx="44">
                  <c:v>1.9731891772657377</c:v>
                </c:pt>
                <c:pt idx="45">
                  <c:v>1.9788018395424594</c:v>
                </c:pt>
                <c:pt idx="46">
                  <c:v>1.984293789997666</c:v>
                </c:pt>
                <c:pt idx="47">
                  <c:v>1.9896701118098932</c:v>
                </c:pt>
                <c:pt idx="48">
                  <c:v>1.9949355736882501</c:v>
                </c:pt>
                <c:pt idx="49">
                  <c:v>2.0000946552886023</c:v>
                </c:pt>
              </c:numCache>
            </c:numRef>
          </c:yVal>
          <c:smooth val="0"/>
          <c:extLst>
            <c:ext xmlns:c16="http://schemas.microsoft.com/office/drawing/2014/chart" uri="{C3380CC4-5D6E-409C-BE32-E72D297353CC}">
              <c16:uniqueId val="{00000005-5086-4836-852D-0B26CBD75294}"/>
            </c:ext>
          </c:extLst>
        </c:ser>
        <c:ser>
          <c:idx val="1"/>
          <c:order val="1"/>
          <c:spPr>
            <a:ln w="19050">
              <a:noFill/>
            </a:ln>
          </c:spPr>
          <c:yVal>
            <c:numRef>
              <c:f>'Tag Balancing'!#REF!</c:f>
              <c:numCache>
                <c:formatCode>General</c:formatCode>
                <c:ptCount val="1"/>
                <c:pt idx="0">
                  <c:v>1</c:v>
                </c:pt>
              </c:numCache>
            </c:numRef>
          </c:yVal>
          <c:smooth val="0"/>
          <c:extLst>
            <c:ext xmlns:c16="http://schemas.microsoft.com/office/drawing/2014/chart" uri="{C3380CC4-5D6E-409C-BE32-E72D297353CC}">
              <c16:uniqueId val="{00000009-5086-4836-852D-0B26CBD75294}"/>
            </c:ext>
          </c:extLst>
        </c:ser>
        <c:ser>
          <c:idx val="2"/>
          <c:order val="2"/>
          <c:spPr>
            <a:ln w="19050">
              <a:noFill/>
            </a:ln>
          </c:spPr>
          <c:trendline>
            <c:trendlineType val="log"/>
            <c:dispRSqr val="0"/>
            <c:dispEq val="1"/>
            <c:trendlineLbl>
              <c:layout>
                <c:manualLayout>
                  <c:x val="-5.34021135186264E-2"/>
                  <c:y val="-2.8992893579920485E-2"/>
                </c:manualLayout>
              </c:layout>
              <c:numFmt formatCode="General" sourceLinked="0"/>
            </c:trendlineLbl>
          </c:trendline>
          <c:yVal>
            <c:numRef>
              <c:f>'Tag Balancing'!$B$42:$AY$42</c:f>
              <c:numCache>
                <c:formatCode>General</c:formatCode>
                <c:ptCount val="50"/>
                <c:pt idx="0">
                  <c:v>1.0043902439024388</c:v>
                </c:pt>
                <c:pt idx="1">
                  <c:v>1.7124147298012313</c:v>
                </c:pt>
                <c:pt idx="2">
                  <c:v>2.1265825036444013</c:v>
                </c:pt>
                <c:pt idx="3">
                  <c:v>2.4204392157000245</c:v>
                </c:pt>
                <c:pt idx="4">
                  <c:v>2.6483721895790273</c:v>
                </c:pt>
                <c:pt idx="5">
                  <c:v>2.8346069895431931</c:v>
                </c:pt>
                <c:pt idx="6">
                  <c:v>2.9920662693277205</c:v>
                </c:pt>
                <c:pt idx="7">
                  <c:v>3.1284637015988177</c:v>
                </c:pt>
                <c:pt idx="8">
                  <c:v>3.2487747633863631</c:v>
                </c:pt>
                <c:pt idx="9">
                  <c:v>3.3563966754778205</c:v>
                </c:pt>
                <c:pt idx="10">
                  <c:v>3.453752537190141</c:v>
                </c:pt>
                <c:pt idx="11">
                  <c:v>3.5426314754419876</c:v>
                </c:pt>
                <c:pt idx="12">
                  <c:v>3.6243921729387605</c:v>
                </c:pt>
                <c:pt idx="13">
                  <c:v>3.7000907552265123</c:v>
                </c:pt>
                <c:pt idx="14">
                  <c:v>3.7705644493209891</c:v>
                </c:pt>
                <c:pt idx="15">
                  <c:v>3.8364881874976109</c:v>
                </c:pt>
                <c:pt idx="16">
                  <c:v>3.8984140207091302</c:v>
                </c:pt>
                <c:pt idx="17">
                  <c:v>3.9567992492851549</c:v>
                </c:pt>
                <c:pt idx="18">
                  <c:v>4.0120269377436717</c:v>
                </c:pt>
                <c:pt idx="19">
                  <c:v>4.0644211613766128</c:v>
                </c:pt>
                <c:pt idx="20">
                  <c:v>4.1142585290696818</c:v>
                </c:pt>
                <c:pt idx="21">
                  <c:v>4.1617770230889324</c:v>
                </c:pt>
                <c:pt idx="22">
                  <c:v>4.2071828722710425</c:v>
                </c:pt>
                <c:pt idx="23">
                  <c:v>4.2506559613407795</c:v>
                </c:pt>
                <c:pt idx="24">
                  <c:v>4.2923541352556152</c:v>
                </c:pt>
                <c:pt idx="25">
                  <c:v>4.3324166588375519</c:v>
                </c:pt>
                <c:pt idx="26">
                  <c:v>4.3709670231283244</c:v>
                </c:pt>
                <c:pt idx="27">
                  <c:v>4.4081152411253068</c:v>
                </c:pt>
                <c:pt idx="28">
                  <c:v>4.443959740483745</c:v>
                </c:pt>
                <c:pt idx="29">
                  <c:v>4.4785889352197827</c:v>
                </c:pt>
                <c:pt idx="30">
                  <c:v>4.5120825396058031</c:v>
                </c:pt>
                <c:pt idx="31">
                  <c:v>4.5445126733964045</c:v>
                </c:pt>
                <c:pt idx="32">
                  <c:v>4.5759447969321023</c:v>
                </c:pt>
                <c:pt idx="33">
                  <c:v>4.6064385066079234</c:v>
                </c:pt>
                <c:pt idx="34">
                  <c:v>4.6360482150043083</c:v>
                </c:pt>
                <c:pt idx="35">
                  <c:v>4.6648237351839477</c:v>
                </c:pt>
                <c:pt idx="36">
                  <c:v>4.6928107849156131</c:v>
                </c:pt>
                <c:pt idx="37">
                  <c:v>4.7200514236424631</c:v>
                </c:pt>
                <c:pt idx="38">
                  <c:v>4.7465844326807218</c:v>
                </c:pt>
                <c:pt idx="39">
                  <c:v>4.772445647275406</c:v>
                </c:pt>
                <c:pt idx="40">
                  <c:v>4.7976682476482049</c:v>
                </c:pt>
                <c:pt idx="41">
                  <c:v>4.8222830149684741</c:v>
                </c:pt>
                <c:pt idx="42">
                  <c:v>4.8463185572011307</c:v>
                </c:pt>
                <c:pt idx="43">
                  <c:v>4.8698015089877256</c:v>
                </c:pt>
                <c:pt idx="44">
                  <c:v>4.8927567090629509</c:v>
                </c:pt>
                <c:pt idx="45">
                  <c:v>4.9152073581698374</c:v>
                </c:pt>
                <c:pt idx="46">
                  <c:v>4.9371751599906641</c:v>
                </c:pt>
                <c:pt idx="47">
                  <c:v>4.9586804472395727</c:v>
                </c:pt>
                <c:pt idx="48">
                  <c:v>4.9797422947530006</c:v>
                </c:pt>
                <c:pt idx="49">
                  <c:v>5.0003786211544092</c:v>
                </c:pt>
              </c:numCache>
            </c:numRef>
          </c:yVal>
          <c:smooth val="0"/>
          <c:extLst>
            <c:ext xmlns:c16="http://schemas.microsoft.com/office/drawing/2014/chart" uri="{C3380CC4-5D6E-409C-BE32-E72D297353CC}">
              <c16:uniqueId val="{0000000A-5086-4836-852D-0B26CBD75294}"/>
            </c:ext>
          </c:extLst>
        </c:ser>
        <c:ser>
          <c:idx val="3"/>
          <c:order val="3"/>
          <c:spPr>
            <a:ln w="19050">
              <a:noFill/>
            </a:ln>
          </c:spPr>
          <c:trendline>
            <c:trendlineType val="log"/>
            <c:dispRSqr val="0"/>
            <c:dispEq val="1"/>
            <c:trendlineLbl>
              <c:layout>
                <c:manualLayout>
                  <c:x val="-8.6815001346788698E-2"/>
                  <c:y val="-2.3128018594220642E-2"/>
                </c:manualLayout>
              </c:layout>
              <c:numFmt formatCode="General" sourceLinked="0"/>
            </c:trendlineLbl>
          </c:trendline>
          <c:yVal>
            <c:numRef>
              <c:f>'Tag Balancing'!$B$43:$AY$43</c:f>
              <c:numCache>
                <c:formatCode>General</c:formatCode>
                <c:ptCount val="50"/>
                <c:pt idx="0">
                  <c:v>1.0098780487804875</c:v>
                </c:pt>
                <c:pt idx="1">
                  <c:v>2.6029331420527706</c:v>
                </c:pt>
                <c:pt idx="2">
                  <c:v>3.5348106331999025</c:v>
                </c:pt>
                <c:pt idx="3">
                  <c:v>4.1959882353250553</c:v>
                </c:pt>
                <c:pt idx="4">
                  <c:v>4.7088374265528117</c:v>
                </c:pt>
                <c:pt idx="5">
                  <c:v>5.1278657264721845</c:v>
                </c:pt>
                <c:pt idx="6">
                  <c:v>5.4821491059873706</c:v>
                </c:pt>
                <c:pt idx="7">
                  <c:v>5.7890433285973399</c:v>
                </c:pt>
                <c:pt idx="8">
                  <c:v>6.0597432176193164</c:v>
                </c:pt>
                <c:pt idx="9">
                  <c:v>6.3018925198250955</c:v>
                </c:pt>
                <c:pt idx="10">
                  <c:v>6.5209432086778172</c:v>
                </c:pt>
                <c:pt idx="11">
                  <c:v>6.7209208197444719</c:v>
                </c:pt>
                <c:pt idx="12">
                  <c:v>6.9048823891122106</c:v>
                </c:pt>
                <c:pt idx="13">
                  <c:v>7.0752041992596526</c:v>
                </c:pt>
                <c:pt idx="14">
                  <c:v>7.2337700109722256</c:v>
                </c:pt>
                <c:pt idx="15">
                  <c:v>7.3820984218696237</c:v>
                </c:pt>
                <c:pt idx="16">
                  <c:v>7.5214315465955428</c:v>
                </c:pt>
                <c:pt idx="17">
                  <c:v>7.6527983108915985</c:v>
                </c:pt>
                <c:pt idx="18">
                  <c:v>7.7770606099232609</c:v>
                </c:pt>
                <c:pt idx="19">
                  <c:v>7.8949476130973775</c:v>
                </c:pt>
                <c:pt idx="20">
                  <c:v>8.0070816904067854</c:v>
                </c:pt>
                <c:pt idx="21">
                  <c:v>8.1139983019500992</c:v>
                </c:pt>
                <c:pt idx="22">
                  <c:v>8.2161614626098469</c:v>
                </c:pt>
                <c:pt idx="23">
                  <c:v>8.3139759130167548</c:v>
                </c:pt>
                <c:pt idx="24">
                  <c:v>8.4077968043251339</c:v>
                </c:pt>
                <c:pt idx="25">
                  <c:v>8.4979374823844935</c:v>
                </c:pt>
                <c:pt idx="26">
                  <c:v>8.5846758020387313</c:v>
                </c:pt>
                <c:pt idx="27">
                  <c:v>8.6682592925319391</c:v>
                </c:pt>
                <c:pt idx="28">
                  <c:v>8.7489094160884253</c:v>
                </c:pt>
                <c:pt idx="29">
                  <c:v>8.8268251042445094</c:v>
                </c:pt>
                <c:pt idx="30">
                  <c:v>8.902185714113056</c:v>
                </c:pt>
                <c:pt idx="31">
                  <c:v>8.9751535151419084</c:v>
                </c:pt>
                <c:pt idx="32">
                  <c:v>9.0458757930972311</c:v>
                </c:pt>
                <c:pt idx="33">
                  <c:v>9.1144866398678275</c:v>
                </c:pt>
                <c:pt idx="34">
                  <c:v>9.1811084837596937</c:v>
                </c:pt>
                <c:pt idx="35">
                  <c:v>9.2458534041638831</c:v>
                </c:pt>
                <c:pt idx="36">
                  <c:v>9.3088242660601299</c:v>
                </c:pt>
                <c:pt idx="37">
                  <c:v>9.3701157031955429</c:v>
                </c:pt>
                <c:pt idx="38">
                  <c:v>9.4298149735316255</c:v>
                </c:pt>
                <c:pt idx="39">
                  <c:v>9.4880027063696648</c:v>
                </c:pt>
                <c:pt idx="40">
                  <c:v>9.5447535572084607</c:v>
                </c:pt>
                <c:pt idx="41">
                  <c:v>9.6001367836790656</c:v>
                </c:pt>
                <c:pt idx="42">
                  <c:v>9.6542167537025438</c:v>
                </c:pt>
                <c:pt idx="43">
                  <c:v>9.707053395222383</c:v>
                </c:pt>
                <c:pt idx="44">
                  <c:v>9.7587025953916395</c:v>
                </c:pt>
                <c:pt idx="45">
                  <c:v>9.8092165558821325</c:v>
                </c:pt>
                <c:pt idx="46">
                  <c:v>9.8586441099789948</c:v>
                </c:pt>
                <c:pt idx="47">
                  <c:v>9.9070310062890385</c:v>
                </c:pt>
                <c:pt idx="48">
                  <c:v>9.9544201631942517</c:v>
                </c:pt>
                <c:pt idx="49">
                  <c:v>10.000851897597421</c:v>
                </c:pt>
              </c:numCache>
            </c:numRef>
          </c:yVal>
          <c:smooth val="0"/>
          <c:extLst>
            <c:ext xmlns:c16="http://schemas.microsoft.com/office/drawing/2014/chart" uri="{C3380CC4-5D6E-409C-BE32-E72D297353CC}">
              <c16:uniqueId val="{0000000B-5086-4836-852D-0B26CBD75294}"/>
            </c:ext>
          </c:extLst>
        </c:ser>
        <c:ser>
          <c:idx val="4"/>
          <c:order val="4"/>
          <c:spPr>
            <a:ln w="19050">
              <a:noFill/>
            </a:ln>
          </c:spPr>
          <c:trendline>
            <c:trendlineType val="log"/>
            <c:dispRSqr val="0"/>
            <c:dispEq val="1"/>
            <c:trendlineLbl>
              <c:layout>
                <c:manualLayout>
                  <c:x val="-0.2905857591190123"/>
                  <c:y val="2.9210861219098157E-2"/>
                </c:manualLayout>
              </c:layout>
              <c:numFmt formatCode="General" sourceLinked="0"/>
            </c:trendlineLbl>
          </c:trendline>
          <c:yVal>
            <c:numRef>
              <c:f>'Tag Balancing'!$B$44:$AY$44</c:f>
              <c:numCache>
                <c:formatCode>General</c:formatCode>
                <c:ptCount val="50"/>
                <c:pt idx="0">
                  <c:v>1.0208536585365848</c:v>
                </c:pt>
                <c:pt idx="1">
                  <c:v>4.3839699665558491</c:v>
                </c:pt>
                <c:pt idx="2">
                  <c:v>6.3512668923109059</c:v>
                </c:pt>
                <c:pt idx="3">
                  <c:v>7.7470862745751168</c:v>
                </c:pt>
                <c:pt idx="4">
                  <c:v>8.8297679005003804</c:v>
                </c:pt>
                <c:pt idx="5">
                  <c:v>9.7143832003301682</c:v>
                </c:pt>
                <c:pt idx="6">
                  <c:v>10.462314779306672</c:v>
                </c:pt>
                <c:pt idx="7">
                  <c:v>11.110202582594384</c:v>
                </c:pt>
                <c:pt idx="8">
                  <c:v>11.681680126085226</c:v>
                </c:pt>
                <c:pt idx="9">
                  <c:v>12.192884208519647</c:v>
                </c:pt>
                <c:pt idx="10">
                  <c:v>12.655324551653171</c:v>
                </c:pt>
                <c:pt idx="11">
                  <c:v>13.07749950834944</c:v>
                </c:pt>
                <c:pt idx="12">
                  <c:v>13.465862821459114</c:v>
                </c:pt>
                <c:pt idx="13">
                  <c:v>13.825431087325935</c:v>
                </c:pt>
                <c:pt idx="14">
                  <c:v>14.160181134274699</c:v>
                </c:pt>
                <c:pt idx="15">
                  <c:v>14.473318890613651</c:v>
                </c:pt>
                <c:pt idx="16">
                  <c:v>14.767466598368371</c:v>
                </c:pt>
                <c:pt idx="17">
                  <c:v>15.044796434104487</c:v>
                </c:pt>
                <c:pt idx="18">
                  <c:v>15.307127954282441</c:v>
                </c:pt>
                <c:pt idx="19">
                  <c:v>15.55600051653891</c:v>
                </c:pt>
                <c:pt idx="20">
                  <c:v>15.792728013080991</c:v>
                </c:pt>
                <c:pt idx="21">
                  <c:v>16.018440859672431</c:v>
                </c:pt>
                <c:pt idx="22">
                  <c:v>16.234118643287452</c:v>
                </c:pt>
                <c:pt idx="23">
                  <c:v>16.440615816368705</c:v>
                </c:pt>
                <c:pt idx="24">
                  <c:v>16.638682142464173</c:v>
                </c:pt>
                <c:pt idx="25">
                  <c:v>16.828979129478377</c:v>
                </c:pt>
                <c:pt idx="26">
                  <c:v>17.012093359859545</c:v>
                </c:pt>
                <c:pt idx="27">
                  <c:v>17.188547395345207</c:v>
                </c:pt>
                <c:pt idx="28">
                  <c:v>17.358808767297788</c:v>
                </c:pt>
                <c:pt idx="29">
                  <c:v>17.523297442293966</c:v>
                </c:pt>
                <c:pt idx="30">
                  <c:v>17.682392063127562</c:v>
                </c:pt>
                <c:pt idx="31">
                  <c:v>17.83643519863292</c:v>
                </c:pt>
                <c:pt idx="32">
                  <c:v>17.985737785427489</c:v>
                </c:pt>
                <c:pt idx="33">
                  <c:v>18.130582906387637</c:v>
                </c:pt>
                <c:pt idx="34">
                  <c:v>18.271229021270464</c:v>
                </c:pt>
                <c:pt idx="35">
                  <c:v>18.407912742123756</c:v>
                </c:pt>
                <c:pt idx="36">
                  <c:v>18.540851228349165</c:v>
                </c:pt>
                <c:pt idx="37">
                  <c:v>18.670244262301704</c:v>
                </c:pt>
                <c:pt idx="38">
                  <c:v>18.796276055233431</c:v>
                </c:pt>
                <c:pt idx="39">
                  <c:v>18.919116824558184</c:v>
                </c:pt>
                <c:pt idx="40">
                  <c:v>19.038924176328976</c:v>
                </c:pt>
                <c:pt idx="41">
                  <c:v>19.155844321100254</c:v>
                </c:pt>
                <c:pt idx="42">
                  <c:v>19.270013146705374</c:v>
                </c:pt>
                <c:pt idx="43">
                  <c:v>19.3815571676917</c:v>
                </c:pt>
                <c:pt idx="44">
                  <c:v>19.490594368049017</c:v>
                </c:pt>
                <c:pt idx="45">
                  <c:v>19.597234951306728</c:v>
                </c:pt>
                <c:pt idx="46">
                  <c:v>19.701582009955654</c:v>
                </c:pt>
                <c:pt idx="47">
                  <c:v>19.80373212438797</c:v>
                </c:pt>
                <c:pt idx="48">
                  <c:v>19.903775900076756</c:v>
                </c:pt>
                <c:pt idx="49">
                  <c:v>20.001798450483445</c:v>
                </c:pt>
              </c:numCache>
            </c:numRef>
          </c:yVal>
          <c:smooth val="0"/>
          <c:extLst>
            <c:ext xmlns:c16="http://schemas.microsoft.com/office/drawing/2014/chart" uri="{C3380CC4-5D6E-409C-BE32-E72D297353CC}">
              <c16:uniqueId val="{0000000C-5086-4836-852D-0B26CBD75294}"/>
            </c:ext>
          </c:extLst>
        </c:ser>
        <c:ser>
          <c:idx val="5"/>
          <c:order val="5"/>
          <c:spPr>
            <a:ln w="19050">
              <a:noFill/>
            </a:ln>
          </c:spPr>
          <c:marker>
            <c:symbol val="none"/>
          </c:marker>
          <c:trendline>
            <c:spPr>
              <a:ln w="25400" cmpd="sng">
                <a:solidFill>
                  <a:srgbClr val="FF0000"/>
                </a:solidFill>
              </a:ln>
            </c:spPr>
            <c:trendlineType val="log"/>
            <c:dispRSqr val="0"/>
            <c:dispEq val="1"/>
            <c:trendlineLbl>
              <c:layout>
                <c:manualLayout>
                  <c:x val="-0.35707753117972424"/>
                  <c:y val="0.19803488050683604"/>
                </c:manualLayout>
              </c:layout>
              <c:tx>
                <c:rich>
                  <a:bodyPr/>
                  <a:lstStyle/>
                  <a:p>
                    <a:pPr>
                      <a:defRPr/>
                    </a:pPr>
                    <a:r>
                      <a:rPr lang="en-US" b="1" baseline="0"/>
                      <a:t>y = 4ln(x) + 1</a:t>
                    </a:r>
                  </a:p>
                  <a:p>
                    <a:pPr>
                      <a:defRPr/>
                    </a:pPr>
                    <a:r>
                      <a:rPr lang="en-US" b="1" baseline="0"/>
                      <a:t>Implemented Balancing</a:t>
                    </a:r>
                  </a:p>
                  <a:p>
                    <a:pPr>
                      <a:defRPr/>
                    </a:pPr>
                    <a:r>
                      <a:rPr lang="en-US" b="1" i="1" baseline="0"/>
                      <a:t>Factor 4</a:t>
                    </a:r>
                    <a:endParaRPr lang="en-US" b="1" i="1"/>
                  </a:p>
                </c:rich>
              </c:tx>
              <c:numFmt formatCode="General" sourceLinked="0"/>
            </c:trendlineLbl>
          </c:trendline>
          <c:yVal>
            <c:numRef>
              <c:f>'Tag Balancing'!$B$45:$AY$45</c:f>
              <c:numCache>
                <c:formatCode>General</c:formatCode>
                <c:ptCount val="50"/>
                <c:pt idx="0">
                  <c:v>1</c:v>
                </c:pt>
                <c:pt idx="1">
                  <c:v>3.7725887222397811</c:v>
                </c:pt>
                <c:pt idx="2">
                  <c:v>5.3944491546724391</c:v>
                </c:pt>
                <c:pt idx="3">
                  <c:v>6.5451774444795623</c:v>
                </c:pt>
                <c:pt idx="4">
                  <c:v>7.4377516497364011</c:v>
                </c:pt>
                <c:pt idx="5">
                  <c:v>8.1670378769122198</c:v>
                </c:pt>
                <c:pt idx="6">
                  <c:v>8.7836405962212538</c:v>
                </c:pt>
                <c:pt idx="7">
                  <c:v>9.317766166719343</c:v>
                </c:pt>
                <c:pt idx="8">
                  <c:v>9.7888983093448783</c:v>
                </c:pt>
                <c:pt idx="9">
                  <c:v>10.210340371976184</c:v>
                </c:pt>
                <c:pt idx="10">
                  <c:v>10.591581091193483</c:v>
                </c:pt>
                <c:pt idx="11">
                  <c:v>10.939626599152001</c:v>
                </c:pt>
                <c:pt idx="12">
                  <c:v>11.259797429846147</c:v>
                </c:pt>
                <c:pt idx="13">
                  <c:v>11.556229318461034</c:v>
                </c:pt>
                <c:pt idx="14">
                  <c:v>11.83220080440884</c:v>
                </c:pt>
                <c:pt idx="15">
                  <c:v>12.090354888959125</c:v>
                </c:pt>
                <c:pt idx="16">
                  <c:v>12.332853376224865</c:v>
                </c:pt>
                <c:pt idx="17">
                  <c:v>12.561487031584658</c:v>
                </c:pt>
                <c:pt idx="18">
                  <c:v>12.777755916665761</c:v>
                </c:pt>
                <c:pt idx="19">
                  <c:v>12.982929094215963</c:v>
                </c:pt>
                <c:pt idx="20">
                  <c:v>13.178089750893692</c:v>
                </c:pt>
                <c:pt idx="21">
                  <c:v>13.364169813433264</c:v>
                </c:pt>
                <c:pt idx="22">
                  <c:v>13.541976863716599</c:v>
                </c:pt>
                <c:pt idx="23">
                  <c:v>13.712215321391783</c:v>
                </c:pt>
                <c:pt idx="24">
                  <c:v>13.875503299472802</c:v>
                </c:pt>
                <c:pt idx="25">
                  <c:v>14.032386152085929</c:v>
                </c:pt>
                <c:pt idx="26">
                  <c:v>14.183347464017316</c:v>
                </c:pt>
                <c:pt idx="27">
                  <c:v>14.328818040700815</c:v>
                </c:pt>
                <c:pt idx="28">
                  <c:v>14.469183319945897</c:v>
                </c:pt>
                <c:pt idx="29">
                  <c:v>14.604789526648622</c:v>
                </c:pt>
                <c:pt idx="30">
                  <c:v>14.735948817940585</c:v>
                </c:pt>
                <c:pt idx="31">
                  <c:v>14.862943611198906</c:v>
                </c:pt>
                <c:pt idx="32">
                  <c:v>14.986030245865921</c:v>
                </c:pt>
                <c:pt idx="33">
                  <c:v>15.105442098464646</c:v>
                </c:pt>
                <c:pt idx="34">
                  <c:v>15.221392245957654</c:v>
                </c:pt>
                <c:pt idx="35">
                  <c:v>15.33407575382444</c:v>
                </c:pt>
                <c:pt idx="36">
                  <c:v>15.443671650576897</c:v>
                </c:pt>
                <c:pt idx="37">
                  <c:v>15.550344638905543</c:v>
                </c:pt>
                <c:pt idx="38">
                  <c:v>15.654246584518585</c:v>
                </c:pt>
                <c:pt idx="39">
                  <c:v>15.755517816455745</c:v>
                </c:pt>
                <c:pt idx="40">
                  <c:v>15.854288266817232</c:v>
                </c:pt>
                <c:pt idx="41">
                  <c:v>15.950678473133474</c:v>
                </c:pt>
                <c:pt idx="42">
                  <c:v>16.044800462774248</c:v>
                </c:pt>
                <c:pt idx="43">
                  <c:v>16.136758535673046</c:v>
                </c:pt>
                <c:pt idx="44">
                  <c:v>16.226649959081278</c:v>
                </c:pt>
                <c:pt idx="45">
                  <c:v>16.31456558595638</c:v>
                </c:pt>
                <c:pt idx="46">
                  <c:v>16.400590406840234</c:v>
                </c:pt>
                <c:pt idx="47">
                  <c:v>16.484804043631563</c:v>
                </c:pt>
                <c:pt idx="48">
                  <c:v>16.567281192442508</c:v>
                </c:pt>
                <c:pt idx="49">
                  <c:v>16.648092021712586</c:v>
                </c:pt>
              </c:numCache>
            </c:numRef>
          </c:yVal>
          <c:smooth val="0"/>
          <c:extLst>
            <c:ext xmlns:c16="http://schemas.microsoft.com/office/drawing/2014/chart" uri="{C3380CC4-5D6E-409C-BE32-E72D297353CC}">
              <c16:uniqueId val="{00000011-5086-4836-852D-0B26CBD75294}"/>
            </c:ext>
          </c:extLst>
        </c:ser>
        <c:dLbls>
          <c:showLegendKey val="0"/>
          <c:showVal val="0"/>
          <c:showCatName val="0"/>
          <c:showSerName val="0"/>
          <c:showPercent val="0"/>
          <c:showBubbleSize val="0"/>
        </c:dLbls>
        <c:axId val="545105968"/>
        <c:axId val="545104656"/>
      </c:scatterChart>
      <c:valAx>
        <c:axId val="545105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4656"/>
        <c:crosses val="autoZero"/>
        <c:crossBetween val="midCat"/>
      </c:valAx>
      <c:valAx>
        <c:axId val="54510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05968"/>
        <c:crosses val="autoZero"/>
        <c:crossBetween val="midCat"/>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47</xdr:col>
      <xdr:colOff>1</xdr:colOff>
      <xdr:row>4</xdr:row>
      <xdr:rowOff>190499</xdr:rowOff>
    </xdr:from>
    <xdr:to>
      <xdr:col>60</xdr:col>
      <xdr:colOff>1</xdr:colOff>
      <xdr:row>47</xdr:row>
      <xdr:rowOff>11206</xdr:rowOff>
    </xdr:to>
    <xdr:graphicFrame macro="">
      <xdr:nvGraphicFramePr>
        <xdr:cNvPr id="3" name="Chart 2">
          <a:extLst>
            <a:ext uri="{FF2B5EF4-FFF2-40B4-BE49-F238E27FC236}">
              <a16:creationId xmlns:a16="http://schemas.microsoft.com/office/drawing/2014/main" id="{82D868C0-450F-4D45-A359-72C924641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409575</xdr:colOff>
      <xdr:row>3</xdr:row>
      <xdr:rowOff>95250</xdr:rowOff>
    </xdr:from>
    <xdr:to>
      <xdr:col>23</xdr:col>
      <xdr:colOff>85725</xdr:colOff>
      <xdr:row>33</xdr:row>
      <xdr:rowOff>9526</xdr:rowOff>
    </xdr:to>
    <xdr:graphicFrame macro="">
      <xdr:nvGraphicFramePr>
        <xdr:cNvPr id="2" name="Chart 1">
          <a:extLst>
            <a:ext uri="{FF2B5EF4-FFF2-40B4-BE49-F238E27FC236}">
              <a16:creationId xmlns:a16="http://schemas.microsoft.com/office/drawing/2014/main" id="{2FE064D9-D090-44A2-9014-6C05D4A87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3</xdr:row>
      <xdr:rowOff>95250</xdr:rowOff>
    </xdr:from>
    <xdr:to>
      <xdr:col>50</xdr:col>
      <xdr:colOff>123825</xdr:colOff>
      <xdr:row>33</xdr:row>
      <xdr:rowOff>9526</xdr:rowOff>
    </xdr:to>
    <xdr:graphicFrame macro="">
      <xdr:nvGraphicFramePr>
        <xdr:cNvPr id="4" name="Chart 3">
          <a:extLst>
            <a:ext uri="{FF2B5EF4-FFF2-40B4-BE49-F238E27FC236}">
              <a16:creationId xmlns:a16="http://schemas.microsoft.com/office/drawing/2014/main" id="{2238FA1D-AEAD-4928-98C2-A34117D3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N3" totalsRowShown="0" dataDxfId="20">
  <autoFilter ref="A1:N3"/>
  <tableColumns count="14">
    <tableColumn id="1" name="Type" dataDxfId="19"/>
    <tableColumn id="12" name="Total Samples" dataDxfId="18"/>
    <tableColumn id="2" name="Songs" dataDxfId="17"/>
    <tableColumn id="11" name="Train size" dataDxfId="16">
      <calculatedColumnFormula>Table1[[#This Row],[Songs]]*0.7*Table1[[#This Row],[Windows]]</calculatedColumnFormula>
    </tableColumn>
    <tableColumn id="10" name="Valid Size" dataDxfId="15">
      <calculatedColumnFormula>Table1[[#This Row],[Songs]]*0.1*Table1[[#This Row],[Windows]]</calculatedColumnFormula>
    </tableColumn>
    <tableColumn id="9" name="Test Size" dataDxfId="14">
      <calculatedColumnFormula>Table1[[#This Row],[Songs]]*0.2*Table1[[#This Row],[Windows]]</calculatedColumnFormula>
    </tableColumn>
    <tableColumn id="3" name="Windows" dataDxfId="13"/>
    <tableColumn id="4" name="Samples per window" dataDxfId="12">
      <calculatedColumnFormula>Table1[[#This Row],[Total Samples]]/Table1[[#This Row],[Windows]]</calculatedColumnFormula>
    </tableColumn>
    <tableColumn id="5" name="Batch Size" dataDxfId="11"/>
    <tableColumn id="6" name="Epochs" dataDxfId="10"/>
    <tableColumn id="14" name="Train Steps per Epoch" dataDxfId="9">
      <calculatedColumnFormula>Table1[[#This Row],[Train size]]/Table1[[#This Row],[Batch Size]]</calculatedColumnFormula>
    </tableColumn>
    <tableColumn id="7" name="Train Steps" dataDxfId="8">
      <calculatedColumnFormula>Table1[[#This Row],[Train size]]*Table1[[#This Row],[Epochs]]/Table1[[#This Row],[Batch Size]]</calculatedColumnFormula>
    </tableColumn>
    <tableColumn id="8" name="Eval Steps" dataDxfId="7">
      <calculatedColumnFormula>Table1[[#This Row],[Valid Size]]*Table1[[#This Row],[Windows]]/Table1[[#This Row],[Batch Size]]</calculatedColumnFormula>
    </tableColumn>
    <tableColumn id="13" name="Reduced Eval" dataDxfId="6"/>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5"/>
  <sheetViews>
    <sheetView topLeftCell="A19" workbookViewId="0">
      <selection activeCell="B56" sqref="B56"/>
    </sheetView>
  </sheetViews>
  <sheetFormatPr defaultRowHeight="15" x14ac:dyDescent="0.25"/>
  <cols>
    <col min="1" max="1" width="21" customWidth="1"/>
    <col min="2" max="2" width="55.140625" customWidth="1"/>
    <col min="3" max="3" width="25.42578125" customWidth="1"/>
    <col min="4" max="4" width="18.85546875" customWidth="1"/>
    <col min="5" max="5" width="17.42578125" customWidth="1"/>
    <col min="6" max="6" width="27.140625" customWidth="1"/>
    <col min="7" max="7" width="18.42578125" style="1" customWidth="1"/>
    <col min="8" max="10" width="12.7109375" style="3" customWidth="1"/>
    <col min="11" max="11" width="43" customWidth="1"/>
    <col min="12" max="12" width="58.5703125" customWidth="1"/>
  </cols>
  <sheetData>
    <row r="1" spans="1:13" s="11" customFormat="1" x14ac:dyDescent="0.25">
      <c r="A1" s="9" t="s">
        <v>30</v>
      </c>
      <c r="B1" s="9" t="s">
        <v>1</v>
      </c>
      <c r="C1" s="9" t="s">
        <v>2</v>
      </c>
      <c r="D1" s="9" t="s">
        <v>3</v>
      </c>
      <c r="E1" s="9" t="s">
        <v>12</v>
      </c>
      <c r="F1" s="9" t="s">
        <v>20</v>
      </c>
      <c r="G1" s="9" t="s">
        <v>21</v>
      </c>
      <c r="H1" s="10" t="s">
        <v>26</v>
      </c>
      <c r="I1" s="10" t="s">
        <v>27</v>
      </c>
      <c r="J1" s="10" t="s">
        <v>25</v>
      </c>
      <c r="K1" s="10" t="s">
        <v>54</v>
      </c>
      <c r="L1" s="10" t="s">
        <v>55</v>
      </c>
      <c r="M1" s="10" t="s">
        <v>56</v>
      </c>
    </row>
    <row r="2" spans="1:13" ht="5.0999999999999996" customHeight="1" x14ac:dyDescent="0.25"/>
    <row r="3" spans="1:13" x14ac:dyDescent="0.25">
      <c r="A3" s="4" t="s">
        <v>31</v>
      </c>
      <c r="B3" s="1" t="s">
        <v>22</v>
      </c>
      <c r="C3" s="1" t="s">
        <v>4</v>
      </c>
      <c r="D3" s="1" t="s">
        <v>7</v>
      </c>
      <c r="E3" s="1"/>
      <c r="G3" s="1" t="s">
        <v>24</v>
      </c>
      <c r="J3" s="3">
        <v>1</v>
      </c>
      <c r="M3" s="13">
        <v>0.5</v>
      </c>
    </row>
    <row r="4" spans="1:13" x14ac:dyDescent="0.25">
      <c r="A4" s="4" t="s">
        <v>33</v>
      </c>
      <c r="B4" s="1" t="s">
        <v>22</v>
      </c>
      <c r="C4" s="1" t="s">
        <v>4</v>
      </c>
      <c r="D4" s="1" t="s">
        <v>10</v>
      </c>
      <c r="E4" s="1" t="s">
        <v>11</v>
      </c>
      <c r="G4" s="1" t="s">
        <v>24</v>
      </c>
      <c r="J4" s="3">
        <v>1</v>
      </c>
      <c r="M4" s="13">
        <v>0.53125</v>
      </c>
    </row>
    <row r="5" spans="1:13" x14ac:dyDescent="0.25">
      <c r="A5" s="4" t="s">
        <v>32</v>
      </c>
      <c r="B5" s="1" t="s">
        <v>23</v>
      </c>
      <c r="C5" s="1" t="s">
        <v>5</v>
      </c>
      <c r="D5" s="1" t="s">
        <v>7</v>
      </c>
      <c r="E5" s="1"/>
      <c r="G5" s="1" t="s">
        <v>24</v>
      </c>
      <c r="H5" s="3">
        <v>256</v>
      </c>
      <c r="I5" s="3">
        <v>256</v>
      </c>
      <c r="J5" s="3">
        <v>1</v>
      </c>
      <c r="M5" s="13">
        <v>0.4375</v>
      </c>
    </row>
    <row r="6" spans="1:13" x14ac:dyDescent="0.25">
      <c r="A6" s="4" t="s">
        <v>34</v>
      </c>
      <c r="B6" s="1" t="s">
        <v>23</v>
      </c>
      <c r="C6" s="1" t="s">
        <v>5</v>
      </c>
      <c r="D6" s="1" t="s">
        <v>10</v>
      </c>
      <c r="E6" s="1" t="s">
        <v>11</v>
      </c>
      <c r="G6" s="1" t="s">
        <v>24</v>
      </c>
      <c r="H6" s="3">
        <v>256</v>
      </c>
      <c r="I6" s="3">
        <v>256</v>
      </c>
      <c r="J6" s="3">
        <v>1</v>
      </c>
      <c r="L6" s="12"/>
      <c r="M6" s="13">
        <v>0.46875</v>
      </c>
    </row>
    <row r="7" spans="1:13" x14ac:dyDescent="0.25">
      <c r="A7" s="4" t="s">
        <v>36</v>
      </c>
      <c r="B7" s="1" t="s">
        <v>28</v>
      </c>
      <c r="C7" s="1" t="s">
        <v>5</v>
      </c>
      <c r="D7" s="1" t="s">
        <v>10</v>
      </c>
      <c r="E7" s="1"/>
      <c r="G7" s="1" t="s">
        <v>24</v>
      </c>
      <c r="H7" s="3">
        <v>256</v>
      </c>
      <c r="I7" s="3">
        <v>256</v>
      </c>
      <c r="J7" s="3">
        <v>16</v>
      </c>
      <c r="M7" s="13">
        <v>0.5625</v>
      </c>
    </row>
    <row r="8" spans="1:13" x14ac:dyDescent="0.25">
      <c r="A8" s="4" t="s">
        <v>35</v>
      </c>
      <c r="B8" s="1" t="s">
        <v>28</v>
      </c>
      <c r="C8" s="1" t="s">
        <v>5</v>
      </c>
      <c r="D8" s="1" t="s">
        <v>10</v>
      </c>
      <c r="E8" s="1" t="s">
        <v>11</v>
      </c>
      <c r="G8" s="1" t="s">
        <v>24</v>
      </c>
      <c r="H8" s="3">
        <v>256</v>
      </c>
      <c r="I8" s="3">
        <v>256</v>
      </c>
      <c r="J8" s="3">
        <v>16</v>
      </c>
      <c r="M8" s="13">
        <v>0.59375</v>
      </c>
    </row>
    <row r="9" spans="1:13" ht="5.0999999999999996" customHeight="1" x14ac:dyDescent="0.25">
      <c r="A9" s="4"/>
      <c r="B9" s="1"/>
      <c r="C9" s="1"/>
      <c r="D9" s="1"/>
      <c r="E9" s="1"/>
    </row>
    <row r="10" spans="1:13" s="7" customFormat="1" ht="5.0999999999999996" customHeight="1" x14ac:dyDescent="0.25">
      <c r="A10" s="5"/>
      <c r="B10" s="6"/>
      <c r="C10" s="6"/>
      <c r="D10" s="6"/>
      <c r="E10" s="6"/>
      <c r="G10" s="6"/>
      <c r="H10" s="8"/>
      <c r="I10" s="8"/>
      <c r="J10" s="8"/>
    </row>
    <row r="11" spans="1:13" ht="5.0999999999999996" customHeight="1" x14ac:dyDescent="0.25">
      <c r="A11" s="4"/>
      <c r="B11" s="2"/>
      <c r="C11" s="2"/>
      <c r="D11" s="2"/>
      <c r="E11" s="2"/>
    </row>
    <row r="12" spans="1:13" x14ac:dyDescent="0.25">
      <c r="A12" s="4" t="s">
        <v>37</v>
      </c>
      <c r="B12" s="1" t="s">
        <v>45</v>
      </c>
      <c r="C12" s="1" t="s">
        <v>5</v>
      </c>
      <c r="D12" s="1" t="s">
        <v>10</v>
      </c>
      <c r="E12" s="1"/>
      <c r="G12" s="1" t="s">
        <v>29</v>
      </c>
      <c r="H12" s="3">
        <v>16</v>
      </c>
      <c r="I12" s="3">
        <v>16</v>
      </c>
      <c r="M12" s="13">
        <v>0.625</v>
      </c>
    </row>
    <row r="13" spans="1:13" x14ac:dyDescent="0.25">
      <c r="A13" s="4" t="s">
        <v>38</v>
      </c>
      <c r="B13" s="1" t="s">
        <v>44</v>
      </c>
      <c r="C13" s="1" t="s">
        <v>5</v>
      </c>
      <c r="D13" s="1" t="s">
        <v>10</v>
      </c>
      <c r="E13" s="1"/>
      <c r="G13" s="1" t="s">
        <v>29</v>
      </c>
      <c r="H13" s="3">
        <v>256</v>
      </c>
      <c r="I13" s="3">
        <v>16</v>
      </c>
      <c r="M13" s="13">
        <v>0.66666666666666663</v>
      </c>
    </row>
    <row r="14" spans="1:13" x14ac:dyDescent="0.25">
      <c r="A14" s="4" t="s">
        <v>40</v>
      </c>
      <c r="B14" s="1" t="s">
        <v>44</v>
      </c>
      <c r="C14" s="1" t="s">
        <v>5</v>
      </c>
      <c r="D14" s="1" t="s">
        <v>10</v>
      </c>
      <c r="E14" s="1" t="s">
        <v>11</v>
      </c>
      <c r="G14" s="1" t="s">
        <v>29</v>
      </c>
      <c r="H14" s="3">
        <v>256</v>
      </c>
      <c r="I14" s="3">
        <v>16</v>
      </c>
      <c r="M14" s="13">
        <v>0.70833333333333337</v>
      </c>
    </row>
    <row r="15" spans="1:13" x14ac:dyDescent="0.25">
      <c r="A15" s="14" t="s">
        <v>46</v>
      </c>
      <c r="B15" s="14" t="s">
        <v>50</v>
      </c>
      <c r="C15" s="14" t="s">
        <v>5</v>
      </c>
      <c r="D15" s="14" t="s">
        <v>8</v>
      </c>
      <c r="E15" s="2"/>
      <c r="G15" s="1" t="s">
        <v>29</v>
      </c>
      <c r="H15" s="3">
        <v>256</v>
      </c>
      <c r="I15" s="3">
        <v>16</v>
      </c>
    </row>
    <row r="16" spans="1:13" x14ac:dyDescent="0.25">
      <c r="A16" s="2" t="s">
        <v>47</v>
      </c>
      <c r="B16" s="2" t="s">
        <v>52</v>
      </c>
      <c r="C16" s="2" t="s">
        <v>4</v>
      </c>
      <c r="D16" s="2" t="s">
        <v>10</v>
      </c>
      <c r="E16" s="2"/>
      <c r="G16" s="1" t="s">
        <v>29</v>
      </c>
    </row>
    <row r="17" spans="1:13" x14ac:dyDescent="0.25">
      <c r="A17" s="2" t="s">
        <v>49</v>
      </c>
      <c r="B17" s="2" t="s">
        <v>52</v>
      </c>
      <c r="C17" s="2" t="s">
        <v>4</v>
      </c>
      <c r="D17" s="2" t="s">
        <v>10</v>
      </c>
      <c r="E17" s="2" t="s">
        <v>11</v>
      </c>
      <c r="G17" s="1" t="s">
        <v>29</v>
      </c>
    </row>
    <row r="18" spans="1:13" x14ac:dyDescent="0.25">
      <c r="A18" s="2" t="s">
        <v>48</v>
      </c>
      <c r="B18" s="2" t="s">
        <v>51</v>
      </c>
      <c r="C18" s="2" t="s">
        <v>4</v>
      </c>
      <c r="D18" s="2" t="s">
        <v>8</v>
      </c>
      <c r="G18" s="1" t="s">
        <v>29</v>
      </c>
    </row>
    <row r="19" spans="1:13" x14ac:dyDescent="0.25">
      <c r="A19" s="4" t="s">
        <v>39</v>
      </c>
      <c r="B19" s="1" t="s">
        <v>42</v>
      </c>
      <c r="C19" s="1" t="s">
        <v>5</v>
      </c>
      <c r="D19" s="1" t="s">
        <v>10</v>
      </c>
      <c r="E19" s="1"/>
      <c r="F19" s="1" t="s">
        <v>53</v>
      </c>
      <c r="G19" s="1" t="s">
        <v>29</v>
      </c>
      <c r="H19" s="3">
        <v>16</v>
      </c>
      <c r="I19" s="3">
        <v>16</v>
      </c>
      <c r="M19" s="13">
        <v>0.75</v>
      </c>
    </row>
    <row r="20" spans="1:13" x14ac:dyDescent="0.25">
      <c r="A20" s="4" t="s">
        <v>41</v>
      </c>
      <c r="B20" s="1" t="s">
        <v>43</v>
      </c>
      <c r="C20" s="1" t="s">
        <v>5</v>
      </c>
      <c r="D20" s="1" t="s">
        <v>10</v>
      </c>
      <c r="E20" s="1"/>
      <c r="F20" s="1" t="s">
        <v>53</v>
      </c>
      <c r="G20" s="1" t="s">
        <v>29</v>
      </c>
      <c r="H20" s="3">
        <v>32</v>
      </c>
      <c r="I20" s="3">
        <v>8</v>
      </c>
      <c r="M20" s="13">
        <v>0.79166666666666663</v>
      </c>
    </row>
    <row r="21" spans="1:13" ht="5.0999999999999996" customHeight="1" x14ac:dyDescent="0.25">
      <c r="A21" s="4"/>
      <c r="B21" s="1"/>
      <c r="C21" s="1"/>
      <c r="D21" s="1"/>
      <c r="E21" s="1"/>
      <c r="F21" s="1"/>
    </row>
    <row r="22" spans="1:13" s="7" customFormat="1" ht="5.0999999999999996" customHeight="1" x14ac:dyDescent="0.25">
      <c r="A22" s="5"/>
      <c r="B22" s="6"/>
      <c r="C22" s="6"/>
      <c r="D22" s="6"/>
      <c r="E22" s="6"/>
      <c r="G22" s="6"/>
      <c r="H22" s="8"/>
      <c r="I22" s="8"/>
      <c r="J22" s="8"/>
    </row>
    <row r="23" spans="1:13" ht="5.0999999999999996" customHeight="1" x14ac:dyDescent="0.25">
      <c r="A23" s="4"/>
    </row>
    <row r="24" spans="1:13" x14ac:dyDescent="0.25">
      <c r="A24" s="4"/>
      <c r="B24" s="1" t="s">
        <v>9</v>
      </c>
      <c r="C24" s="1" t="s">
        <v>5</v>
      </c>
      <c r="D24" s="1" t="s">
        <v>10</v>
      </c>
      <c r="E24" s="1"/>
      <c r="G24" s="1" t="s">
        <v>29</v>
      </c>
      <c r="M24" s="13">
        <v>0.83333333333333337</v>
      </c>
    </row>
    <row r="25" spans="1:13" x14ac:dyDescent="0.25">
      <c r="A25" s="4"/>
      <c r="B25" s="2" t="s">
        <v>9</v>
      </c>
      <c r="C25" s="2" t="s">
        <v>5</v>
      </c>
      <c r="D25" s="2" t="s">
        <v>6</v>
      </c>
      <c r="E25" s="2"/>
      <c r="F25" s="2"/>
      <c r="G25" s="2" t="s">
        <v>29</v>
      </c>
    </row>
    <row r="26" spans="1:13" x14ac:dyDescent="0.25">
      <c r="A26" s="4"/>
      <c r="B26" s="1" t="s">
        <v>9</v>
      </c>
      <c r="C26" s="1" t="s">
        <v>5</v>
      </c>
      <c r="D26" s="1" t="s">
        <v>10</v>
      </c>
      <c r="E26" s="1" t="s">
        <v>11</v>
      </c>
      <c r="F26" s="2"/>
      <c r="G26" s="2"/>
      <c r="M26" s="13">
        <v>0.89583333333333337</v>
      </c>
    </row>
    <row r="27" spans="1:13" x14ac:dyDescent="0.25">
      <c r="A27" s="4"/>
      <c r="B27" s="1" t="s">
        <v>9</v>
      </c>
      <c r="C27" s="1" t="s">
        <v>5</v>
      </c>
      <c r="D27" s="1" t="s">
        <v>10</v>
      </c>
      <c r="E27" s="1"/>
      <c r="F27" s="1" t="s">
        <v>53</v>
      </c>
      <c r="G27" s="1" t="s">
        <v>29</v>
      </c>
      <c r="M27" s="13">
        <v>0.95833333333333337</v>
      </c>
    </row>
    <row r="28" spans="1:13" ht="5.0999999999999996" customHeight="1" x14ac:dyDescent="0.25">
      <c r="A28" s="4"/>
      <c r="B28" s="1"/>
      <c r="C28" s="1"/>
      <c r="D28" s="1"/>
      <c r="E28" s="1"/>
    </row>
    <row r="29" spans="1:13" s="7" customFormat="1" ht="5.0999999999999996" customHeight="1" x14ac:dyDescent="0.25">
      <c r="A29" s="5"/>
      <c r="B29" s="6"/>
      <c r="C29" s="6"/>
      <c r="D29" s="6"/>
      <c r="E29" s="6"/>
      <c r="G29" s="6"/>
      <c r="H29" s="8"/>
      <c r="I29" s="8"/>
      <c r="J29" s="8"/>
    </row>
    <row r="30" spans="1:13" ht="5.0999999999999996" customHeight="1" x14ac:dyDescent="0.25">
      <c r="A30" s="4"/>
    </row>
    <row r="31" spans="1:13" x14ac:dyDescent="0.25">
      <c r="A31" s="4"/>
      <c r="B31" t="s">
        <v>13</v>
      </c>
      <c r="C31" t="s">
        <v>4</v>
      </c>
      <c r="D31" t="s">
        <v>10</v>
      </c>
    </row>
    <row r="32" spans="1:13" x14ac:dyDescent="0.25">
      <c r="A32" s="4"/>
      <c r="B32" t="s">
        <v>13</v>
      </c>
      <c r="C32" t="s">
        <v>5</v>
      </c>
      <c r="D32" t="s">
        <v>10</v>
      </c>
    </row>
    <row r="33" spans="1:10" x14ac:dyDescent="0.25">
      <c r="A33" s="4"/>
      <c r="B33" t="s">
        <v>13</v>
      </c>
      <c r="C33" t="s">
        <v>5</v>
      </c>
      <c r="D33" t="s">
        <v>6</v>
      </c>
    </row>
    <row r="34" spans="1:10" x14ac:dyDescent="0.25">
      <c r="A34" s="4"/>
      <c r="B34" t="s">
        <v>13</v>
      </c>
      <c r="C34" t="s">
        <v>5</v>
      </c>
      <c r="D34" t="s">
        <v>10</v>
      </c>
      <c r="E34" t="s">
        <v>11</v>
      </c>
    </row>
    <row r="35" spans="1:10" x14ac:dyDescent="0.25">
      <c r="A35" s="4"/>
      <c r="B35" t="s">
        <v>14</v>
      </c>
    </row>
    <row r="36" spans="1:10" ht="5.0999999999999996" customHeight="1" x14ac:dyDescent="0.25">
      <c r="A36" s="4"/>
    </row>
    <row r="37" spans="1:10" s="7" customFormat="1" ht="5.0999999999999996" customHeight="1" x14ac:dyDescent="0.25">
      <c r="A37" s="5"/>
      <c r="G37" s="6"/>
      <c r="H37" s="8"/>
      <c r="I37" s="8"/>
      <c r="J37" s="8"/>
    </row>
    <row r="38" spans="1:10" ht="5.0999999999999996" customHeight="1" x14ac:dyDescent="0.25">
      <c r="A38" s="4"/>
    </row>
    <row r="39" spans="1:10" x14ac:dyDescent="0.25">
      <c r="A39" s="4"/>
      <c r="B39" t="s">
        <v>15</v>
      </c>
    </row>
    <row r="40" spans="1:10" ht="5.0999999999999996" customHeight="1" x14ac:dyDescent="0.25">
      <c r="A40" s="4"/>
    </row>
    <row r="41" spans="1:10" s="7" customFormat="1" ht="5.0999999999999996" customHeight="1" x14ac:dyDescent="0.25">
      <c r="A41" s="5"/>
      <c r="G41" s="6"/>
      <c r="H41" s="8"/>
      <c r="I41" s="8"/>
      <c r="J41" s="8"/>
    </row>
    <row r="42" spans="1:10" ht="5.0999999999999996" customHeight="1" x14ac:dyDescent="0.25">
      <c r="A42" s="4"/>
    </row>
    <row r="43" spans="1:10" x14ac:dyDescent="0.25">
      <c r="A43" s="4"/>
      <c r="B43" t="s">
        <v>16</v>
      </c>
      <c r="C43" t="s">
        <v>17</v>
      </c>
    </row>
    <row r="44" spans="1:10" x14ac:dyDescent="0.25">
      <c r="A44" s="4"/>
      <c r="C44" t="s">
        <v>18</v>
      </c>
    </row>
    <row r="45" spans="1:10" x14ac:dyDescent="0.25">
      <c r="A45" s="4"/>
      <c r="C45" t="s">
        <v>19</v>
      </c>
    </row>
    <row r="46" spans="1:10" x14ac:dyDescent="0.25">
      <c r="A46" s="4"/>
    </row>
    <row r="47" spans="1:10" x14ac:dyDescent="0.25">
      <c r="A47" s="4"/>
    </row>
    <row r="48" spans="1:10"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sheetData>
  <conditionalFormatting sqref="G43:G1048576 G1:G21 G23:G39">
    <cfRule type="containsText" dxfId="5" priority="5" operator="containsText" text="No">
      <formula>NOT(ISERROR(SEARCH("No",G1)))</formula>
    </cfRule>
    <cfRule type="containsText" dxfId="4" priority="6" operator="containsText" text="Yes">
      <formula>NOT(ISERROR(SEARCH("Yes",G1)))</formula>
    </cfRule>
  </conditionalFormatting>
  <conditionalFormatting sqref="G22">
    <cfRule type="containsText" dxfId="3" priority="3" operator="containsText" text="No">
      <formula>NOT(ISERROR(SEARCH("No",G22)))</formula>
    </cfRule>
    <cfRule type="containsText" dxfId="2" priority="4" operator="containsText" text="Yes">
      <formula>NOT(ISERROR(SEARCH("Yes",G22)))</formula>
    </cfRule>
  </conditionalFormatting>
  <conditionalFormatting sqref="G40:G42">
    <cfRule type="containsText" dxfId="1" priority="1" operator="containsText" text="No">
      <formula>NOT(ISERROR(SEARCH("No",G40)))</formula>
    </cfRule>
    <cfRule type="containsText" dxfId="0" priority="2" operator="containsText" text="Yes">
      <formula>NOT(ISERROR(SEARCH("Yes",G40)))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tabSelected="1" topLeftCell="A7" workbookViewId="0">
      <selection activeCell="E37" sqref="E37"/>
    </sheetView>
  </sheetViews>
  <sheetFormatPr defaultRowHeight="15" x14ac:dyDescent="0.25"/>
  <cols>
    <col min="1" max="1" width="30.7109375" style="20" customWidth="1"/>
    <col min="2" max="2" width="10.7109375" style="20" customWidth="1"/>
    <col min="3" max="4" width="15.7109375" style="20" customWidth="1"/>
    <col min="5" max="5" width="66.5703125" style="20" customWidth="1"/>
    <col min="6" max="6" width="100.7109375" style="20" customWidth="1"/>
    <col min="7" max="8" width="9.140625" style="20"/>
    <col min="9" max="9" width="9.140625" style="38"/>
    <col min="10" max="14" width="9.140625" style="20"/>
  </cols>
  <sheetData>
    <row r="1" spans="1:14" ht="30" customHeight="1" x14ac:dyDescent="0.25">
      <c r="A1" s="75" t="s">
        <v>111</v>
      </c>
      <c r="B1" s="75"/>
      <c r="C1" s="75"/>
      <c r="D1" s="75"/>
      <c r="E1" s="75"/>
      <c r="F1" s="75"/>
      <c r="G1" s="75"/>
      <c r="H1" s="75"/>
      <c r="I1" s="75"/>
      <c r="J1"/>
      <c r="K1"/>
      <c r="L1"/>
      <c r="M1"/>
      <c r="N1"/>
    </row>
    <row r="2" spans="1:14" x14ac:dyDescent="0.25">
      <c r="A2" s="37" t="s">
        <v>54</v>
      </c>
      <c r="B2" s="37" t="s">
        <v>1</v>
      </c>
      <c r="C2" s="37" t="s">
        <v>2</v>
      </c>
      <c r="D2" s="37" t="s">
        <v>65</v>
      </c>
      <c r="E2" s="37" t="s">
        <v>112</v>
      </c>
      <c r="F2" s="37" t="s">
        <v>55</v>
      </c>
      <c r="G2" s="74" t="s">
        <v>113</v>
      </c>
      <c r="H2" s="74" t="s">
        <v>235</v>
      </c>
      <c r="I2" s="74" t="s">
        <v>256</v>
      </c>
      <c r="J2"/>
      <c r="K2"/>
      <c r="L2"/>
      <c r="M2"/>
      <c r="N2"/>
    </row>
    <row r="3" spans="1:14" s="41" customFormat="1" ht="12" x14ac:dyDescent="0.2">
      <c r="A3" s="41" t="s">
        <v>150</v>
      </c>
      <c r="B3" s="41" t="s">
        <v>150</v>
      </c>
      <c r="C3" s="41" t="s">
        <v>150</v>
      </c>
      <c r="D3" s="41" t="s">
        <v>157</v>
      </c>
      <c r="E3" s="41" t="s">
        <v>151</v>
      </c>
      <c r="F3" s="41" t="s">
        <v>152</v>
      </c>
      <c r="G3" s="64" t="s">
        <v>153</v>
      </c>
    </row>
    <row r="4" spans="1:14" x14ac:dyDescent="0.25">
      <c r="A4" s="38" t="s">
        <v>92</v>
      </c>
      <c r="B4" s="62" t="s">
        <v>117</v>
      </c>
      <c r="C4" s="38" t="s">
        <v>98</v>
      </c>
      <c r="D4" s="38" t="s">
        <v>157</v>
      </c>
      <c r="E4" s="38" t="s">
        <v>114</v>
      </c>
      <c r="F4" s="38" t="s">
        <v>115</v>
      </c>
      <c r="G4" s="65" t="s">
        <v>116</v>
      </c>
      <c r="H4" s="62" t="s">
        <v>236</v>
      </c>
    </row>
    <row r="5" spans="1:14" x14ac:dyDescent="0.25">
      <c r="A5" s="38" t="s">
        <v>95</v>
      </c>
      <c r="B5" s="62" t="s">
        <v>118</v>
      </c>
      <c r="C5" s="38" t="s">
        <v>99</v>
      </c>
      <c r="D5" s="38" t="s">
        <v>157</v>
      </c>
      <c r="E5" s="38" t="s">
        <v>114</v>
      </c>
      <c r="F5" s="38" t="s">
        <v>119</v>
      </c>
      <c r="G5" s="65" t="s">
        <v>116</v>
      </c>
      <c r="H5" s="62" t="s">
        <v>236</v>
      </c>
    </row>
    <row r="6" spans="1:14" x14ac:dyDescent="0.25">
      <c r="A6" s="38" t="s">
        <v>168</v>
      </c>
      <c r="B6" s="62" t="s">
        <v>117</v>
      </c>
      <c r="C6" s="38" t="s">
        <v>98</v>
      </c>
      <c r="D6" s="38" t="s">
        <v>157</v>
      </c>
      <c r="E6" s="38" t="s">
        <v>154</v>
      </c>
      <c r="F6" s="38" t="s">
        <v>158</v>
      </c>
      <c r="G6" s="65" t="s">
        <v>169</v>
      </c>
      <c r="H6" s="62" t="s">
        <v>236</v>
      </c>
    </row>
    <row r="7" spans="1:14" ht="24" x14ac:dyDescent="0.25">
      <c r="A7" s="68" t="s">
        <v>167</v>
      </c>
      <c r="B7" s="62" t="s">
        <v>117</v>
      </c>
      <c r="C7" s="38" t="s">
        <v>98</v>
      </c>
      <c r="D7" s="38" t="s">
        <v>157</v>
      </c>
      <c r="E7" s="38" t="s">
        <v>159</v>
      </c>
      <c r="F7" s="38" t="s">
        <v>170</v>
      </c>
      <c r="G7" s="65" t="s">
        <v>169</v>
      </c>
      <c r="H7" s="62" t="s">
        <v>236</v>
      </c>
    </row>
    <row r="8" spans="1:14" x14ac:dyDescent="0.25">
      <c r="A8" s="68"/>
      <c r="B8" s="62"/>
      <c r="C8" s="38"/>
      <c r="D8" s="38"/>
      <c r="E8" s="38"/>
      <c r="F8" s="38"/>
      <c r="G8" s="65"/>
      <c r="H8" s="62"/>
    </row>
    <row r="9" spans="1:14" x14ac:dyDescent="0.25">
      <c r="A9" s="68"/>
      <c r="B9" s="62" t="s">
        <v>117</v>
      </c>
      <c r="C9" s="38" t="s">
        <v>98</v>
      </c>
      <c r="D9" s="38" t="s">
        <v>157</v>
      </c>
      <c r="E9" s="38" t="s">
        <v>253</v>
      </c>
      <c r="F9" s="38"/>
      <c r="G9" s="65"/>
      <c r="H9" s="62"/>
      <c r="I9" s="38">
        <v>1</v>
      </c>
    </row>
    <row r="10" spans="1:14" x14ac:dyDescent="0.25">
      <c r="A10" s="68"/>
      <c r="B10" s="62" t="s">
        <v>118</v>
      </c>
      <c r="C10" s="38" t="s">
        <v>99</v>
      </c>
      <c r="D10" s="38" t="s">
        <v>157</v>
      </c>
      <c r="E10" s="38" t="s">
        <v>255</v>
      </c>
      <c r="F10" s="38"/>
      <c r="G10" s="65"/>
      <c r="H10" s="62"/>
      <c r="I10" s="38">
        <v>2</v>
      </c>
    </row>
    <row r="11" spans="1:14" x14ac:dyDescent="0.25">
      <c r="A11" s="68"/>
      <c r="B11" s="62" t="s">
        <v>117</v>
      </c>
      <c r="C11" s="38" t="s">
        <v>98</v>
      </c>
      <c r="D11" s="38" t="s">
        <v>157</v>
      </c>
      <c r="E11" s="38" t="s">
        <v>251</v>
      </c>
      <c r="F11" s="38"/>
      <c r="G11" s="65"/>
      <c r="H11" s="62"/>
      <c r="I11" s="38">
        <v>3</v>
      </c>
    </row>
    <row r="12" spans="1:14" x14ac:dyDescent="0.25">
      <c r="A12" s="68"/>
      <c r="B12" s="62" t="s">
        <v>117</v>
      </c>
      <c r="C12" s="38" t="s">
        <v>98</v>
      </c>
      <c r="D12" s="38" t="s">
        <v>157</v>
      </c>
      <c r="E12" s="38" t="s">
        <v>252</v>
      </c>
      <c r="F12" s="38"/>
      <c r="G12" s="65"/>
      <c r="H12" s="62"/>
      <c r="I12" s="38">
        <v>4</v>
      </c>
    </row>
    <row r="13" spans="1:14" x14ac:dyDescent="0.25">
      <c r="A13" s="68"/>
      <c r="B13" s="62" t="s">
        <v>118</v>
      </c>
      <c r="C13" s="38" t="s">
        <v>99</v>
      </c>
      <c r="D13" s="38" t="s">
        <v>157</v>
      </c>
      <c r="E13" s="38" t="s">
        <v>254</v>
      </c>
      <c r="F13" s="38"/>
      <c r="G13" s="65"/>
      <c r="H13" s="62"/>
      <c r="I13" s="38">
        <v>5</v>
      </c>
    </row>
    <row r="14" spans="1:14" x14ac:dyDescent="0.25">
      <c r="A14" s="38"/>
      <c r="B14" s="62" t="s">
        <v>117</v>
      </c>
      <c r="C14" s="38" t="s">
        <v>161</v>
      </c>
      <c r="D14" s="38" t="s">
        <v>157</v>
      </c>
      <c r="E14" s="38" t="s">
        <v>171</v>
      </c>
      <c r="F14" s="38"/>
      <c r="G14" s="65"/>
      <c r="H14" s="38"/>
      <c r="I14" s="38">
        <v>6</v>
      </c>
    </row>
    <row r="15" spans="1:14" x14ac:dyDescent="0.25">
      <c r="A15" s="38"/>
      <c r="B15" s="62"/>
      <c r="C15" s="38"/>
      <c r="D15" s="38"/>
      <c r="E15" s="38"/>
      <c r="F15" s="38"/>
      <c r="G15" s="65"/>
      <c r="H15" s="38"/>
    </row>
    <row r="16" spans="1:14" x14ac:dyDescent="0.25">
      <c r="A16" s="38"/>
      <c r="B16" s="62"/>
      <c r="C16" s="38" t="s">
        <v>270</v>
      </c>
      <c r="D16" s="38"/>
      <c r="E16" s="38" t="s">
        <v>266</v>
      </c>
      <c r="F16" s="38"/>
      <c r="G16" s="65"/>
      <c r="H16" s="38"/>
      <c r="I16" s="38">
        <v>7</v>
      </c>
    </row>
    <row r="17" spans="1:9" x14ac:dyDescent="0.25">
      <c r="A17" s="38"/>
      <c r="B17" s="62"/>
      <c r="C17" s="38" t="s">
        <v>269</v>
      </c>
      <c r="D17" s="38"/>
      <c r="E17" s="38" t="s">
        <v>265</v>
      </c>
      <c r="F17" s="38"/>
      <c r="G17" s="65"/>
      <c r="H17" s="38"/>
      <c r="I17" s="38">
        <v>8</v>
      </c>
    </row>
    <row r="18" spans="1:9" x14ac:dyDescent="0.25">
      <c r="A18" s="38"/>
      <c r="B18" s="62"/>
      <c r="C18" s="38" t="s">
        <v>271</v>
      </c>
      <c r="D18" s="38"/>
      <c r="E18" s="38" t="s">
        <v>267</v>
      </c>
      <c r="F18" s="38"/>
      <c r="G18" s="65"/>
      <c r="H18" s="38"/>
      <c r="I18" s="38">
        <v>9</v>
      </c>
    </row>
    <row r="19" spans="1:9" x14ac:dyDescent="0.25">
      <c r="A19" s="38"/>
      <c r="B19" s="62"/>
      <c r="C19" s="38" t="s">
        <v>272</v>
      </c>
      <c r="D19" s="38"/>
      <c r="E19" s="38" t="s">
        <v>268</v>
      </c>
      <c r="F19" s="38"/>
      <c r="G19" s="65"/>
      <c r="H19" s="38"/>
      <c r="I19" s="38">
        <v>10</v>
      </c>
    </row>
    <row r="20" spans="1:9" x14ac:dyDescent="0.25">
      <c r="A20" s="38"/>
      <c r="B20" s="62"/>
      <c r="C20" s="38"/>
      <c r="D20" s="38"/>
      <c r="E20" s="38"/>
      <c r="F20" s="38"/>
      <c r="G20" s="65"/>
      <c r="H20" s="38"/>
    </row>
    <row r="21" spans="1:9" x14ac:dyDescent="0.25">
      <c r="A21" s="38"/>
      <c r="B21" s="38" t="s">
        <v>131</v>
      </c>
      <c r="C21" s="38" t="s">
        <v>160</v>
      </c>
      <c r="D21" s="38"/>
      <c r="E21" s="38" t="s">
        <v>257</v>
      </c>
      <c r="F21" s="38"/>
      <c r="G21" s="65"/>
      <c r="H21" s="38"/>
      <c r="I21" s="38">
        <v>11</v>
      </c>
    </row>
    <row r="22" spans="1:9" x14ac:dyDescent="0.25">
      <c r="A22" s="38"/>
      <c r="B22" s="38" t="s">
        <v>162</v>
      </c>
      <c r="C22" s="38" t="s">
        <v>160</v>
      </c>
      <c r="D22" s="38"/>
      <c r="E22" s="38" t="s">
        <v>258</v>
      </c>
      <c r="F22" s="38"/>
      <c r="G22" s="65"/>
      <c r="H22" s="38"/>
      <c r="I22" s="38">
        <v>12</v>
      </c>
    </row>
    <row r="23" spans="1:9" x14ac:dyDescent="0.25">
      <c r="A23" s="38"/>
      <c r="B23" s="38" t="s">
        <v>163</v>
      </c>
      <c r="C23" s="38" t="s">
        <v>160</v>
      </c>
      <c r="D23" s="38"/>
      <c r="E23" s="38" t="s">
        <v>259</v>
      </c>
      <c r="F23" s="38"/>
      <c r="G23" s="65"/>
      <c r="H23" s="38"/>
      <c r="I23" s="38">
        <v>13</v>
      </c>
    </row>
    <row r="24" spans="1:9" x14ac:dyDescent="0.25">
      <c r="A24" s="38"/>
      <c r="B24" s="38" t="s">
        <v>262</v>
      </c>
      <c r="C24" s="38" t="s">
        <v>99</v>
      </c>
      <c r="D24" s="38"/>
      <c r="E24" s="38" t="s">
        <v>257</v>
      </c>
      <c r="F24" s="38"/>
      <c r="G24" s="65"/>
      <c r="H24" s="38"/>
      <c r="I24" s="38">
        <v>14</v>
      </c>
    </row>
    <row r="25" spans="1:9" x14ac:dyDescent="0.25">
      <c r="A25" s="38"/>
      <c r="B25" s="38" t="s">
        <v>263</v>
      </c>
      <c r="C25" s="38" t="s">
        <v>99</v>
      </c>
      <c r="D25" s="38"/>
      <c r="E25" s="38" t="s">
        <v>258</v>
      </c>
      <c r="F25" s="38"/>
      <c r="G25" s="65"/>
      <c r="H25" s="38"/>
      <c r="I25" s="38">
        <v>15</v>
      </c>
    </row>
    <row r="26" spans="1:9" x14ac:dyDescent="0.25">
      <c r="A26" s="38"/>
      <c r="B26" s="38" t="s">
        <v>264</v>
      </c>
      <c r="C26" s="38" t="s">
        <v>99</v>
      </c>
      <c r="D26" s="38"/>
      <c r="E26" s="38" t="s">
        <v>259</v>
      </c>
      <c r="F26" s="38"/>
      <c r="G26" s="65"/>
      <c r="H26" s="38"/>
      <c r="I26" s="38">
        <v>16</v>
      </c>
    </row>
    <row r="27" spans="1:9" x14ac:dyDescent="0.25">
      <c r="A27" s="38"/>
      <c r="B27" s="38" t="s">
        <v>164</v>
      </c>
      <c r="C27" s="38" t="s">
        <v>160</v>
      </c>
      <c r="D27" s="38"/>
      <c r="E27" s="38" t="s">
        <v>260</v>
      </c>
      <c r="F27" s="38"/>
      <c r="G27" s="65"/>
      <c r="H27" s="38"/>
      <c r="I27" s="38">
        <v>17</v>
      </c>
    </row>
    <row r="28" spans="1:9" x14ac:dyDescent="0.25">
      <c r="A28" s="38"/>
      <c r="B28" s="38" t="s">
        <v>165</v>
      </c>
      <c r="C28" s="38" t="s">
        <v>160</v>
      </c>
      <c r="D28" s="38"/>
      <c r="E28" s="38" t="s">
        <v>261</v>
      </c>
      <c r="F28" s="38"/>
      <c r="G28" s="65"/>
      <c r="H28" s="38"/>
      <c r="I28" s="38">
        <v>18</v>
      </c>
    </row>
    <row r="29" spans="1:9" x14ac:dyDescent="0.25">
      <c r="A29" s="38"/>
      <c r="B29" s="38" t="s">
        <v>166</v>
      </c>
      <c r="C29" s="38" t="s">
        <v>99</v>
      </c>
      <c r="D29" s="38"/>
      <c r="E29" s="38" t="s">
        <v>260</v>
      </c>
      <c r="F29" s="38"/>
      <c r="G29" s="65"/>
      <c r="H29" s="38"/>
      <c r="I29" s="38">
        <v>19</v>
      </c>
    </row>
    <row r="30" spans="1:9" x14ac:dyDescent="0.25">
      <c r="A30" s="38"/>
      <c r="B30" s="38" t="s">
        <v>166</v>
      </c>
      <c r="C30" s="38" t="s">
        <v>99</v>
      </c>
      <c r="D30" s="38"/>
      <c r="E30" s="38" t="s">
        <v>261</v>
      </c>
      <c r="F30" s="38"/>
      <c r="G30" s="65"/>
      <c r="H30" s="38"/>
      <c r="I30" s="38">
        <v>20</v>
      </c>
    </row>
    <row r="31" spans="1:9" x14ac:dyDescent="0.25">
      <c r="A31" s="38"/>
      <c r="B31" s="38"/>
      <c r="C31" s="38"/>
      <c r="D31" s="38"/>
      <c r="E31" s="38"/>
      <c r="F31" s="38"/>
      <c r="G31" s="65"/>
      <c r="H31" s="38"/>
    </row>
    <row r="32" spans="1:9" x14ac:dyDescent="0.25">
      <c r="A32" s="38"/>
      <c r="B32" s="38"/>
      <c r="C32" s="38"/>
      <c r="D32" s="38"/>
      <c r="E32" s="38" t="s">
        <v>273</v>
      </c>
      <c r="F32" s="38"/>
      <c r="G32" s="65"/>
      <c r="H32" s="38"/>
      <c r="I32" s="38">
        <v>21</v>
      </c>
    </row>
    <row r="33" spans="1:8" x14ac:dyDescent="0.25">
      <c r="A33" s="38"/>
      <c r="B33" s="38"/>
      <c r="C33" s="38"/>
      <c r="D33" s="38"/>
      <c r="E33" s="38"/>
      <c r="F33" s="38"/>
      <c r="G33" s="65"/>
      <c r="H33" s="38"/>
    </row>
    <row r="34" spans="1:8" x14ac:dyDescent="0.25">
      <c r="A34" s="38"/>
      <c r="B34" s="38"/>
      <c r="C34" s="38"/>
      <c r="D34" s="38"/>
      <c r="E34" s="38"/>
      <c r="F34" s="38"/>
      <c r="G34" s="65"/>
      <c r="H34" s="38"/>
    </row>
    <row r="35" spans="1:8" x14ac:dyDescent="0.25">
      <c r="A35" s="38"/>
      <c r="B35" s="38"/>
      <c r="C35" s="38"/>
      <c r="D35" s="38"/>
      <c r="E35" s="38"/>
      <c r="F35" s="38"/>
      <c r="G35" s="65"/>
      <c r="H35" s="38"/>
    </row>
    <row r="36" spans="1:8" x14ac:dyDescent="0.25">
      <c r="A36" s="38"/>
      <c r="B36" s="38"/>
      <c r="C36" s="38"/>
      <c r="D36" s="38"/>
      <c r="E36" s="38"/>
      <c r="F36" s="38"/>
      <c r="G36" s="65"/>
      <c r="H36" s="38"/>
    </row>
    <row r="37" spans="1:8" x14ac:dyDescent="0.25">
      <c r="A37" s="38"/>
      <c r="B37" s="38"/>
      <c r="C37" s="38"/>
      <c r="D37" s="38"/>
      <c r="E37" s="38"/>
      <c r="F37" s="38"/>
      <c r="G37" s="65"/>
      <c r="H37" s="38"/>
    </row>
    <row r="38" spans="1:8" x14ac:dyDescent="0.25">
      <c r="A38" s="38"/>
      <c r="B38" s="38"/>
      <c r="C38" s="38"/>
      <c r="D38" s="38"/>
      <c r="E38" s="38"/>
      <c r="F38" s="38"/>
      <c r="G38" s="65"/>
      <c r="H38" s="38"/>
    </row>
    <row r="39" spans="1:8" x14ac:dyDescent="0.25">
      <c r="A39" s="38"/>
      <c r="B39" s="38"/>
      <c r="C39" s="38"/>
      <c r="D39" s="38"/>
      <c r="E39" s="38"/>
      <c r="F39" s="38"/>
      <c r="G39" s="65"/>
      <c r="H39" s="38"/>
    </row>
    <row r="40" spans="1:8" x14ac:dyDescent="0.25">
      <c r="A40" s="38"/>
      <c r="B40" s="38"/>
      <c r="C40" s="38"/>
      <c r="D40" s="38"/>
      <c r="E40" s="38"/>
      <c r="F40" s="38"/>
      <c r="G40" s="65"/>
      <c r="H40" s="38"/>
    </row>
    <row r="41" spans="1:8" x14ac:dyDescent="0.25">
      <c r="A41" s="38"/>
      <c r="B41" s="38"/>
      <c r="C41" s="38"/>
      <c r="D41" s="38"/>
      <c r="E41" s="38"/>
      <c r="F41" s="38"/>
      <c r="G41" s="65"/>
      <c r="H41" s="38"/>
    </row>
    <row r="42" spans="1:8" x14ac:dyDescent="0.25">
      <c r="A42" s="38"/>
      <c r="B42" s="38"/>
      <c r="C42" s="38"/>
      <c r="D42" s="38"/>
      <c r="E42" s="38"/>
      <c r="F42" s="38"/>
      <c r="G42" s="65"/>
      <c r="H42" s="38"/>
    </row>
    <row r="43" spans="1:8" x14ac:dyDescent="0.25">
      <c r="A43" s="38"/>
      <c r="B43" s="38"/>
      <c r="C43" s="38"/>
      <c r="D43" s="38"/>
      <c r="E43" s="38"/>
      <c r="F43" s="38"/>
      <c r="G43" s="65"/>
      <c r="H43" s="38"/>
    </row>
    <row r="44" spans="1:8" x14ac:dyDescent="0.25">
      <c r="A44" s="38"/>
      <c r="B44" s="38"/>
      <c r="C44" s="38"/>
      <c r="D44" s="38"/>
      <c r="E44" s="38"/>
      <c r="F44" s="38"/>
      <c r="G44" s="65"/>
      <c r="H44" s="38"/>
    </row>
    <row r="45" spans="1:8" x14ac:dyDescent="0.25">
      <c r="A45" s="38"/>
      <c r="B45" s="38"/>
      <c r="C45" s="38"/>
      <c r="D45" s="38"/>
      <c r="E45" s="38"/>
      <c r="F45" s="38"/>
      <c r="G45" s="65"/>
      <c r="H45" s="38"/>
    </row>
    <row r="46" spans="1:8" x14ac:dyDescent="0.25">
      <c r="A46" s="38"/>
      <c r="B46" s="38"/>
      <c r="C46" s="38"/>
      <c r="D46" s="38"/>
      <c r="E46" s="38"/>
      <c r="F46" s="38"/>
      <c r="G46" s="65"/>
      <c r="H46" s="38"/>
    </row>
    <row r="47" spans="1:8" x14ac:dyDescent="0.25">
      <c r="A47" s="38"/>
      <c r="B47" s="38"/>
      <c r="C47" s="38"/>
      <c r="D47" s="38"/>
      <c r="E47" s="38"/>
      <c r="F47" s="38"/>
      <c r="G47" s="65"/>
    </row>
    <row r="48" spans="1:8" x14ac:dyDescent="0.25">
      <c r="G48" s="66"/>
    </row>
    <row r="49" spans="7:7" x14ac:dyDescent="0.25">
      <c r="G49" s="66"/>
    </row>
    <row r="50" spans="7:7" x14ac:dyDescent="0.25">
      <c r="G50" s="66"/>
    </row>
    <row r="51" spans="7:7" x14ac:dyDescent="0.25">
      <c r="G51" s="66"/>
    </row>
    <row r="52" spans="7:7" x14ac:dyDescent="0.25">
      <c r="G52" s="66"/>
    </row>
    <row r="53" spans="7:7" x14ac:dyDescent="0.25">
      <c r="G53" s="66"/>
    </row>
    <row r="54" spans="7:7" x14ac:dyDescent="0.25">
      <c r="G54" s="66"/>
    </row>
    <row r="55" spans="7:7" x14ac:dyDescent="0.25">
      <c r="G55" s="66"/>
    </row>
    <row r="56" spans="7:7" x14ac:dyDescent="0.25">
      <c r="G56" s="66"/>
    </row>
  </sheetData>
  <mergeCells count="1">
    <mergeCell ref="A1:I1"/>
  </mergeCells>
  <hyperlinks>
    <hyperlink ref="B4" location="Models!C1" display="mkc_r_01"/>
    <hyperlink ref="B5" location="'Test Info'!C15" display="mkc_f_01"/>
    <hyperlink ref="B6" location="Models!C1" display="mkc_r_01"/>
    <hyperlink ref="B14" location="Models!C1" display="mkc_r_01"/>
    <hyperlink ref="B7" location="Models!C1" display="mkc_r_01"/>
    <hyperlink ref="H4" location="'TPF and TB Effect'!A1" display="Link"/>
    <hyperlink ref="H5" location="'TPF and TB Effect'!A1" display="Link"/>
    <hyperlink ref="H7" location="'TPF and TB Effect'!A1" display="Link"/>
    <hyperlink ref="H6" location="'TPF and TB Effect'!A1" display="Link"/>
    <hyperlink ref="B9" location="Models!C1" display="mkc_r_01"/>
    <hyperlink ref="B11" location="Models!C1" display="mkc_r_01"/>
    <hyperlink ref="B12" location="Models!C1" display="mkc_r_0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61"/>
  <sheetViews>
    <sheetView topLeftCell="A130" zoomScale="85" zoomScaleNormal="85" workbookViewId="0">
      <selection activeCell="AV156" sqref="AV156"/>
    </sheetView>
  </sheetViews>
  <sheetFormatPr defaultRowHeight="15" x14ac:dyDescent="0.25"/>
  <cols>
    <col min="1" max="1" width="18.28515625" customWidth="1"/>
    <col min="2" max="2" width="3.7109375" customWidth="1"/>
    <col min="3" max="3" width="14.7109375" customWidth="1"/>
    <col min="4" max="8" width="9.140625" hidden="1" customWidth="1"/>
    <col min="9" max="9" width="3.7109375" hidden="1" customWidth="1"/>
    <col min="10" max="10" width="14.7109375" customWidth="1"/>
    <col min="11" max="15" width="9.140625" hidden="1" customWidth="1"/>
    <col min="16" max="16" width="3.7109375" hidden="1" customWidth="1"/>
    <col min="17" max="17" width="14.7109375" customWidth="1"/>
    <col min="18" max="22" width="9.140625" hidden="1" customWidth="1"/>
    <col min="23" max="23" width="3.7109375" hidden="1" customWidth="1"/>
    <col min="24" max="24" width="14.7109375" hidden="1" customWidth="1"/>
    <col min="25" max="29" width="9.140625" hidden="1" customWidth="1"/>
    <col min="30" max="30" width="3.7109375" hidden="1" customWidth="1"/>
    <col min="31" max="31" width="14.7109375" customWidth="1"/>
    <col min="32" max="36" width="9.140625" hidden="1" customWidth="1"/>
    <col min="37" max="37" width="3.7109375" hidden="1" customWidth="1"/>
    <col min="38" max="38" width="14.7109375" customWidth="1"/>
    <col min="39" max="43" width="0" hidden="1" customWidth="1"/>
    <col min="44" max="44" width="3.7109375" customWidth="1"/>
  </cols>
  <sheetData>
    <row r="1" spans="1:55" s="69" customFormat="1" ht="30" customHeight="1" x14ac:dyDescent="0.25">
      <c r="A1" s="94" t="s">
        <v>229</v>
      </c>
      <c r="B1" s="96"/>
      <c r="C1" s="78" t="s">
        <v>179</v>
      </c>
      <c r="D1" s="79"/>
      <c r="E1" s="79"/>
      <c r="F1" s="79"/>
      <c r="G1" s="79"/>
      <c r="H1" s="81"/>
      <c r="I1" s="80"/>
      <c r="J1" s="78" t="s">
        <v>178</v>
      </c>
      <c r="K1" s="79"/>
      <c r="L1" s="79"/>
      <c r="M1" s="79"/>
      <c r="N1" s="79"/>
      <c r="O1" s="81"/>
      <c r="P1" s="80"/>
      <c r="Q1" s="78" t="s">
        <v>232</v>
      </c>
      <c r="R1" s="79"/>
      <c r="S1" s="79"/>
      <c r="T1" s="79"/>
      <c r="U1" s="79"/>
      <c r="V1" s="81"/>
      <c r="W1" s="80"/>
      <c r="X1" s="78" t="s">
        <v>233</v>
      </c>
      <c r="Y1" s="79"/>
      <c r="Z1" s="79"/>
      <c r="AA1" s="79"/>
      <c r="AB1" s="79"/>
      <c r="AC1" s="81"/>
      <c r="AD1" s="80"/>
      <c r="AE1" s="78" t="s">
        <v>240</v>
      </c>
      <c r="AF1" s="79"/>
      <c r="AG1" s="79"/>
      <c r="AH1" s="79"/>
      <c r="AI1" s="79"/>
      <c r="AJ1" s="81"/>
      <c r="AK1" s="80"/>
      <c r="AL1" s="78" t="s">
        <v>234</v>
      </c>
      <c r="AM1" s="79"/>
      <c r="AN1" s="79"/>
      <c r="AO1" s="79"/>
      <c r="AP1" s="79"/>
      <c r="AQ1" s="81"/>
      <c r="AR1" s="96"/>
    </row>
    <row r="2" spans="1:55" s="70" customFormat="1" x14ac:dyDescent="0.25">
      <c r="A2" s="82"/>
      <c r="B2" s="97"/>
      <c r="C2" s="82" t="s">
        <v>172</v>
      </c>
      <c r="D2" s="83" t="s">
        <v>173</v>
      </c>
      <c r="E2" s="83" t="s">
        <v>174</v>
      </c>
      <c r="F2" s="83" t="s">
        <v>175</v>
      </c>
      <c r="G2" s="83" t="s">
        <v>176</v>
      </c>
      <c r="H2" s="84" t="s">
        <v>177</v>
      </c>
      <c r="I2" s="83"/>
      <c r="J2" s="82" t="s">
        <v>172</v>
      </c>
      <c r="K2" s="83" t="s">
        <v>173</v>
      </c>
      <c r="L2" s="83" t="s">
        <v>174</v>
      </c>
      <c r="M2" s="83" t="s">
        <v>175</v>
      </c>
      <c r="N2" s="83" t="s">
        <v>176</v>
      </c>
      <c r="O2" s="84" t="s">
        <v>177</v>
      </c>
      <c r="P2" s="83"/>
      <c r="Q2" s="82" t="s">
        <v>172</v>
      </c>
      <c r="R2" s="83" t="s">
        <v>173</v>
      </c>
      <c r="S2" s="83" t="s">
        <v>174</v>
      </c>
      <c r="T2" s="83" t="s">
        <v>175</v>
      </c>
      <c r="U2" s="83" t="s">
        <v>176</v>
      </c>
      <c r="V2" s="84" t="s">
        <v>177</v>
      </c>
      <c r="W2" s="83"/>
      <c r="X2" s="82" t="s">
        <v>172</v>
      </c>
      <c r="Y2" s="83" t="s">
        <v>173</v>
      </c>
      <c r="Z2" s="83" t="s">
        <v>174</v>
      </c>
      <c r="AA2" s="83" t="s">
        <v>175</v>
      </c>
      <c r="AB2" s="83" t="s">
        <v>176</v>
      </c>
      <c r="AC2" s="84" t="s">
        <v>177</v>
      </c>
      <c r="AD2" s="83"/>
      <c r="AE2" s="82" t="s">
        <v>172</v>
      </c>
      <c r="AF2" s="83" t="s">
        <v>173</v>
      </c>
      <c r="AG2" s="83" t="s">
        <v>174</v>
      </c>
      <c r="AH2" s="83" t="s">
        <v>175</v>
      </c>
      <c r="AI2" s="83" t="s">
        <v>176</v>
      </c>
      <c r="AJ2" s="84" t="s">
        <v>177</v>
      </c>
      <c r="AK2" s="83"/>
      <c r="AL2" s="82" t="s">
        <v>172</v>
      </c>
      <c r="AM2" s="83" t="s">
        <v>173</v>
      </c>
      <c r="AN2" s="83" t="s">
        <v>174</v>
      </c>
      <c r="AO2" s="83" t="s">
        <v>175</v>
      </c>
      <c r="AP2" s="83" t="s">
        <v>176</v>
      </c>
      <c r="AQ2" s="84" t="s">
        <v>177</v>
      </c>
      <c r="AR2" s="97"/>
      <c r="AS2" s="71"/>
      <c r="AT2" s="71"/>
      <c r="AU2" s="71"/>
      <c r="AV2" s="71"/>
      <c r="AW2" s="71"/>
      <c r="AX2" s="71"/>
      <c r="AY2" s="71"/>
      <c r="AZ2" s="71"/>
      <c r="BA2" s="71"/>
      <c r="BB2" s="71"/>
      <c r="BC2" s="71"/>
    </row>
    <row r="3" spans="1:55" s="73" customFormat="1" x14ac:dyDescent="0.25">
      <c r="A3" s="85" t="s">
        <v>230</v>
      </c>
      <c r="B3" s="98"/>
      <c r="C3" s="85">
        <v>0.62539999999999996</v>
      </c>
      <c r="D3" s="86">
        <v>0.1913</v>
      </c>
      <c r="E3" s="86">
        <v>2318</v>
      </c>
      <c r="F3" s="86">
        <v>893250</v>
      </c>
      <c r="G3" s="86">
        <v>11178</v>
      </c>
      <c r="H3" s="87">
        <v>4244</v>
      </c>
      <c r="I3" s="86"/>
      <c r="J3" s="85">
        <v>0.62549999999999994</v>
      </c>
      <c r="K3" s="86">
        <v>0.1913</v>
      </c>
      <c r="L3" s="86">
        <v>2318</v>
      </c>
      <c r="M3" s="86">
        <v>893250</v>
      </c>
      <c r="N3" s="86">
        <v>11178</v>
      </c>
      <c r="O3" s="87">
        <v>4244</v>
      </c>
      <c r="P3" s="86"/>
      <c r="Q3" s="85">
        <v>0.61099999999999999</v>
      </c>
      <c r="R3" s="86"/>
      <c r="S3" s="86"/>
      <c r="T3" s="86"/>
      <c r="U3" s="86"/>
      <c r="V3" s="87"/>
      <c r="W3" s="86"/>
      <c r="X3" s="85">
        <v>0.61890000000000001</v>
      </c>
      <c r="Y3" s="86"/>
      <c r="Z3" s="86"/>
      <c r="AA3" s="86"/>
      <c r="AB3" s="86"/>
      <c r="AC3" s="87"/>
      <c r="AD3" s="86"/>
      <c r="AE3" s="85">
        <v>0.69010000000000005</v>
      </c>
      <c r="AF3" s="86">
        <v>0.1913</v>
      </c>
      <c r="AG3" s="86">
        <v>2318</v>
      </c>
      <c r="AH3" s="86">
        <v>893250</v>
      </c>
      <c r="AI3" s="86">
        <v>11178</v>
      </c>
      <c r="AJ3" s="87">
        <v>4244</v>
      </c>
      <c r="AK3" s="86"/>
      <c r="AL3" s="85">
        <v>0.69010000000000005</v>
      </c>
      <c r="AM3" s="86">
        <v>0.1913</v>
      </c>
      <c r="AN3" s="86">
        <v>2318</v>
      </c>
      <c r="AO3" s="86">
        <v>893250</v>
      </c>
      <c r="AP3" s="86">
        <v>11178</v>
      </c>
      <c r="AQ3" s="87">
        <v>4244</v>
      </c>
      <c r="AR3" s="98"/>
      <c r="AS3" s="72"/>
      <c r="AT3" s="72"/>
      <c r="AU3" s="72"/>
      <c r="AV3" s="72"/>
      <c r="AW3" s="72"/>
      <c r="AX3" s="72"/>
      <c r="AY3" s="72"/>
      <c r="AZ3" s="72"/>
      <c r="BA3" s="72"/>
      <c r="BB3" s="72"/>
      <c r="BC3" s="72"/>
    </row>
    <row r="4" spans="1:55" s="3" customFormat="1" x14ac:dyDescent="0.25">
      <c r="A4" s="88" t="s">
        <v>180</v>
      </c>
      <c r="B4" s="99"/>
      <c r="C4" s="88">
        <v>0.57599999999999996</v>
      </c>
      <c r="D4" s="89"/>
      <c r="E4" s="89"/>
      <c r="F4" s="89"/>
      <c r="G4" s="89"/>
      <c r="H4" s="90"/>
      <c r="I4" s="89"/>
      <c r="J4" s="88">
        <v>0.58379999999999999</v>
      </c>
      <c r="K4" s="89"/>
      <c r="L4" s="89"/>
      <c r="M4" s="89"/>
      <c r="N4" s="89"/>
      <c r="O4" s="90"/>
      <c r="P4" s="89"/>
      <c r="Q4" s="88">
        <v>0.54120000000000001</v>
      </c>
      <c r="R4" s="89"/>
      <c r="S4" s="89"/>
      <c r="T4" s="89"/>
      <c r="U4" s="89"/>
      <c r="V4" s="90"/>
      <c r="W4" s="89"/>
      <c r="X4" s="88">
        <v>0.5554</v>
      </c>
      <c r="Y4" s="89"/>
      <c r="Z4" s="89"/>
      <c r="AA4" s="89"/>
      <c r="AB4" s="89"/>
      <c r="AC4" s="90"/>
      <c r="AD4" s="89"/>
      <c r="AE4" s="88">
        <v>0.74150000000000005</v>
      </c>
      <c r="AF4" s="89"/>
      <c r="AG4" s="89"/>
      <c r="AH4" s="89"/>
      <c r="AI4" s="89"/>
      <c r="AJ4" s="90"/>
      <c r="AK4" s="89"/>
      <c r="AL4" s="88">
        <v>0.74150000000000005</v>
      </c>
      <c r="AM4" s="89"/>
      <c r="AN4" s="89"/>
      <c r="AO4" s="89"/>
      <c r="AP4" s="89"/>
      <c r="AQ4" s="90"/>
      <c r="AR4" s="99"/>
      <c r="AS4" s="41"/>
      <c r="AT4" s="41"/>
      <c r="AU4" s="41"/>
      <c r="AV4" s="41"/>
      <c r="AW4" s="41"/>
      <c r="AX4" s="41"/>
      <c r="AY4" s="41"/>
      <c r="AZ4" s="41"/>
      <c r="BA4" s="41"/>
      <c r="BB4" s="41"/>
      <c r="BC4" s="41"/>
    </row>
    <row r="5" spans="1:55" s="3" customFormat="1" x14ac:dyDescent="0.25">
      <c r="A5" s="95" t="s">
        <v>181</v>
      </c>
      <c r="B5" s="99"/>
      <c r="C5" s="88">
        <v>0.71609999999999996</v>
      </c>
      <c r="D5" s="89"/>
      <c r="E5" s="89"/>
      <c r="F5" s="89"/>
      <c r="G5" s="89"/>
      <c r="H5" s="90"/>
      <c r="I5" s="89"/>
      <c r="J5" s="88">
        <v>0.74029999999999996</v>
      </c>
      <c r="K5" s="89"/>
      <c r="L5" s="89"/>
      <c r="M5" s="89"/>
      <c r="N5" s="89"/>
      <c r="O5" s="90"/>
      <c r="P5" s="89"/>
      <c r="Q5" s="88">
        <v>0.68720000000000003</v>
      </c>
      <c r="R5" s="89"/>
      <c r="S5" s="89"/>
      <c r="T5" s="89"/>
      <c r="U5" s="89"/>
      <c r="V5" s="90"/>
      <c r="W5" s="89"/>
      <c r="X5" s="88">
        <v>0.7359</v>
      </c>
      <c r="Y5" s="89"/>
      <c r="Z5" s="89"/>
      <c r="AA5" s="89"/>
      <c r="AB5" s="89"/>
      <c r="AC5" s="90"/>
      <c r="AD5" s="89"/>
      <c r="AE5" s="88">
        <v>0.79810000000000003</v>
      </c>
      <c r="AF5" s="89"/>
      <c r="AG5" s="89"/>
      <c r="AH5" s="89"/>
      <c r="AI5" s="89"/>
      <c r="AJ5" s="90"/>
      <c r="AK5" s="89"/>
      <c r="AL5" s="88">
        <v>0.79810000000000003</v>
      </c>
      <c r="AM5" s="89"/>
      <c r="AN5" s="89"/>
      <c r="AO5" s="89"/>
      <c r="AP5" s="89"/>
      <c r="AQ5" s="90"/>
      <c r="AR5" s="99"/>
      <c r="AS5" s="41"/>
      <c r="AT5" s="41"/>
      <c r="AU5" s="41"/>
      <c r="AV5" s="41"/>
      <c r="AW5" s="41"/>
      <c r="AX5" s="41"/>
      <c r="AY5" s="41"/>
      <c r="AZ5" s="41"/>
      <c r="BA5" s="41"/>
      <c r="BB5" s="41"/>
      <c r="BC5" s="41"/>
    </row>
    <row r="6" spans="1:55" s="3" customFormat="1" x14ac:dyDescent="0.25">
      <c r="A6" s="88" t="s">
        <v>192</v>
      </c>
      <c r="B6" s="99"/>
      <c r="C6" s="88">
        <v>0.58089999999999997</v>
      </c>
      <c r="D6" s="89"/>
      <c r="E6" s="89"/>
      <c r="F6" s="89"/>
      <c r="G6" s="89"/>
      <c r="H6" s="90"/>
      <c r="I6" s="89"/>
      <c r="J6" s="88">
        <v>0.59119999999999995</v>
      </c>
      <c r="K6" s="89"/>
      <c r="L6" s="89"/>
      <c r="M6" s="89"/>
      <c r="N6" s="89"/>
      <c r="O6" s="90"/>
      <c r="P6" s="89"/>
      <c r="Q6" s="88">
        <v>0.56620000000000004</v>
      </c>
      <c r="R6" s="89"/>
      <c r="S6" s="89"/>
      <c r="T6" s="89"/>
      <c r="U6" s="89"/>
      <c r="V6" s="90"/>
      <c r="W6" s="89"/>
      <c r="X6" s="88">
        <v>0.56950000000000001</v>
      </c>
      <c r="Y6" s="89"/>
      <c r="Z6" s="89"/>
      <c r="AA6" s="89"/>
      <c r="AB6" s="89"/>
      <c r="AC6" s="90"/>
      <c r="AD6" s="89"/>
      <c r="AE6" s="88">
        <v>0.6573</v>
      </c>
      <c r="AF6" s="89"/>
      <c r="AG6" s="89"/>
      <c r="AH6" s="89"/>
      <c r="AI6" s="89"/>
      <c r="AJ6" s="90"/>
      <c r="AK6" s="89"/>
      <c r="AL6" s="88">
        <v>0.6573</v>
      </c>
      <c r="AM6" s="89"/>
      <c r="AN6" s="89"/>
      <c r="AO6" s="89"/>
      <c r="AP6" s="89"/>
      <c r="AQ6" s="90"/>
      <c r="AR6" s="99"/>
      <c r="AS6" s="41"/>
      <c r="AT6" s="41"/>
      <c r="AU6" s="41"/>
      <c r="AV6" s="41"/>
      <c r="AW6" s="41"/>
      <c r="AX6" s="41"/>
      <c r="AY6" s="41"/>
      <c r="AZ6" s="41"/>
      <c r="BA6" s="41"/>
      <c r="BB6" s="41"/>
      <c r="BC6" s="41"/>
    </row>
    <row r="7" spans="1:55" s="3" customFormat="1" x14ac:dyDescent="0.25">
      <c r="A7" s="88" t="s">
        <v>182</v>
      </c>
      <c r="B7" s="99"/>
      <c r="C7" s="88">
        <v>0.70279999999999998</v>
      </c>
      <c r="D7" s="89"/>
      <c r="E7" s="89"/>
      <c r="F7" s="89"/>
      <c r="G7" s="89"/>
      <c r="H7" s="90"/>
      <c r="I7" s="89"/>
      <c r="J7" s="88">
        <v>0.71989999999999998</v>
      </c>
      <c r="K7" s="89"/>
      <c r="L7" s="89"/>
      <c r="M7" s="89"/>
      <c r="N7" s="89"/>
      <c r="O7" s="90"/>
      <c r="P7" s="89"/>
      <c r="Q7" s="88">
        <v>0.69779999999999998</v>
      </c>
      <c r="R7" s="89"/>
      <c r="S7" s="89"/>
      <c r="T7" s="89"/>
      <c r="U7" s="89"/>
      <c r="V7" s="90"/>
      <c r="W7" s="89"/>
      <c r="X7" s="88">
        <v>0.72729999999999995</v>
      </c>
      <c r="Y7" s="89"/>
      <c r="Z7" s="89"/>
      <c r="AA7" s="89"/>
      <c r="AB7" s="89"/>
      <c r="AC7" s="90"/>
      <c r="AD7" s="89"/>
      <c r="AE7" s="88">
        <v>0.74870000000000003</v>
      </c>
      <c r="AF7" s="89"/>
      <c r="AG7" s="89"/>
      <c r="AH7" s="89"/>
      <c r="AI7" s="89"/>
      <c r="AJ7" s="90"/>
      <c r="AK7" s="89"/>
      <c r="AL7" s="88">
        <v>0.74870000000000003</v>
      </c>
      <c r="AM7" s="89"/>
      <c r="AN7" s="89"/>
      <c r="AO7" s="89"/>
      <c r="AP7" s="89"/>
      <c r="AQ7" s="90"/>
      <c r="AR7" s="99"/>
      <c r="AS7" s="41"/>
      <c r="AT7" s="41"/>
      <c r="AU7" s="41"/>
      <c r="AV7" s="41"/>
      <c r="AW7" s="41"/>
      <c r="AX7" s="41"/>
      <c r="AY7" s="41"/>
      <c r="AZ7" s="41"/>
      <c r="BA7" s="41"/>
      <c r="BB7" s="41"/>
      <c r="BC7" s="41"/>
    </row>
    <row r="8" spans="1:55" s="3" customFormat="1" x14ac:dyDescent="0.25">
      <c r="A8" s="88" t="s">
        <v>193</v>
      </c>
      <c r="B8" s="99"/>
      <c r="C8" s="88">
        <v>0.62180000000000002</v>
      </c>
      <c r="D8" s="89"/>
      <c r="E8" s="89"/>
      <c r="F8" s="89"/>
      <c r="G8" s="89"/>
      <c r="H8" s="90"/>
      <c r="I8" s="89"/>
      <c r="J8" s="88">
        <v>0.62419999999999998</v>
      </c>
      <c r="K8" s="89"/>
      <c r="L8" s="89"/>
      <c r="M8" s="89"/>
      <c r="N8" s="89"/>
      <c r="O8" s="90"/>
      <c r="P8" s="89"/>
      <c r="Q8" s="88">
        <v>0.56159999999999999</v>
      </c>
      <c r="R8" s="89"/>
      <c r="S8" s="89"/>
      <c r="T8" s="89"/>
      <c r="U8" s="89"/>
      <c r="V8" s="90"/>
      <c r="W8" s="89"/>
      <c r="X8" s="88">
        <v>0.64090000000000003</v>
      </c>
      <c r="Y8" s="89"/>
      <c r="Z8" s="89"/>
      <c r="AA8" s="89"/>
      <c r="AB8" s="89"/>
      <c r="AC8" s="90"/>
      <c r="AD8" s="89"/>
      <c r="AE8" s="88">
        <v>0.71889999999999998</v>
      </c>
      <c r="AF8" s="89"/>
      <c r="AG8" s="89"/>
      <c r="AH8" s="89"/>
      <c r="AI8" s="89"/>
      <c r="AJ8" s="90"/>
      <c r="AK8" s="89"/>
      <c r="AL8" s="88">
        <v>0.71889999999999998</v>
      </c>
      <c r="AM8" s="89"/>
      <c r="AN8" s="89"/>
      <c r="AO8" s="89"/>
      <c r="AP8" s="89"/>
      <c r="AQ8" s="90"/>
      <c r="AR8" s="99"/>
      <c r="AS8" s="41"/>
      <c r="AT8" s="41"/>
      <c r="AU8" s="41"/>
      <c r="AV8" s="41"/>
      <c r="AW8" s="41"/>
      <c r="AX8" s="41"/>
      <c r="AY8" s="41"/>
      <c r="AZ8" s="41"/>
      <c r="BA8" s="41"/>
      <c r="BB8" s="41"/>
      <c r="BC8" s="41"/>
    </row>
    <row r="9" spans="1:55" s="3" customFormat="1" x14ac:dyDescent="0.25">
      <c r="A9" s="88" t="s">
        <v>194</v>
      </c>
      <c r="B9" s="99"/>
      <c r="C9" s="88">
        <v>0.65290000000000004</v>
      </c>
      <c r="D9" s="89"/>
      <c r="E9" s="89"/>
      <c r="F9" s="89"/>
      <c r="G9" s="89"/>
      <c r="H9" s="90"/>
      <c r="I9" s="89"/>
      <c r="J9" s="88">
        <v>0.629</v>
      </c>
      <c r="K9" s="89"/>
      <c r="L9" s="89"/>
      <c r="M9" s="89"/>
      <c r="N9" s="89"/>
      <c r="O9" s="90"/>
      <c r="P9" s="89"/>
      <c r="Q9" s="88">
        <v>0.62870000000000004</v>
      </c>
      <c r="R9" s="89"/>
      <c r="S9" s="89"/>
      <c r="T9" s="89"/>
      <c r="U9" s="89"/>
      <c r="V9" s="90"/>
      <c r="W9" s="89"/>
      <c r="X9" s="88">
        <v>0.59460000000000002</v>
      </c>
      <c r="Y9" s="89"/>
      <c r="Z9" s="89"/>
      <c r="AA9" s="89"/>
      <c r="AB9" s="89"/>
      <c r="AC9" s="90"/>
      <c r="AD9" s="89"/>
      <c r="AE9" s="88">
        <v>0.62560000000000004</v>
      </c>
      <c r="AF9" s="89"/>
      <c r="AG9" s="89"/>
      <c r="AH9" s="89"/>
      <c r="AI9" s="89"/>
      <c r="AJ9" s="90"/>
      <c r="AK9" s="89"/>
      <c r="AL9" s="88">
        <v>0.62560000000000004</v>
      </c>
      <c r="AM9" s="89"/>
      <c r="AN9" s="89"/>
      <c r="AO9" s="89"/>
      <c r="AP9" s="89"/>
      <c r="AQ9" s="90"/>
      <c r="AR9" s="99"/>
      <c r="AS9" s="41"/>
      <c r="AT9" s="41"/>
      <c r="AU9" s="41"/>
      <c r="AV9" s="41"/>
      <c r="AW9" s="41"/>
      <c r="AX9" s="41"/>
      <c r="AY9" s="41"/>
      <c r="AZ9" s="41"/>
      <c r="BA9" s="41"/>
      <c r="BB9" s="41"/>
      <c r="BC9" s="41"/>
    </row>
    <row r="10" spans="1:55" s="3" customFormat="1" x14ac:dyDescent="0.25">
      <c r="A10" s="88" t="s">
        <v>183</v>
      </c>
      <c r="B10" s="99"/>
      <c r="C10" s="88">
        <v>0.64070000000000005</v>
      </c>
      <c r="D10" s="89"/>
      <c r="E10" s="89"/>
      <c r="F10" s="89"/>
      <c r="G10" s="89"/>
      <c r="H10" s="90"/>
      <c r="I10" s="89"/>
      <c r="J10" s="88">
        <v>0.58889999999999998</v>
      </c>
      <c r="K10" s="89"/>
      <c r="L10" s="89"/>
      <c r="M10" s="89"/>
      <c r="N10" s="89"/>
      <c r="O10" s="90"/>
      <c r="P10" s="89"/>
      <c r="Q10" s="88">
        <v>0.62980000000000003</v>
      </c>
      <c r="R10" s="89"/>
      <c r="S10" s="89"/>
      <c r="T10" s="89"/>
      <c r="U10" s="89"/>
      <c r="V10" s="90"/>
      <c r="W10" s="89"/>
      <c r="X10" s="88">
        <v>0.63329999999999997</v>
      </c>
      <c r="Y10" s="89"/>
      <c r="Z10" s="89"/>
      <c r="AA10" s="89"/>
      <c r="AB10" s="89"/>
      <c r="AC10" s="90"/>
      <c r="AD10" s="89"/>
      <c r="AE10" s="88">
        <v>0.66139999999999999</v>
      </c>
      <c r="AF10" s="89"/>
      <c r="AG10" s="89"/>
      <c r="AH10" s="89"/>
      <c r="AI10" s="89"/>
      <c r="AJ10" s="90"/>
      <c r="AK10" s="89"/>
      <c r="AL10" s="88">
        <v>0.66139999999999999</v>
      </c>
      <c r="AM10" s="89"/>
      <c r="AN10" s="89"/>
      <c r="AO10" s="89"/>
      <c r="AP10" s="89"/>
      <c r="AQ10" s="90"/>
      <c r="AR10" s="99"/>
      <c r="AS10" s="41"/>
      <c r="AT10" s="41"/>
      <c r="AU10" s="41"/>
      <c r="AV10" s="41"/>
      <c r="AW10" s="41"/>
      <c r="AX10" s="41"/>
      <c r="AY10" s="41"/>
      <c r="AZ10" s="41"/>
      <c r="BA10" s="41"/>
      <c r="BB10" s="41"/>
      <c r="BC10" s="41"/>
    </row>
    <row r="11" spans="1:55" s="3" customFormat="1" x14ac:dyDescent="0.25">
      <c r="A11" s="95" t="s">
        <v>184</v>
      </c>
      <c r="B11" s="99"/>
      <c r="C11" s="88">
        <v>0.73580000000000001</v>
      </c>
      <c r="D11" s="89"/>
      <c r="E11" s="89"/>
      <c r="F11" s="89"/>
      <c r="G11" s="89"/>
      <c r="H11" s="90"/>
      <c r="I11" s="89"/>
      <c r="J11" s="88">
        <v>0.75139999999999996</v>
      </c>
      <c r="K11" s="89"/>
      <c r="L11" s="89"/>
      <c r="M11" s="89"/>
      <c r="N11" s="89"/>
      <c r="O11" s="90"/>
      <c r="P11" s="89"/>
      <c r="Q11" s="88">
        <v>0.70469999999999999</v>
      </c>
      <c r="R11" s="89"/>
      <c r="S11" s="89"/>
      <c r="T11" s="89"/>
      <c r="U11" s="89"/>
      <c r="V11" s="90"/>
      <c r="W11" s="89"/>
      <c r="X11" s="88">
        <v>0.70099999999999996</v>
      </c>
      <c r="Y11" s="89"/>
      <c r="Z11" s="89"/>
      <c r="AA11" s="89"/>
      <c r="AB11" s="89"/>
      <c r="AC11" s="90"/>
      <c r="AD11" s="89"/>
      <c r="AE11" s="88">
        <v>0.85419999999999996</v>
      </c>
      <c r="AF11" s="89"/>
      <c r="AG11" s="89"/>
      <c r="AH11" s="89"/>
      <c r="AI11" s="89"/>
      <c r="AJ11" s="90"/>
      <c r="AK11" s="89"/>
      <c r="AL11" s="88">
        <v>0.85419999999999996</v>
      </c>
      <c r="AM11" s="89"/>
      <c r="AN11" s="89"/>
      <c r="AO11" s="89"/>
      <c r="AP11" s="89"/>
      <c r="AQ11" s="90"/>
      <c r="AR11" s="99"/>
      <c r="AS11" s="41"/>
      <c r="AT11" s="41"/>
      <c r="AU11" s="41"/>
      <c r="AV11" s="41"/>
      <c r="AW11" s="41"/>
      <c r="AX11" s="41"/>
      <c r="AY11" s="41"/>
      <c r="AZ11" s="41"/>
      <c r="BA11" s="41"/>
      <c r="BB11" s="41"/>
      <c r="BC11" s="41"/>
    </row>
    <row r="12" spans="1:55" s="3" customFormat="1" x14ac:dyDescent="0.25">
      <c r="A12" s="88" t="s">
        <v>195</v>
      </c>
      <c r="B12" s="99"/>
      <c r="C12" s="88">
        <v>0.59719999999999995</v>
      </c>
      <c r="D12" s="89"/>
      <c r="E12" s="89"/>
      <c r="F12" s="89"/>
      <c r="G12" s="89"/>
      <c r="H12" s="90"/>
      <c r="I12" s="89"/>
      <c r="J12" s="88">
        <v>0.54110000000000003</v>
      </c>
      <c r="K12" s="89"/>
      <c r="L12" s="89"/>
      <c r="M12" s="89"/>
      <c r="N12" s="89"/>
      <c r="O12" s="90"/>
      <c r="P12" s="89"/>
      <c r="Q12" s="88">
        <v>0.58430000000000004</v>
      </c>
      <c r="R12" s="89"/>
      <c r="S12" s="89"/>
      <c r="T12" s="89"/>
      <c r="U12" s="89"/>
      <c r="V12" s="90"/>
      <c r="W12" s="89"/>
      <c r="X12" s="88">
        <v>0.58860000000000001</v>
      </c>
      <c r="Y12" s="89"/>
      <c r="Z12" s="89"/>
      <c r="AA12" s="89"/>
      <c r="AB12" s="89"/>
      <c r="AC12" s="90"/>
      <c r="AD12" s="89"/>
      <c r="AE12" s="88">
        <v>0.6149</v>
      </c>
      <c r="AF12" s="89"/>
      <c r="AG12" s="89"/>
      <c r="AH12" s="89"/>
      <c r="AI12" s="89"/>
      <c r="AJ12" s="90"/>
      <c r="AK12" s="89"/>
      <c r="AL12" s="88">
        <v>0.6149</v>
      </c>
      <c r="AM12" s="89"/>
      <c r="AN12" s="89"/>
      <c r="AO12" s="89"/>
      <c r="AP12" s="89"/>
      <c r="AQ12" s="90"/>
      <c r="AR12" s="99"/>
      <c r="AS12" s="41"/>
      <c r="AT12" s="41"/>
      <c r="AU12" s="41"/>
      <c r="AV12" s="41"/>
      <c r="AW12" s="41"/>
      <c r="AX12" s="41"/>
      <c r="AY12" s="41"/>
      <c r="AZ12" s="41"/>
      <c r="BA12" s="41"/>
      <c r="BB12" s="41"/>
      <c r="BC12" s="41"/>
    </row>
    <row r="13" spans="1:55" s="3" customFormat="1" x14ac:dyDescent="0.25">
      <c r="A13" s="88" t="s">
        <v>196</v>
      </c>
      <c r="B13" s="99"/>
      <c r="C13" s="88">
        <v>0.63060000000000005</v>
      </c>
      <c r="D13" s="89"/>
      <c r="E13" s="89"/>
      <c r="F13" s="89"/>
      <c r="G13" s="89"/>
      <c r="H13" s="90"/>
      <c r="I13" s="89"/>
      <c r="J13" s="88">
        <v>0.61880000000000002</v>
      </c>
      <c r="K13" s="89"/>
      <c r="L13" s="89"/>
      <c r="M13" s="89"/>
      <c r="N13" s="89"/>
      <c r="O13" s="90"/>
      <c r="P13" s="89"/>
      <c r="Q13" s="88">
        <v>0.55879999999999996</v>
      </c>
      <c r="R13" s="89"/>
      <c r="S13" s="89"/>
      <c r="T13" s="89"/>
      <c r="U13" s="89"/>
      <c r="V13" s="90"/>
      <c r="W13" s="89"/>
      <c r="X13" s="88">
        <v>0.59850000000000003</v>
      </c>
      <c r="Y13" s="89"/>
      <c r="Z13" s="89"/>
      <c r="AA13" s="89"/>
      <c r="AB13" s="89"/>
      <c r="AC13" s="90"/>
      <c r="AD13" s="89"/>
      <c r="AE13" s="88">
        <v>0.74509999999999998</v>
      </c>
      <c r="AF13" s="89"/>
      <c r="AG13" s="89"/>
      <c r="AH13" s="89"/>
      <c r="AI13" s="89"/>
      <c r="AJ13" s="90"/>
      <c r="AK13" s="89"/>
      <c r="AL13" s="88">
        <v>0.74509999999999998</v>
      </c>
      <c r="AM13" s="89"/>
      <c r="AN13" s="89"/>
      <c r="AO13" s="89"/>
      <c r="AP13" s="89"/>
      <c r="AQ13" s="90"/>
      <c r="AR13" s="99"/>
      <c r="AS13" s="41"/>
      <c r="AT13" s="41"/>
      <c r="AU13" s="41"/>
      <c r="AV13" s="41"/>
      <c r="AW13" s="41"/>
      <c r="AX13" s="41"/>
      <c r="AY13" s="41"/>
      <c r="AZ13" s="41"/>
      <c r="BA13" s="41"/>
      <c r="BB13" s="41"/>
      <c r="BC13" s="41"/>
    </row>
    <row r="14" spans="1:55" s="3" customFormat="1" x14ac:dyDescent="0.25">
      <c r="A14" s="88" t="s">
        <v>197</v>
      </c>
      <c r="B14" s="99"/>
      <c r="C14" s="88">
        <v>0.58399999999999996</v>
      </c>
      <c r="D14" s="89"/>
      <c r="E14" s="89"/>
      <c r="F14" s="89"/>
      <c r="G14" s="89"/>
      <c r="H14" s="90"/>
      <c r="I14" s="89"/>
      <c r="J14" s="88">
        <v>0.56130000000000002</v>
      </c>
      <c r="K14" s="89"/>
      <c r="L14" s="89"/>
      <c r="M14" s="89"/>
      <c r="N14" s="89"/>
      <c r="O14" s="90"/>
      <c r="P14" s="89"/>
      <c r="Q14" s="88">
        <v>0.53849999999999998</v>
      </c>
      <c r="R14" s="89"/>
      <c r="S14" s="89"/>
      <c r="T14" s="89"/>
      <c r="U14" s="89"/>
      <c r="V14" s="90"/>
      <c r="W14" s="89"/>
      <c r="X14" s="88">
        <v>0.55410000000000004</v>
      </c>
      <c r="Y14" s="89"/>
      <c r="Z14" s="89"/>
      <c r="AA14" s="89"/>
      <c r="AB14" s="89"/>
      <c r="AC14" s="90"/>
      <c r="AD14" s="89"/>
      <c r="AE14" s="88">
        <v>0.69720000000000004</v>
      </c>
      <c r="AF14" s="89"/>
      <c r="AG14" s="89"/>
      <c r="AH14" s="89"/>
      <c r="AI14" s="89"/>
      <c r="AJ14" s="90"/>
      <c r="AK14" s="89"/>
      <c r="AL14" s="88">
        <v>0.69720000000000004</v>
      </c>
      <c r="AM14" s="89"/>
      <c r="AN14" s="89"/>
      <c r="AO14" s="89"/>
      <c r="AP14" s="89"/>
      <c r="AQ14" s="90"/>
      <c r="AR14" s="99"/>
      <c r="AS14" s="41"/>
      <c r="AT14" s="41"/>
      <c r="AU14" s="41"/>
      <c r="AV14" s="41"/>
      <c r="AW14" s="41"/>
      <c r="AX14" s="41"/>
      <c r="AY14" s="41"/>
      <c r="AZ14" s="41"/>
      <c r="BA14" s="41"/>
      <c r="BB14" s="41"/>
      <c r="BC14" s="41"/>
    </row>
    <row r="15" spans="1:55" s="3" customFormat="1" x14ac:dyDescent="0.25">
      <c r="A15" s="88" t="s">
        <v>198</v>
      </c>
      <c r="B15" s="99"/>
      <c r="C15" s="88">
        <v>0.73240000000000005</v>
      </c>
      <c r="D15" s="89"/>
      <c r="E15" s="89"/>
      <c r="F15" s="89"/>
      <c r="G15" s="89"/>
      <c r="H15" s="90"/>
      <c r="I15" s="89"/>
      <c r="J15" s="88">
        <v>0.65510000000000002</v>
      </c>
      <c r="K15" s="89"/>
      <c r="L15" s="89"/>
      <c r="M15" s="89"/>
      <c r="N15" s="89"/>
      <c r="O15" s="90"/>
      <c r="P15" s="89"/>
      <c r="Q15" s="88">
        <v>0.64019999999999999</v>
      </c>
      <c r="R15" s="89"/>
      <c r="S15" s="89"/>
      <c r="T15" s="89"/>
      <c r="U15" s="89"/>
      <c r="V15" s="90"/>
      <c r="W15" s="89"/>
      <c r="X15" s="88">
        <v>0.64439999999999997</v>
      </c>
      <c r="Y15" s="89"/>
      <c r="Z15" s="89"/>
      <c r="AA15" s="89"/>
      <c r="AB15" s="89"/>
      <c r="AC15" s="90"/>
      <c r="AD15" s="89"/>
      <c r="AE15" s="88">
        <v>0.65780000000000005</v>
      </c>
      <c r="AF15" s="89"/>
      <c r="AG15" s="89"/>
      <c r="AH15" s="89"/>
      <c r="AI15" s="89"/>
      <c r="AJ15" s="90"/>
      <c r="AK15" s="89"/>
      <c r="AL15" s="88">
        <v>0.65780000000000005</v>
      </c>
      <c r="AM15" s="89"/>
      <c r="AN15" s="89"/>
      <c r="AO15" s="89"/>
      <c r="AP15" s="89"/>
      <c r="AQ15" s="90"/>
      <c r="AR15" s="99"/>
      <c r="AS15" s="41"/>
      <c r="AT15" s="41"/>
      <c r="AU15" s="41"/>
      <c r="AV15" s="41"/>
      <c r="AW15" s="41"/>
      <c r="AX15" s="41"/>
      <c r="AY15" s="41"/>
      <c r="AZ15" s="41"/>
      <c r="BA15" s="41"/>
      <c r="BB15" s="41"/>
      <c r="BC15" s="41"/>
    </row>
    <row r="16" spans="1:55" s="3" customFormat="1" x14ac:dyDescent="0.25">
      <c r="A16" s="95" t="s">
        <v>199</v>
      </c>
      <c r="B16" s="99"/>
      <c r="C16" s="88">
        <v>0.58750000000000002</v>
      </c>
      <c r="D16" s="89"/>
      <c r="E16" s="89"/>
      <c r="F16" s="89"/>
      <c r="G16" s="89"/>
      <c r="H16" s="90"/>
      <c r="I16" s="89"/>
      <c r="J16" s="88">
        <v>0.59899999999999998</v>
      </c>
      <c r="K16" s="89"/>
      <c r="L16" s="89"/>
      <c r="M16" s="89"/>
      <c r="N16" s="89"/>
      <c r="O16" s="90"/>
      <c r="P16" s="89"/>
      <c r="Q16" s="88">
        <v>0.57520000000000004</v>
      </c>
      <c r="R16" s="89"/>
      <c r="S16" s="89"/>
      <c r="T16" s="89"/>
      <c r="U16" s="89"/>
      <c r="V16" s="90"/>
      <c r="W16" s="89"/>
      <c r="X16" s="88">
        <v>0.56000000000000005</v>
      </c>
      <c r="Y16" s="89"/>
      <c r="Z16" s="89"/>
      <c r="AA16" s="89"/>
      <c r="AB16" s="89"/>
      <c r="AC16" s="90"/>
      <c r="AD16" s="89"/>
      <c r="AE16" s="88">
        <v>0.75280000000000002</v>
      </c>
      <c r="AF16" s="89"/>
      <c r="AG16" s="89"/>
      <c r="AH16" s="89"/>
      <c r="AI16" s="89"/>
      <c r="AJ16" s="90"/>
      <c r="AK16" s="89"/>
      <c r="AL16" s="88">
        <v>0.75280000000000002</v>
      </c>
      <c r="AM16" s="89"/>
      <c r="AN16" s="89"/>
      <c r="AO16" s="89"/>
      <c r="AP16" s="89"/>
      <c r="AQ16" s="90"/>
      <c r="AR16" s="99"/>
      <c r="AS16" s="41"/>
      <c r="AT16" s="41"/>
      <c r="AU16" s="41"/>
      <c r="AV16" s="41"/>
      <c r="AW16" s="41"/>
      <c r="AX16" s="41"/>
      <c r="AY16" s="41"/>
      <c r="AZ16" s="41"/>
      <c r="BA16" s="41"/>
      <c r="BB16" s="41"/>
      <c r="BC16" s="41"/>
    </row>
    <row r="17" spans="1:55" s="3" customFormat="1" x14ac:dyDescent="0.25">
      <c r="A17" s="88" t="s">
        <v>200</v>
      </c>
      <c r="B17" s="99"/>
      <c r="C17" s="88">
        <v>0.51859999999999995</v>
      </c>
      <c r="D17" s="89"/>
      <c r="E17" s="89"/>
      <c r="F17" s="89"/>
      <c r="G17" s="89"/>
      <c r="H17" s="90"/>
      <c r="I17" s="89"/>
      <c r="J17" s="88">
        <v>0.5171</v>
      </c>
      <c r="K17" s="89"/>
      <c r="L17" s="89"/>
      <c r="M17" s="89"/>
      <c r="N17" s="89"/>
      <c r="O17" s="90"/>
      <c r="P17" s="89"/>
      <c r="Q17" s="88">
        <v>0.50309999999999999</v>
      </c>
      <c r="R17" s="89"/>
      <c r="S17" s="89"/>
      <c r="T17" s="89"/>
      <c r="U17" s="89"/>
      <c r="V17" s="90"/>
      <c r="W17" s="89"/>
      <c r="X17" s="88">
        <v>0.50829999999999997</v>
      </c>
      <c r="Y17" s="89"/>
      <c r="Z17" s="89"/>
      <c r="AA17" s="89"/>
      <c r="AB17" s="89"/>
      <c r="AC17" s="90"/>
      <c r="AD17" s="89"/>
      <c r="AE17" s="88">
        <v>0.61560000000000004</v>
      </c>
      <c r="AF17" s="89"/>
      <c r="AG17" s="89"/>
      <c r="AH17" s="89"/>
      <c r="AI17" s="89"/>
      <c r="AJ17" s="90"/>
      <c r="AK17" s="89"/>
      <c r="AL17" s="88">
        <v>0.61560000000000004</v>
      </c>
      <c r="AM17" s="89"/>
      <c r="AN17" s="89"/>
      <c r="AO17" s="89"/>
      <c r="AP17" s="89"/>
      <c r="AQ17" s="90"/>
      <c r="AR17" s="99"/>
      <c r="AS17" s="41"/>
      <c r="AT17" s="41"/>
      <c r="AU17" s="41"/>
      <c r="AV17" s="41"/>
      <c r="AW17" s="41"/>
      <c r="AX17" s="41"/>
      <c r="AY17" s="41"/>
      <c r="AZ17" s="41"/>
      <c r="BA17" s="41"/>
      <c r="BB17" s="41"/>
      <c r="BC17" s="41"/>
    </row>
    <row r="18" spans="1:55" s="3" customFormat="1" x14ac:dyDescent="0.25">
      <c r="A18" s="88" t="s">
        <v>201</v>
      </c>
      <c r="B18" s="99"/>
      <c r="C18" s="88">
        <v>0.59150000000000003</v>
      </c>
      <c r="D18" s="89"/>
      <c r="E18" s="89"/>
      <c r="F18" s="89"/>
      <c r="G18" s="89"/>
      <c r="H18" s="90"/>
      <c r="I18" s="89"/>
      <c r="J18" s="88">
        <v>0.54910000000000003</v>
      </c>
      <c r="K18" s="89"/>
      <c r="L18" s="89"/>
      <c r="M18" s="89"/>
      <c r="N18" s="89"/>
      <c r="O18" s="90"/>
      <c r="P18" s="89"/>
      <c r="Q18" s="88">
        <v>0.57479999999999998</v>
      </c>
      <c r="R18" s="89"/>
      <c r="S18" s="89"/>
      <c r="T18" s="89"/>
      <c r="U18" s="89"/>
      <c r="V18" s="90"/>
      <c r="W18" s="89"/>
      <c r="X18" s="88">
        <v>0.53210000000000002</v>
      </c>
      <c r="Y18" s="89"/>
      <c r="Z18" s="89"/>
      <c r="AA18" s="89"/>
      <c r="AB18" s="89"/>
      <c r="AC18" s="90"/>
      <c r="AD18" s="89"/>
      <c r="AE18" s="88">
        <v>0.5645</v>
      </c>
      <c r="AF18" s="89"/>
      <c r="AG18" s="89"/>
      <c r="AH18" s="89"/>
      <c r="AI18" s="89"/>
      <c r="AJ18" s="90"/>
      <c r="AK18" s="89"/>
      <c r="AL18" s="88">
        <v>0.5645</v>
      </c>
      <c r="AM18" s="89"/>
      <c r="AN18" s="89"/>
      <c r="AO18" s="89"/>
      <c r="AP18" s="89"/>
      <c r="AQ18" s="90"/>
      <c r="AR18" s="99"/>
      <c r="AS18" s="41"/>
      <c r="AT18" s="41"/>
      <c r="AU18" s="41"/>
      <c r="AV18" s="41"/>
      <c r="AW18" s="41"/>
      <c r="AX18" s="41"/>
      <c r="AY18" s="41"/>
      <c r="AZ18" s="41"/>
      <c r="BA18" s="41"/>
      <c r="BB18" s="41"/>
      <c r="BC18" s="41"/>
    </row>
    <row r="19" spans="1:55" s="3" customFormat="1" x14ac:dyDescent="0.25">
      <c r="A19" s="88" t="s">
        <v>231</v>
      </c>
      <c r="B19" s="99"/>
      <c r="C19" s="88">
        <v>0.50919999999999999</v>
      </c>
      <c r="D19" s="89"/>
      <c r="E19" s="89"/>
      <c r="F19" s="89"/>
      <c r="G19" s="89"/>
      <c r="H19" s="90"/>
      <c r="I19" s="89"/>
      <c r="J19" s="88">
        <v>0.52600000000000002</v>
      </c>
      <c r="K19" s="89"/>
      <c r="L19" s="89"/>
      <c r="M19" s="89"/>
      <c r="N19" s="89"/>
      <c r="O19" s="90"/>
      <c r="P19" s="89"/>
      <c r="Q19" s="88">
        <v>0.49880000000000002</v>
      </c>
      <c r="R19" s="89"/>
      <c r="S19" s="89"/>
      <c r="T19" s="89"/>
      <c r="U19" s="89"/>
      <c r="V19" s="90"/>
      <c r="W19" s="89"/>
      <c r="X19" s="88">
        <v>0.55059999999999998</v>
      </c>
      <c r="Y19" s="89"/>
      <c r="Z19" s="89"/>
      <c r="AA19" s="89"/>
      <c r="AB19" s="89"/>
      <c r="AC19" s="90"/>
      <c r="AD19" s="89"/>
      <c r="AE19" s="88">
        <v>0.61270000000000002</v>
      </c>
      <c r="AF19" s="89"/>
      <c r="AG19" s="89"/>
      <c r="AH19" s="89"/>
      <c r="AI19" s="89"/>
      <c r="AJ19" s="90"/>
      <c r="AK19" s="89"/>
      <c r="AL19" s="88">
        <v>0.61270000000000002</v>
      </c>
      <c r="AM19" s="89"/>
      <c r="AN19" s="89"/>
      <c r="AO19" s="89"/>
      <c r="AP19" s="89"/>
      <c r="AQ19" s="90"/>
      <c r="AR19" s="99"/>
      <c r="AS19" s="41"/>
      <c r="AT19" s="41"/>
      <c r="AU19" s="41"/>
      <c r="AV19" s="41"/>
      <c r="AW19" s="41"/>
      <c r="AX19" s="41"/>
      <c r="AY19" s="41"/>
      <c r="AZ19" s="41"/>
      <c r="BA19" s="41"/>
      <c r="BB19" s="41"/>
      <c r="BC19" s="41"/>
    </row>
    <row r="20" spans="1:55" s="3" customFormat="1" x14ac:dyDescent="0.25">
      <c r="A20" s="88" t="s">
        <v>185</v>
      </c>
      <c r="B20" s="99"/>
      <c r="C20" s="88">
        <v>0.52029999999999998</v>
      </c>
      <c r="D20" s="89"/>
      <c r="E20" s="89"/>
      <c r="F20" s="89"/>
      <c r="G20" s="89"/>
      <c r="H20" s="90"/>
      <c r="I20" s="89"/>
      <c r="J20" s="88">
        <v>0.53490000000000004</v>
      </c>
      <c r="K20" s="89"/>
      <c r="L20" s="89"/>
      <c r="M20" s="89"/>
      <c r="N20" s="89"/>
      <c r="O20" s="90"/>
      <c r="P20" s="89"/>
      <c r="Q20" s="88">
        <v>0.54430000000000001</v>
      </c>
      <c r="R20" s="89"/>
      <c r="S20" s="89"/>
      <c r="T20" s="89"/>
      <c r="U20" s="89"/>
      <c r="V20" s="90"/>
      <c r="W20" s="89"/>
      <c r="X20" s="88">
        <v>0.504</v>
      </c>
      <c r="Y20" s="89"/>
      <c r="Z20" s="89"/>
      <c r="AA20" s="89"/>
      <c r="AB20" s="89"/>
      <c r="AC20" s="90"/>
      <c r="AD20" s="89"/>
      <c r="AE20" s="88">
        <v>0.61799999999999999</v>
      </c>
      <c r="AF20" s="89"/>
      <c r="AG20" s="89"/>
      <c r="AH20" s="89"/>
      <c r="AI20" s="89"/>
      <c r="AJ20" s="90"/>
      <c r="AK20" s="89"/>
      <c r="AL20" s="88">
        <v>0.61799999999999999</v>
      </c>
      <c r="AM20" s="89"/>
      <c r="AN20" s="89"/>
      <c r="AO20" s="89"/>
      <c r="AP20" s="89"/>
      <c r="AQ20" s="90"/>
      <c r="AR20" s="99"/>
      <c r="AS20" s="41"/>
      <c r="AT20" s="41"/>
      <c r="AU20" s="41"/>
      <c r="AV20" s="41"/>
      <c r="AW20" s="41"/>
      <c r="AX20" s="41"/>
      <c r="AY20" s="41"/>
      <c r="AZ20" s="41"/>
      <c r="BA20" s="41"/>
      <c r="BB20" s="41"/>
      <c r="BC20" s="41"/>
    </row>
    <row r="21" spans="1:55" s="3" customFormat="1" x14ac:dyDescent="0.25">
      <c r="A21" s="88" t="s">
        <v>186</v>
      </c>
      <c r="B21" s="99"/>
      <c r="C21" s="88">
        <v>0.70150000000000001</v>
      </c>
      <c r="D21" s="89"/>
      <c r="E21" s="89"/>
      <c r="F21" s="89"/>
      <c r="G21" s="89"/>
      <c r="H21" s="90"/>
      <c r="I21" s="89"/>
      <c r="J21" s="88">
        <v>0.63739999999999997</v>
      </c>
      <c r="K21" s="89"/>
      <c r="L21" s="89"/>
      <c r="M21" s="89"/>
      <c r="N21" s="89"/>
      <c r="O21" s="90"/>
      <c r="P21" s="89"/>
      <c r="Q21" s="88">
        <v>0.58079999999999998</v>
      </c>
      <c r="R21" s="89"/>
      <c r="S21" s="89"/>
      <c r="T21" s="89"/>
      <c r="U21" s="89"/>
      <c r="V21" s="90"/>
      <c r="W21" s="89"/>
      <c r="X21" s="88">
        <v>0.60009999999999997</v>
      </c>
      <c r="Y21" s="89"/>
      <c r="Z21" s="89"/>
      <c r="AA21" s="89"/>
      <c r="AB21" s="89"/>
      <c r="AC21" s="90"/>
      <c r="AD21" s="89"/>
      <c r="AE21" s="88">
        <v>0.7319</v>
      </c>
      <c r="AF21" s="89"/>
      <c r="AG21" s="89"/>
      <c r="AH21" s="89"/>
      <c r="AI21" s="89"/>
      <c r="AJ21" s="90"/>
      <c r="AK21" s="89"/>
      <c r="AL21" s="88">
        <v>0.7319</v>
      </c>
      <c r="AM21" s="89"/>
      <c r="AN21" s="89"/>
      <c r="AO21" s="89"/>
      <c r="AP21" s="89"/>
      <c r="AQ21" s="90"/>
      <c r="AR21" s="99"/>
      <c r="AS21" s="41"/>
      <c r="AT21" s="41"/>
      <c r="AU21" s="41"/>
      <c r="AV21" s="41"/>
      <c r="AW21" s="41"/>
      <c r="AX21" s="41"/>
      <c r="AY21" s="41"/>
      <c r="AZ21" s="41"/>
      <c r="BA21" s="41"/>
      <c r="BB21" s="41"/>
      <c r="BC21" s="41"/>
    </row>
    <row r="22" spans="1:55" s="3" customFormat="1" x14ac:dyDescent="0.25">
      <c r="A22" s="88" t="s">
        <v>202</v>
      </c>
      <c r="B22" s="99"/>
      <c r="C22" s="88">
        <v>0.51559999999999995</v>
      </c>
      <c r="D22" s="89"/>
      <c r="E22" s="89"/>
      <c r="F22" s="89"/>
      <c r="G22" s="89"/>
      <c r="H22" s="90"/>
      <c r="I22" s="89"/>
      <c r="J22" s="88">
        <v>0.51790000000000003</v>
      </c>
      <c r="K22" s="89"/>
      <c r="L22" s="89"/>
      <c r="M22" s="89"/>
      <c r="N22" s="89"/>
      <c r="O22" s="90"/>
      <c r="P22" s="89"/>
      <c r="Q22" s="88">
        <v>0.52080000000000004</v>
      </c>
      <c r="R22" s="89"/>
      <c r="S22" s="89"/>
      <c r="T22" s="89"/>
      <c r="U22" s="89"/>
      <c r="V22" s="90"/>
      <c r="W22" s="89"/>
      <c r="X22" s="88">
        <v>0.53520000000000001</v>
      </c>
      <c r="Y22" s="89"/>
      <c r="Z22" s="89"/>
      <c r="AA22" s="89"/>
      <c r="AB22" s="89"/>
      <c r="AC22" s="90"/>
      <c r="AD22" s="89"/>
      <c r="AE22" s="88">
        <v>0.66920000000000002</v>
      </c>
      <c r="AF22" s="89"/>
      <c r="AG22" s="89"/>
      <c r="AH22" s="89"/>
      <c r="AI22" s="89"/>
      <c r="AJ22" s="90"/>
      <c r="AK22" s="89"/>
      <c r="AL22" s="88">
        <v>0.66920000000000002</v>
      </c>
      <c r="AM22" s="89"/>
      <c r="AN22" s="89"/>
      <c r="AO22" s="89"/>
      <c r="AP22" s="89"/>
      <c r="AQ22" s="90"/>
      <c r="AR22" s="99"/>
      <c r="AS22" s="41"/>
      <c r="AT22" s="41"/>
      <c r="AU22" s="41"/>
      <c r="AV22" s="41"/>
      <c r="AW22" s="41"/>
      <c r="AX22" s="41"/>
      <c r="AY22" s="41"/>
      <c r="AZ22" s="41"/>
      <c r="BA22" s="41"/>
      <c r="BB22" s="41"/>
      <c r="BC22" s="41"/>
    </row>
    <row r="23" spans="1:55" s="3" customFormat="1" x14ac:dyDescent="0.25">
      <c r="A23" s="88" t="s">
        <v>203</v>
      </c>
      <c r="B23" s="99"/>
      <c r="C23" s="88">
        <v>0.49299999999999999</v>
      </c>
      <c r="D23" s="89"/>
      <c r="E23" s="89"/>
      <c r="F23" s="89"/>
      <c r="G23" s="89"/>
      <c r="H23" s="90"/>
      <c r="I23" s="89"/>
      <c r="J23" s="88">
        <v>0.50319999999999998</v>
      </c>
      <c r="K23" s="89"/>
      <c r="L23" s="89"/>
      <c r="M23" s="89"/>
      <c r="N23" s="89"/>
      <c r="O23" s="90"/>
      <c r="P23" s="89"/>
      <c r="Q23" s="88">
        <v>0.50670000000000004</v>
      </c>
      <c r="R23" s="89"/>
      <c r="S23" s="89"/>
      <c r="T23" s="89"/>
      <c r="U23" s="89"/>
      <c r="V23" s="90"/>
      <c r="W23" s="89"/>
      <c r="X23" s="88">
        <v>0.49980000000000002</v>
      </c>
      <c r="Y23" s="89"/>
      <c r="Z23" s="89"/>
      <c r="AA23" s="89"/>
      <c r="AB23" s="89"/>
      <c r="AC23" s="90"/>
      <c r="AD23" s="89"/>
      <c r="AE23" s="88">
        <v>0.63129999999999997</v>
      </c>
      <c r="AF23" s="89"/>
      <c r="AG23" s="89"/>
      <c r="AH23" s="89"/>
      <c r="AI23" s="89"/>
      <c r="AJ23" s="90"/>
      <c r="AK23" s="89"/>
      <c r="AL23" s="88">
        <v>0.63129999999999997</v>
      </c>
      <c r="AM23" s="89"/>
      <c r="AN23" s="89"/>
      <c r="AO23" s="89"/>
      <c r="AP23" s="89"/>
      <c r="AQ23" s="90"/>
      <c r="AR23" s="99"/>
      <c r="AS23" s="41"/>
      <c r="AT23" s="41"/>
      <c r="AU23" s="41"/>
      <c r="AV23" s="41"/>
      <c r="AW23" s="41"/>
      <c r="AX23" s="41"/>
      <c r="AY23" s="41"/>
      <c r="AZ23" s="41"/>
      <c r="BA23" s="41"/>
      <c r="BB23" s="41"/>
      <c r="BC23" s="41"/>
    </row>
    <row r="24" spans="1:55" s="3" customFormat="1" x14ac:dyDescent="0.25">
      <c r="A24" s="88" t="s">
        <v>204</v>
      </c>
      <c r="B24" s="99"/>
      <c r="C24" s="88">
        <v>0.47710000000000002</v>
      </c>
      <c r="D24" s="89"/>
      <c r="E24" s="89"/>
      <c r="F24" s="89"/>
      <c r="G24" s="89"/>
      <c r="H24" s="90"/>
      <c r="I24" s="89"/>
      <c r="J24" s="88">
        <v>0.51700000000000002</v>
      </c>
      <c r="K24" s="89"/>
      <c r="L24" s="89"/>
      <c r="M24" s="89"/>
      <c r="N24" s="89"/>
      <c r="O24" s="90"/>
      <c r="P24" s="89"/>
      <c r="Q24" s="88">
        <v>0.51919999999999999</v>
      </c>
      <c r="R24" s="89"/>
      <c r="S24" s="89"/>
      <c r="T24" s="89"/>
      <c r="U24" s="89"/>
      <c r="V24" s="90"/>
      <c r="W24" s="89"/>
      <c r="X24" s="88">
        <v>0.50860000000000005</v>
      </c>
      <c r="Y24" s="89"/>
      <c r="Z24" s="89"/>
      <c r="AA24" s="89"/>
      <c r="AB24" s="89"/>
      <c r="AC24" s="90"/>
      <c r="AD24" s="89"/>
      <c r="AE24" s="88">
        <v>0.66720000000000002</v>
      </c>
      <c r="AF24" s="89"/>
      <c r="AG24" s="89"/>
      <c r="AH24" s="89"/>
      <c r="AI24" s="89"/>
      <c r="AJ24" s="90"/>
      <c r="AK24" s="89"/>
      <c r="AL24" s="88">
        <v>0.66720000000000002</v>
      </c>
      <c r="AM24" s="89"/>
      <c r="AN24" s="89"/>
      <c r="AO24" s="89"/>
      <c r="AP24" s="89"/>
      <c r="AQ24" s="90"/>
      <c r="AR24" s="99"/>
      <c r="AS24" s="41"/>
      <c r="AT24" s="41"/>
      <c r="AU24" s="41"/>
      <c r="AV24" s="41"/>
      <c r="AW24" s="41"/>
      <c r="AX24" s="41"/>
      <c r="AY24" s="41"/>
      <c r="AZ24" s="41"/>
      <c r="BA24" s="41"/>
      <c r="BB24" s="41"/>
      <c r="BC24" s="41"/>
    </row>
    <row r="25" spans="1:55" s="3" customFormat="1" x14ac:dyDescent="0.25">
      <c r="A25" s="88" t="s">
        <v>205</v>
      </c>
      <c r="B25" s="99"/>
      <c r="C25" s="88">
        <v>0.50749999999999995</v>
      </c>
      <c r="D25" s="89"/>
      <c r="E25" s="89"/>
      <c r="F25" s="89"/>
      <c r="G25" s="89"/>
      <c r="H25" s="90"/>
      <c r="I25" s="89"/>
      <c r="J25" s="88">
        <v>0.49559999999999998</v>
      </c>
      <c r="K25" s="89"/>
      <c r="L25" s="89"/>
      <c r="M25" s="89"/>
      <c r="N25" s="89"/>
      <c r="O25" s="90"/>
      <c r="P25" s="89"/>
      <c r="Q25" s="88">
        <v>0.49490000000000001</v>
      </c>
      <c r="R25" s="89"/>
      <c r="S25" s="89"/>
      <c r="T25" s="89"/>
      <c r="U25" s="89"/>
      <c r="V25" s="90"/>
      <c r="W25" s="89"/>
      <c r="X25" s="88">
        <v>0.49109999999999998</v>
      </c>
      <c r="Y25" s="89"/>
      <c r="Z25" s="89"/>
      <c r="AA25" s="89"/>
      <c r="AB25" s="89"/>
      <c r="AC25" s="90"/>
      <c r="AD25" s="89"/>
      <c r="AE25" s="88">
        <v>0.52439999999999998</v>
      </c>
      <c r="AF25" s="89"/>
      <c r="AG25" s="89"/>
      <c r="AH25" s="89"/>
      <c r="AI25" s="89"/>
      <c r="AJ25" s="90"/>
      <c r="AK25" s="89"/>
      <c r="AL25" s="88">
        <v>0.52439999999999998</v>
      </c>
      <c r="AM25" s="89"/>
      <c r="AN25" s="89"/>
      <c r="AO25" s="89"/>
      <c r="AP25" s="89"/>
      <c r="AQ25" s="90"/>
      <c r="AR25" s="99"/>
      <c r="AS25" s="41"/>
      <c r="AT25" s="41"/>
      <c r="AU25" s="41"/>
      <c r="AV25" s="41"/>
      <c r="AW25" s="41"/>
      <c r="AX25" s="41"/>
      <c r="AY25" s="41"/>
      <c r="AZ25" s="41"/>
      <c r="BA25" s="41"/>
      <c r="BB25" s="41"/>
      <c r="BC25" s="41"/>
    </row>
    <row r="26" spans="1:55" s="3" customFormat="1" x14ac:dyDescent="0.25">
      <c r="A26" s="95" t="s">
        <v>206</v>
      </c>
      <c r="B26" s="99"/>
      <c r="C26" s="88">
        <v>0.61899999999999999</v>
      </c>
      <c r="D26" s="89"/>
      <c r="E26" s="89"/>
      <c r="F26" s="89"/>
      <c r="G26" s="89"/>
      <c r="H26" s="90"/>
      <c r="I26" s="89"/>
      <c r="J26" s="88">
        <v>0.63639999999999997</v>
      </c>
      <c r="K26" s="89"/>
      <c r="L26" s="89"/>
      <c r="M26" s="89"/>
      <c r="N26" s="89"/>
      <c r="O26" s="90"/>
      <c r="P26" s="89"/>
      <c r="Q26" s="88">
        <v>0.57430000000000003</v>
      </c>
      <c r="R26" s="89"/>
      <c r="S26" s="89"/>
      <c r="T26" s="89"/>
      <c r="U26" s="89"/>
      <c r="V26" s="90"/>
      <c r="W26" s="89"/>
      <c r="X26" s="88">
        <v>0.56999999999999995</v>
      </c>
      <c r="Y26" s="89"/>
      <c r="Z26" s="89"/>
      <c r="AA26" s="89"/>
      <c r="AB26" s="89"/>
      <c r="AC26" s="90"/>
      <c r="AD26" s="89"/>
      <c r="AE26" s="88">
        <v>0.84419999999999995</v>
      </c>
      <c r="AF26" s="89"/>
      <c r="AG26" s="89"/>
      <c r="AH26" s="89"/>
      <c r="AI26" s="89"/>
      <c r="AJ26" s="90"/>
      <c r="AK26" s="89"/>
      <c r="AL26" s="88">
        <v>0.84419999999999995</v>
      </c>
      <c r="AM26" s="89"/>
      <c r="AN26" s="89"/>
      <c r="AO26" s="89"/>
      <c r="AP26" s="89"/>
      <c r="AQ26" s="90"/>
      <c r="AR26" s="99"/>
      <c r="AS26" s="41"/>
      <c r="AT26" s="41"/>
      <c r="AU26" s="41"/>
      <c r="AV26" s="41"/>
      <c r="AW26" s="41"/>
      <c r="AX26" s="41"/>
      <c r="AY26" s="41"/>
      <c r="AZ26" s="41"/>
      <c r="BA26" s="41"/>
      <c r="BB26" s="41"/>
      <c r="BC26" s="41"/>
    </row>
    <row r="27" spans="1:55" s="3" customFormat="1" x14ac:dyDescent="0.25">
      <c r="A27" s="95" t="s">
        <v>207</v>
      </c>
      <c r="B27" s="99"/>
      <c r="C27" s="88">
        <v>0.64129999999999998</v>
      </c>
      <c r="D27" s="89"/>
      <c r="E27" s="89"/>
      <c r="F27" s="89"/>
      <c r="G27" s="89"/>
      <c r="H27" s="90"/>
      <c r="I27" s="89"/>
      <c r="J27" s="88">
        <v>0.5907</v>
      </c>
      <c r="K27" s="89"/>
      <c r="L27" s="89"/>
      <c r="M27" s="89"/>
      <c r="N27" s="89"/>
      <c r="O27" s="90"/>
      <c r="P27" s="89"/>
      <c r="Q27" s="88">
        <v>0.5363</v>
      </c>
      <c r="R27" s="89"/>
      <c r="S27" s="89"/>
      <c r="T27" s="89"/>
      <c r="U27" s="89"/>
      <c r="V27" s="90"/>
      <c r="W27" s="89"/>
      <c r="X27" s="88">
        <v>0.56130000000000002</v>
      </c>
      <c r="Y27" s="89"/>
      <c r="Z27" s="89"/>
      <c r="AA27" s="89"/>
      <c r="AB27" s="89"/>
      <c r="AC27" s="90"/>
      <c r="AD27" s="89"/>
      <c r="AE27" s="88">
        <v>0.56510000000000005</v>
      </c>
      <c r="AF27" s="89"/>
      <c r="AG27" s="89"/>
      <c r="AH27" s="89"/>
      <c r="AI27" s="89"/>
      <c r="AJ27" s="90"/>
      <c r="AK27" s="89"/>
      <c r="AL27" s="88">
        <v>0.56510000000000005</v>
      </c>
      <c r="AM27" s="89"/>
      <c r="AN27" s="89"/>
      <c r="AO27" s="89"/>
      <c r="AP27" s="89"/>
      <c r="AQ27" s="90"/>
      <c r="AR27" s="99"/>
      <c r="AS27" s="41"/>
      <c r="AT27" s="41"/>
      <c r="AU27" s="41"/>
      <c r="AV27" s="41"/>
      <c r="AW27" s="41"/>
      <c r="AX27" s="41"/>
      <c r="AY27" s="41"/>
      <c r="AZ27" s="41"/>
      <c r="BA27" s="41"/>
      <c r="BB27" s="41"/>
      <c r="BC27" s="41"/>
    </row>
    <row r="28" spans="1:55" s="3" customFormat="1" x14ac:dyDescent="0.25">
      <c r="A28" s="88" t="s">
        <v>208</v>
      </c>
      <c r="B28" s="99"/>
      <c r="C28" s="88">
        <v>0.57540000000000002</v>
      </c>
      <c r="D28" s="89"/>
      <c r="E28" s="89"/>
      <c r="F28" s="89"/>
      <c r="G28" s="89"/>
      <c r="H28" s="90"/>
      <c r="I28" s="89"/>
      <c r="J28" s="88">
        <v>0.67379999999999995</v>
      </c>
      <c r="K28" s="89"/>
      <c r="L28" s="89"/>
      <c r="M28" s="89"/>
      <c r="N28" s="89"/>
      <c r="O28" s="90"/>
      <c r="P28" s="89"/>
      <c r="Q28" s="88">
        <v>0.61780000000000002</v>
      </c>
      <c r="R28" s="89"/>
      <c r="S28" s="89"/>
      <c r="T28" s="89"/>
      <c r="U28" s="89"/>
      <c r="V28" s="90"/>
      <c r="W28" s="89"/>
      <c r="X28" s="88">
        <v>0.64649999999999996</v>
      </c>
      <c r="Y28" s="89"/>
      <c r="Z28" s="89"/>
      <c r="AA28" s="89"/>
      <c r="AB28" s="89"/>
      <c r="AC28" s="90"/>
      <c r="AD28" s="89"/>
      <c r="AE28" s="88">
        <v>0.71209999999999996</v>
      </c>
      <c r="AF28" s="89"/>
      <c r="AG28" s="89"/>
      <c r="AH28" s="89"/>
      <c r="AI28" s="89"/>
      <c r="AJ28" s="90"/>
      <c r="AK28" s="89"/>
      <c r="AL28" s="88">
        <v>0.71209999999999996</v>
      </c>
      <c r="AM28" s="89"/>
      <c r="AN28" s="89"/>
      <c r="AO28" s="89"/>
      <c r="AP28" s="89"/>
      <c r="AQ28" s="90"/>
      <c r="AR28" s="99"/>
      <c r="AS28" s="41"/>
      <c r="AT28" s="41"/>
      <c r="AU28" s="41"/>
      <c r="AV28" s="41"/>
      <c r="AW28" s="41"/>
      <c r="AX28" s="41"/>
      <c r="AY28" s="41"/>
      <c r="AZ28" s="41"/>
      <c r="BA28" s="41"/>
      <c r="BB28" s="41"/>
      <c r="BC28" s="41"/>
    </row>
    <row r="29" spans="1:55" s="3" customFormat="1" x14ac:dyDescent="0.25">
      <c r="A29" s="88" t="s">
        <v>209</v>
      </c>
      <c r="B29" s="99"/>
      <c r="C29" s="88">
        <v>0.51659999999999995</v>
      </c>
      <c r="D29" s="89"/>
      <c r="E29" s="89"/>
      <c r="F29" s="89"/>
      <c r="G29" s="89"/>
      <c r="H29" s="90"/>
      <c r="I29" s="89"/>
      <c r="J29" s="88">
        <v>0.53169999999999995</v>
      </c>
      <c r="K29" s="89"/>
      <c r="L29" s="89"/>
      <c r="M29" s="89"/>
      <c r="N29" s="89"/>
      <c r="O29" s="90"/>
      <c r="P29" s="89"/>
      <c r="Q29" s="88">
        <v>0.5806</v>
      </c>
      <c r="R29" s="89"/>
      <c r="S29" s="89"/>
      <c r="T29" s="89"/>
      <c r="U29" s="89"/>
      <c r="V29" s="90"/>
      <c r="W29" s="89"/>
      <c r="X29" s="88">
        <v>0.50349999999999995</v>
      </c>
      <c r="Y29" s="89"/>
      <c r="Z29" s="89"/>
      <c r="AA29" s="89"/>
      <c r="AB29" s="89"/>
      <c r="AC29" s="90"/>
      <c r="AD29" s="89"/>
      <c r="AE29" s="88">
        <v>0.68910000000000005</v>
      </c>
      <c r="AF29" s="89"/>
      <c r="AG29" s="89"/>
      <c r="AH29" s="89"/>
      <c r="AI29" s="89"/>
      <c r="AJ29" s="90"/>
      <c r="AK29" s="89"/>
      <c r="AL29" s="88">
        <v>0.68910000000000005</v>
      </c>
      <c r="AM29" s="89"/>
      <c r="AN29" s="89"/>
      <c r="AO29" s="89"/>
      <c r="AP29" s="89"/>
      <c r="AQ29" s="90"/>
      <c r="AR29" s="99"/>
      <c r="AS29" s="41"/>
      <c r="AT29" s="41"/>
      <c r="AU29" s="41"/>
      <c r="AV29" s="41"/>
      <c r="AW29" s="41"/>
      <c r="AX29" s="41"/>
      <c r="AY29" s="41"/>
      <c r="AZ29" s="41"/>
      <c r="BA29" s="41"/>
      <c r="BB29" s="41"/>
      <c r="BC29" s="41"/>
    </row>
    <row r="30" spans="1:55" s="3" customFormat="1" x14ac:dyDescent="0.25">
      <c r="A30" s="88" t="s">
        <v>210</v>
      </c>
      <c r="B30" s="99"/>
      <c r="C30" s="88">
        <v>0.49530000000000002</v>
      </c>
      <c r="D30" s="89"/>
      <c r="E30" s="89"/>
      <c r="F30" s="89"/>
      <c r="G30" s="89"/>
      <c r="H30" s="90"/>
      <c r="I30" s="89"/>
      <c r="J30" s="88">
        <v>0.51690000000000003</v>
      </c>
      <c r="K30" s="89"/>
      <c r="L30" s="89"/>
      <c r="M30" s="89"/>
      <c r="N30" s="89"/>
      <c r="O30" s="90"/>
      <c r="P30" s="89"/>
      <c r="Q30" s="88">
        <v>0.4945</v>
      </c>
      <c r="R30" s="89"/>
      <c r="S30" s="89"/>
      <c r="T30" s="89"/>
      <c r="U30" s="89"/>
      <c r="V30" s="90"/>
      <c r="W30" s="89"/>
      <c r="X30" s="88">
        <v>0.51249999999999996</v>
      </c>
      <c r="Y30" s="89"/>
      <c r="Z30" s="89"/>
      <c r="AA30" s="89"/>
      <c r="AB30" s="89"/>
      <c r="AC30" s="90"/>
      <c r="AD30" s="89"/>
      <c r="AE30" s="88">
        <v>0.56979999999999997</v>
      </c>
      <c r="AF30" s="89"/>
      <c r="AG30" s="89"/>
      <c r="AH30" s="89"/>
      <c r="AI30" s="89"/>
      <c r="AJ30" s="90"/>
      <c r="AK30" s="89"/>
      <c r="AL30" s="88">
        <v>0.56979999999999997</v>
      </c>
      <c r="AM30" s="89"/>
      <c r="AN30" s="89"/>
      <c r="AO30" s="89"/>
      <c r="AP30" s="89"/>
      <c r="AQ30" s="90"/>
      <c r="AR30" s="99"/>
      <c r="AS30" s="41"/>
      <c r="AT30" s="41"/>
      <c r="AU30" s="41"/>
      <c r="AV30" s="41"/>
      <c r="AW30" s="41"/>
      <c r="AX30" s="41"/>
      <c r="AY30" s="41"/>
      <c r="AZ30" s="41"/>
      <c r="BA30" s="41"/>
      <c r="BB30" s="41"/>
      <c r="BC30" s="41"/>
    </row>
    <row r="31" spans="1:55" s="3" customFormat="1" x14ac:dyDescent="0.25">
      <c r="A31" s="88" t="s">
        <v>211</v>
      </c>
      <c r="B31" s="99"/>
      <c r="C31" s="88">
        <v>0.53580000000000005</v>
      </c>
      <c r="D31" s="89"/>
      <c r="E31" s="89"/>
      <c r="F31" s="89"/>
      <c r="G31" s="89"/>
      <c r="H31" s="90"/>
      <c r="I31" s="89"/>
      <c r="J31" s="88">
        <v>0.57130000000000003</v>
      </c>
      <c r="K31" s="89"/>
      <c r="L31" s="89"/>
      <c r="M31" s="89"/>
      <c r="N31" s="89"/>
      <c r="O31" s="90"/>
      <c r="P31" s="89"/>
      <c r="Q31" s="88">
        <v>0.51439999999999997</v>
      </c>
      <c r="R31" s="89"/>
      <c r="S31" s="89"/>
      <c r="T31" s="89"/>
      <c r="U31" s="89"/>
      <c r="V31" s="90"/>
      <c r="W31" s="89"/>
      <c r="X31" s="88">
        <v>0.51480000000000004</v>
      </c>
      <c r="Y31" s="89"/>
      <c r="Z31" s="89"/>
      <c r="AA31" s="89"/>
      <c r="AB31" s="89"/>
      <c r="AC31" s="90"/>
      <c r="AD31" s="89"/>
      <c r="AE31" s="88">
        <v>0.63770000000000004</v>
      </c>
      <c r="AF31" s="89"/>
      <c r="AG31" s="89"/>
      <c r="AH31" s="89"/>
      <c r="AI31" s="89"/>
      <c r="AJ31" s="90"/>
      <c r="AK31" s="89"/>
      <c r="AL31" s="88">
        <v>0.63770000000000004</v>
      </c>
      <c r="AM31" s="89"/>
      <c r="AN31" s="89"/>
      <c r="AO31" s="89"/>
      <c r="AP31" s="89"/>
      <c r="AQ31" s="90"/>
      <c r="AR31" s="99"/>
      <c r="AS31" s="41"/>
      <c r="AT31" s="41"/>
      <c r="AU31" s="41"/>
      <c r="AV31" s="41"/>
      <c r="AW31" s="41"/>
      <c r="AX31" s="41"/>
      <c r="AY31" s="41"/>
      <c r="AZ31" s="41"/>
      <c r="BA31" s="41"/>
      <c r="BB31" s="41"/>
      <c r="BC31" s="41"/>
    </row>
    <row r="32" spans="1:55" s="3" customFormat="1" x14ac:dyDescent="0.25">
      <c r="A32" s="95" t="s">
        <v>212</v>
      </c>
      <c r="B32" s="99"/>
      <c r="C32" s="88">
        <v>0.48459999999999998</v>
      </c>
      <c r="D32" s="89"/>
      <c r="E32" s="89"/>
      <c r="F32" s="89"/>
      <c r="G32" s="89"/>
      <c r="H32" s="90"/>
      <c r="I32" s="89"/>
      <c r="J32" s="88">
        <v>0.48930000000000001</v>
      </c>
      <c r="K32" s="89"/>
      <c r="L32" s="89"/>
      <c r="M32" s="89"/>
      <c r="N32" s="89"/>
      <c r="O32" s="90"/>
      <c r="P32" s="89"/>
      <c r="Q32" s="88">
        <v>0.48299999999999998</v>
      </c>
      <c r="R32" s="89"/>
      <c r="S32" s="89"/>
      <c r="T32" s="89"/>
      <c r="U32" s="89"/>
      <c r="V32" s="90"/>
      <c r="W32" s="89"/>
      <c r="X32" s="88">
        <v>0.50360000000000005</v>
      </c>
      <c r="Y32" s="89"/>
      <c r="Z32" s="89"/>
      <c r="AA32" s="89"/>
      <c r="AB32" s="89"/>
      <c r="AC32" s="90"/>
      <c r="AD32" s="89"/>
      <c r="AE32" s="88">
        <v>0.48870000000000002</v>
      </c>
      <c r="AF32" s="89"/>
      <c r="AG32" s="89"/>
      <c r="AH32" s="89"/>
      <c r="AI32" s="89"/>
      <c r="AJ32" s="90"/>
      <c r="AK32" s="89"/>
      <c r="AL32" s="88">
        <v>0.48870000000000002</v>
      </c>
      <c r="AM32" s="89"/>
      <c r="AN32" s="89"/>
      <c r="AO32" s="89"/>
      <c r="AP32" s="89"/>
      <c r="AQ32" s="90"/>
      <c r="AR32" s="99"/>
      <c r="AS32" s="41"/>
      <c r="AT32" s="41"/>
      <c r="AU32" s="41"/>
      <c r="AV32" s="41"/>
      <c r="AW32" s="41"/>
      <c r="AX32" s="41"/>
      <c r="AY32" s="41"/>
      <c r="AZ32" s="41"/>
      <c r="BA32" s="41"/>
      <c r="BB32" s="41"/>
      <c r="BC32" s="41"/>
    </row>
    <row r="33" spans="1:55" s="3" customFormat="1" x14ac:dyDescent="0.25">
      <c r="A33" s="88" t="s">
        <v>187</v>
      </c>
      <c r="B33" s="99"/>
      <c r="C33" s="88">
        <v>0.54359999999999997</v>
      </c>
      <c r="D33" s="89"/>
      <c r="E33" s="89"/>
      <c r="F33" s="89"/>
      <c r="G33" s="89"/>
      <c r="H33" s="90"/>
      <c r="I33" s="89"/>
      <c r="J33" s="88">
        <v>0.53869999999999996</v>
      </c>
      <c r="K33" s="89"/>
      <c r="L33" s="89"/>
      <c r="M33" s="89"/>
      <c r="N33" s="89"/>
      <c r="O33" s="90"/>
      <c r="P33" s="89"/>
      <c r="Q33" s="88">
        <v>0.50519999999999998</v>
      </c>
      <c r="R33" s="89"/>
      <c r="S33" s="89"/>
      <c r="T33" s="89"/>
      <c r="U33" s="89"/>
      <c r="V33" s="90"/>
      <c r="W33" s="89"/>
      <c r="X33" s="88">
        <v>0.54849999999999999</v>
      </c>
      <c r="Y33" s="89"/>
      <c r="Z33" s="89"/>
      <c r="AA33" s="89"/>
      <c r="AB33" s="89"/>
      <c r="AC33" s="90"/>
      <c r="AD33" s="89"/>
      <c r="AE33" s="88">
        <v>0.65529999999999999</v>
      </c>
      <c r="AF33" s="89"/>
      <c r="AG33" s="89"/>
      <c r="AH33" s="89"/>
      <c r="AI33" s="89"/>
      <c r="AJ33" s="90"/>
      <c r="AK33" s="89"/>
      <c r="AL33" s="88">
        <v>0.65529999999999999</v>
      </c>
      <c r="AM33" s="89"/>
      <c r="AN33" s="89"/>
      <c r="AO33" s="89"/>
      <c r="AP33" s="89"/>
      <c r="AQ33" s="90"/>
      <c r="AR33" s="99"/>
      <c r="AS33" s="41"/>
      <c r="AT33" s="41"/>
      <c r="AU33" s="41"/>
      <c r="AV33" s="41"/>
      <c r="AW33" s="41"/>
      <c r="AX33" s="41"/>
      <c r="AY33" s="41"/>
      <c r="AZ33" s="41"/>
      <c r="BA33" s="41"/>
      <c r="BB33" s="41"/>
      <c r="BC33" s="41"/>
    </row>
    <row r="34" spans="1:55" s="3" customFormat="1" x14ac:dyDescent="0.25">
      <c r="A34" s="88" t="s">
        <v>213</v>
      </c>
      <c r="B34" s="99"/>
      <c r="C34" s="88">
        <v>0.54430000000000001</v>
      </c>
      <c r="D34" s="89"/>
      <c r="E34" s="89"/>
      <c r="F34" s="89"/>
      <c r="G34" s="89"/>
      <c r="H34" s="90"/>
      <c r="I34" s="89"/>
      <c r="J34" s="88">
        <v>0.62929999999999997</v>
      </c>
      <c r="K34" s="89"/>
      <c r="L34" s="89"/>
      <c r="M34" s="89"/>
      <c r="N34" s="89"/>
      <c r="O34" s="90"/>
      <c r="P34" s="89"/>
      <c r="Q34" s="88">
        <v>0.53490000000000004</v>
      </c>
      <c r="R34" s="89"/>
      <c r="S34" s="89"/>
      <c r="T34" s="89"/>
      <c r="U34" s="89"/>
      <c r="V34" s="90"/>
      <c r="W34" s="89"/>
      <c r="X34" s="88">
        <v>0.53580000000000005</v>
      </c>
      <c r="Y34" s="89"/>
      <c r="Z34" s="89"/>
      <c r="AA34" s="89"/>
      <c r="AB34" s="89"/>
      <c r="AC34" s="90"/>
      <c r="AD34" s="89"/>
      <c r="AE34" s="88">
        <v>0.59840000000000004</v>
      </c>
      <c r="AF34" s="89"/>
      <c r="AG34" s="89"/>
      <c r="AH34" s="89"/>
      <c r="AI34" s="89"/>
      <c r="AJ34" s="90"/>
      <c r="AK34" s="89"/>
      <c r="AL34" s="88">
        <v>0.59840000000000004</v>
      </c>
      <c r="AM34" s="89"/>
      <c r="AN34" s="89"/>
      <c r="AO34" s="89"/>
      <c r="AP34" s="89"/>
      <c r="AQ34" s="90"/>
      <c r="AR34" s="99"/>
      <c r="AS34" s="41"/>
      <c r="AT34" s="41"/>
      <c r="AU34" s="41"/>
      <c r="AV34" s="41"/>
      <c r="AW34" s="41"/>
      <c r="AX34" s="41"/>
      <c r="AY34" s="41"/>
      <c r="AZ34" s="41"/>
      <c r="BA34" s="41"/>
      <c r="BB34" s="41"/>
      <c r="BC34" s="41"/>
    </row>
    <row r="35" spans="1:55" s="3" customFormat="1" x14ac:dyDescent="0.25">
      <c r="A35" s="88" t="s">
        <v>214</v>
      </c>
      <c r="B35" s="99"/>
      <c r="C35" s="88">
        <v>0.55000000000000004</v>
      </c>
      <c r="D35" s="89"/>
      <c r="E35" s="89"/>
      <c r="F35" s="89"/>
      <c r="G35" s="89"/>
      <c r="H35" s="90"/>
      <c r="I35" s="89"/>
      <c r="J35" s="88">
        <v>0.52339999999999998</v>
      </c>
      <c r="K35" s="89"/>
      <c r="L35" s="89"/>
      <c r="M35" s="89"/>
      <c r="N35" s="89"/>
      <c r="O35" s="90"/>
      <c r="P35" s="89"/>
      <c r="Q35" s="88">
        <v>0.52500000000000002</v>
      </c>
      <c r="R35" s="89"/>
      <c r="S35" s="89"/>
      <c r="T35" s="89"/>
      <c r="U35" s="89"/>
      <c r="V35" s="90"/>
      <c r="W35" s="89"/>
      <c r="X35" s="88">
        <v>0.50819999999999999</v>
      </c>
      <c r="Y35" s="89"/>
      <c r="Z35" s="89"/>
      <c r="AA35" s="89"/>
      <c r="AB35" s="89"/>
      <c r="AC35" s="90"/>
      <c r="AD35" s="89"/>
      <c r="AE35" s="88">
        <v>0.67579999999999996</v>
      </c>
      <c r="AF35" s="89"/>
      <c r="AG35" s="89"/>
      <c r="AH35" s="89"/>
      <c r="AI35" s="89"/>
      <c r="AJ35" s="90"/>
      <c r="AK35" s="89"/>
      <c r="AL35" s="88">
        <v>0.67579999999999996</v>
      </c>
      <c r="AM35" s="89"/>
      <c r="AN35" s="89"/>
      <c r="AO35" s="89"/>
      <c r="AP35" s="89"/>
      <c r="AQ35" s="90"/>
      <c r="AR35" s="99"/>
      <c r="AS35" s="41"/>
      <c r="AT35" s="41"/>
      <c r="AU35" s="41"/>
      <c r="AV35" s="41"/>
      <c r="AW35" s="41"/>
      <c r="AX35" s="41"/>
      <c r="AY35" s="41"/>
      <c r="AZ35" s="41"/>
      <c r="BA35" s="41"/>
      <c r="BB35" s="41"/>
      <c r="BC35" s="41"/>
    </row>
    <row r="36" spans="1:55" s="3" customFormat="1" x14ac:dyDescent="0.25">
      <c r="A36" s="88" t="s">
        <v>215</v>
      </c>
      <c r="B36" s="99"/>
      <c r="C36" s="88">
        <v>0.58020000000000005</v>
      </c>
      <c r="D36" s="89"/>
      <c r="E36" s="89"/>
      <c r="F36" s="89"/>
      <c r="G36" s="89"/>
      <c r="H36" s="90"/>
      <c r="I36" s="89"/>
      <c r="J36" s="88">
        <v>0.51980000000000004</v>
      </c>
      <c r="K36" s="89"/>
      <c r="L36" s="89"/>
      <c r="M36" s="89"/>
      <c r="N36" s="89"/>
      <c r="O36" s="90"/>
      <c r="P36" s="89"/>
      <c r="Q36" s="88">
        <v>0.50629999999999997</v>
      </c>
      <c r="R36" s="89"/>
      <c r="S36" s="89"/>
      <c r="T36" s="89"/>
      <c r="U36" s="89"/>
      <c r="V36" s="90"/>
      <c r="W36" s="89"/>
      <c r="X36" s="88">
        <v>0.52380000000000004</v>
      </c>
      <c r="Y36" s="89"/>
      <c r="Z36" s="89"/>
      <c r="AA36" s="89"/>
      <c r="AB36" s="89"/>
      <c r="AC36" s="90"/>
      <c r="AD36" s="89"/>
      <c r="AE36" s="88">
        <v>0.58579999999999999</v>
      </c>
      <c r="AF36" s="89"/>
      <c r="AG36" s="89"/>
      <c r="AH36" s="89"/>
      <c r="AI36" s="89"/>
      <c r="AJ36" s="90"/>
      <c r="AK36" s="89"/>
      <c r="AL36" s="88">
        <v>0.58579999999999999</v>
      </c>
      <c r="AM36" s="89"/>
      <c r="AN36" s="89"/>
      <c r="AO36" s="89"/>
      <c r="AP36" s="89"/>
      <c r="AQ36" s="90"/>
      <c r="AR36" s="99"/>
      <c r="AS36" s="41"/>
      <c r="AT36" s="41"/>
      <c r="AU36" s="41"/>
      <c r="AV36" s="41"/>
      <c r="AW36" s="41"/>
      <c r="AX36" s="41"/>
      <c r="AY36" s="41"/>
      <c r="AZ36" s="41"/>
      <c r="BA36" s="41"/>
      <c r="BB36" s="41"/>
      <c r="BC36" s="41"/>
    </row>
    <row r="37" spans="1:55" s="3" customFormat="1" x14ac:dyDescent="0.25">
      <c r="A37" s="95" t="s">
        <v>216</v>
      </c>
      <c r="B37" s="99"/>
      <c r="C37" s="88">
        <v>0.49280000000000002</v>
      </c>
      <c r="D37" s="89"/>
      <c r="E37" s="89"/>
      <c r="F37" s="89"/>
      <c r="G37" s="89"/>
      <c r="H37" s="90"/>
      <c r="I37" s="89"/>
      <c r="J37" s="88">
        <v>0.50470000000000004</v>
      </c>
      <c r="K37" s="89"/>
      <c r="L37" s="89"/>
      <c r="M37" s="89"/>
      <c r="N37" s="89"/>
      <c r="O37" s="90"/>
      <c r="P37" s="89"/>
      <c r="Q37" s="88">
        <v>0.50690000000000002</v>
      </c>
      <c r="R37" s="89"/>
      <c r="S37" s="89"/>
      <c r="T37" s="89"/>
      <c r="U37" s="89"/>
      <c r="V37" s="90"/>
      <c r="W37" s="89"/>
      <c r="X37" s="88">
        <v>0.51870000000000005</v>
      </c>
      <c r="Y37" s="89"/>
      <c r="Z37" s="89"/>
      <c r="AA37" s="89"/>
      <c r="AB37" s="89"/>
      <c r="AC37" s="90"/>
      <c r="AD37" s="89"/>
      <c r="AE37" s="88">
        <v>0.69289999999999996</v>
      </c>
      <c r="AF37" s="89"/>
      <c r="AG37" s="89"/>
      <c r="AH37" s="89"/>
      <c r="AI37" s="89"/>
      <c r="AJ37" s="90"/>
      <c r="AK37" s="89"/>
      <c r="AL37" s="88">
        <v>0.69289999999999996</v>
      </c>
      <c r="AM37" s="89"/>
      <c r="AN37" s="89"/>
      <c r="AO37" s="89"/>
      <c r="AP37" s="89"/>
      <c r="AQ37" s="90"/>
      <c r="AR37" s="99"/>
      <c r="AS37" s="41"/>
      <c r="AT37" s="41"/>
      <c r="AU37" s="41"/>
      <c r="AV37" s="41"/>
      <c r="AW37" s="41"/>
      <c r="AX37" s="41"/>
      <c r="AY37" s="41"/>
      <c r="AZ37" s="41"/>
      <c r="BA37" s="41"/>
      <c r="BB37" s="41"/>
      <c r="BC37" s="41"/>
    </row>
    <row r="38" spans="1:55" s="3" customFormat="1" x14ac:dyDescent="0.25">
      <c r="A38" s="88" t="s">
        <v>188</v>
      </c>
      <c r="B38" s="99"/>
      <c r="C38" s="88">
        <v>0.51419999999999999</v>
      </c>
      <c r="D38" s="89"/>
      <c r="E38" s="89"/>
      <c r="F38" s="89"/>
      <c r="G38" s="89"/>
      <c r="H38" s="90"/>
      <c r="I38" s="89"/>
      <c r="J38" s="88">
        <v>0.55279999999999996</v>
      </c>
      <c r="K38" s="89"/>
      <c r="L38" s="89"/>
      <c r="M38" s="89"/>
      <c r="N38" s="89"/>
      <c r="O38" s="90"/>
      <c r="P38" s="89"/>
      <c r="Q38" s="88">
        <v>0.49659999999999999</v>
      </c>
      <c r="R38" s="89"/>
      <c r="S38" s="89"/>
      <c r="T38" s="89"/>
      <c r="U38" s="89"/>
      <c r="V38" s="90"/>
      <c r="W38" s="89"/>
      <c r="X38" s="88">
        <v>0.51400000000000001</v>
      </c>
      <c r="Y38" s="89"/>
      <c r="Z38" s="89"/>
      <c r="AA38" s="89"/>
      <c r="AB38" s="89"/>
      <c r="AC38" s="90"/>
      <c r="AD38" s="89"/>
      <c r="AE38" s="88">
        <v>0.51900000000000002</v>
      </c>
      <c r="AF38" s="89"/>
      <c r="AG38" s="89"/>
      <c r="AH38" s="89"/>
      <c r="AI38" s="89"/>
      <c r="AJ38" s="90"/>
      <c r="AK38" s="89"/>
      <c r="AL38" s="88">
        <v>0.51900000000000002</v>
      </c>
      <c r="AM38" s="89"/>
      <c r="AN38" s="89"/>
      <c r="AO38" s="89"/>
      <c r="AP38" s="89"/>
      <c r="AQ38" s="90"/>
      <c r="AR38" s="99"/>
      <c r="AS38" s="41"/>
      <c r="AT38" s="41"/>
      <c r="AU38" s="41"/>
      <c r="AV38" s="41"/>
      <c r="AW38" s="41"/>
      <c r="AX38" s="41"/>
      <c r="AY38" s="41"/>
      <c r="AZ38" s="41"/>
      <c r="BA38" s="41"/>
      <c r="BB38" s="41"/>
      <c r="BC38" s="41"/>
    </row>
    <row r="39" spans="1:55" s="3" customFormat="1" x14ac:dyDescent="0.25">
      <c r="A39" s="95" t="s">
        <v>217</v>
      </c>
      <c r="B39" s="99"/>
      <c r="C39" s="88">
        <v>0.54949999999999999</v>
      </c>
      <c r="D39" s="89"/>
      <c r="E39" s="89"/>
      <c r="F39" s="89"/>
      <c r="G39" s="89"/>
      <c r="H39" s="90"/>
      <c r="I39" s="89"/>
      <c r="J39" s="88">
        <v>0.51539999999999997</v>
      </c>
      <c r="K39" s="89"/>
      <c r="L39" s="89"/>
      <c r="M39" s="89"/>
      <c r="N39" s="89"/>
      <c r="O39" s="90"/>
      <c r="P39" s="89"/>
      <c r="Q39" s="88">
        <v>0.59889999999999999</v>
      </c>
      <c r="R39" s="89"/>
      <c r="S39" s="89"/>
      <c r="T39" s="89"/>
      <c r="U39" s="89"/>
      <c r="V39" s="90"/>
      <c r="W39" s="89"/>
      <c r="X39" s="88">
        <v>0.5202</v>
      </c>
      <c r="Y39" s="89"/>
      <c r="Z39" s="89"/>
      <c r="AA39" s="89"/>
      <c r="AB39" s="89"/>
      <c r="AC39" s="90"/>
      <c r="AD39" s="89"/>
      <c r="AE39" s="88">
        <v>0.76370000000000005</v>
      </c>
      <c r="AF39" s="89"/>
      <c r="AG39" s="89"/>
      <c r="AH39" s="89"/>
      <c r="AI39" s="89"/>
      <c r="AJ39" s="90"/>
      <c r="AK39" s="89"/>
      <c r="AL39" s="88">
        <v>0.76370000000000005</v>
      </c>
      <c r="AM39" s="89"/>
      <c r="AN39" s="89"/>
      <c r="AO39" s="89"/>
      <c r="AP39" s="89"/>
      <c r="AQ39" s="90"/>
      <c r="AR39" s="99"/>
      <c r="AS39" s="41"/>
      <c r="AT39" s="41"/>
      <c r="AU39" s="41"/>
      <c r="AV39" s="41"/>
      <c r="AW39" s="41"/>
      <c r="AX39" s="41"/>
      <c r="AY39" s="41"/>
      <c r="AZ39" s="41"/>
      <c r="BA39" s="41"/>
      <c r="BB39" s="41"/>
      <c r="BC39" s="41"/>
    </row>
    <row r="40" spans="1:55" s="3" customFormat="1" x14ac:dyDescent="0.25">
      <c r="A40" s="88" t="s">
        <v>228</v>
      </c>
      <c r="B40" s="99"/>
      <c r="C40" s="88">
        <v>0.48559999999999998</v>
      </c>
      <c r="D40" s="89"/>
      <c r="E40" s="89"/>
      <c r="F40" s="89"/>
      <c r="G40" s="89"/>
      <c r="H40" s="90"/>
      <c r="I40" s="89"/>
      <c r="J40" s="88">
        <v>0.50460000000000005</v>
      </c>
      <c r="K40" s="89"/>
      <c r="L40" s="89"/>
      <c r="M40" s="89"/>
      <c r="N40" s="89"/>
      <c r="O40" s="90"/>
      <c r="P40" s="89"/>
      <c r="Q40" s="88">
        <v>0.49919999999999998</v>
      </c>
      <c r="R40" s="89"/>
      <c r="S40" s="89"/>
      <c r="T40" s="89"/>
      <c r="U40" s="89"/>
      <c r="V40" s="90"/>
      <c r="W40" s="89"/>
      <c r="X40" s="88">
        <v>0.50729999999999997</v>
      </c>
      <c r="Y40" s="89"/>
      <c r="Z40" s="89"/>
      <c r="AA40" s="89"/>
      <c r="AB40" s="89"/>
      <c r="AC40" s="90"/>
      <c r="AD40" s="89"/>
      <c r="AE40" s="88">
        <v>0.50960000000000005</v>
      </c>
      <c r="AF40" s="89"/>
      <c r="AG40" s="89"/>
      <c r="AH40" s="89"/>
      <c r="AI40" s="89"/>
      <c r="AJ40" s="90"/>
      <c r="AK40" s="89"/>
      <c r="AL40" s="88">
        <v>0.50960000000000005</v>
      </c>
      <c r="AM40" s="89"/>
      <c r="AN40" s="89"/>
      <c r="AO40" s="89"/>
      <c r="AP40" s="89"/>
      <c r="AQ40" s="90"/>
      <c r="AR40" s="99"/>
      <c r="AS40" s="41"/>
      <c r="AT40" s="41"/>
      <c r="AU40" s="41"/>
      <c r="AV40" s="41"/>
      <c r="AW40" s="41"/>
      <c r="AX40" s="41"/>
      <c r="AY40" s="41"/>
      <c r="AZ40" s="41"/>
      <c r="BA40" s="41"/>
      <c r="BB40" s="41"/>
      <c r="BC40" s="41"/>
    </row>
    <row r="41" spans="1:55" s="3" customFormat="1" x14ac:dyDescent="0.25">
      <c r="A41" s="88" t="s">
        <v>189</v>
      </c>
      <c r="B41" s="99"/>
      <c r="C41" s="88">
        <v>0.51700000000000002</v>
      </c>
      <c r="D41" s="89"/>
      <c r="E41" s="89"/>
      <c r="F41" s="89"/>
      <c r="G41" s="89"/>
      <c r="H41" s="90"/>
      <c r="I41" s="89"/>
      <c r="J41" s="88">
        <v>0.52780000000000005</v>
      </c>
      <c r="K41" s="89"/>
      <c r="L41" s="89"/>
      <c r="M41" s="89"/>
      <c r="N41" s="89"/>
      <c r="O41" s="90"/>
      <c r="P41" s="89"/>
      <c r="Q41" s="88">
        <v>0.50249999999999995</v>
      </c>
      <c r="R41" s="89"/>
      <c r="S41" s="89"/>
      <c r="T41" s="89"/>
      <c r="U41" s="89"/>
      <c r="V41" s="90"/>
      <c r="W41" s="89"/>
      <c r="X41" s="88">
        <v>0.51829999999999998</v>
      </c>
      <c r="Y41" s="89"/>
      <c r="Z41" s="89"/>
      <c r="AA41" s="89"/>
      <c r="AB41" s="89"/>
      <c r="AC41" s="90"/>
      <c r="AD41" s="89"/>
      <c r="AE41" s="88">
        <v>0.51390000000000002</v>
      </c>
      <c r="AF41" s="89"/>
      <c r="AG41" s="89"/>
      <c r="AH41" s="89"/>
      <c r="AI41" s="89"/>
      <c r="AJ41" s="90"/>
      <c r="AK41" s="89"/>
      <c r="AL41" s="88">
        <v>0.51390000000000002</v>
      </c>
      <c r="AM41" s="89"/>
      <c r="AN41" s="89"/>
      <c r="AO41" s="89"/>
      <c r="AP41" s="89"/>
      <c r="AQ41" s="90"/>
      <c r="AR41" s="99"/>
      <c r="AS41" s="41"/>
      <c r="AT41" s="41"/>
      <c r="AU41" s="41"/>
      <c r="AV41" s="41"/>
      <c r="AW41" s="41"/>
      <c r="AX41" s="41"/>
      <c r="AY41" s="41"/>
      <c r="AZ41" s="41"/>
      <c r="BA41" s="41"/>
      <c r="BB41" s="41"/>
      <c r="BC41" s="41"/>
    </row>
    <row r="42" spans="1:55" s="3" customFormat="1" x14ac:dyDescent="0.25">
      <c r="A42" s="88" t="s">
        <v>190</v>
      </c>
      <c r="B42" s="99"/>
      <c r="C42" s="88">
        <v>0.63929999999999998</v>
      </c>
      <c r="D42" s="89"/>
      <c r="E42" s="89"/>
      <c r="F42" s="89"/>
      <c r="G42" s="89"/>
      <c r="H42" s="90"/>
      <c r="I42" s="89"/>
      <c r="J42" s="88">
        <v>0.53810000000000002</v>
      </c>
      <c r="K42" s="89"/>
      <c r="L42" s="89"/>
      <c r="M42" s="89"/>
      <c r="N42" s="89"/>
      <c r="O42" s="90"/>
      <c r="P42" s="89"/>
      <c r="Q42" s="88">
        <v>0.58730000000000004</v>
      </c>
      <c r="R42" s="89"/>
      <c r="S42" s="89"/>
      <c r="T42" s="89"/>
      <c r="U42" s="89"/>
      <c r="V42" s="90"/>
      <c r="W42" s="89"/>
      <c r="X42" s="88">
        <v>0.55889999999999995</v>
      </c>
      <c r="Y42" s="89"/>
      <c r="Z42" s="89"/>
      <c r="AA42" s="89"/>
      <c r="AB42" s="89"/>
      <c r="AC42" s="90"/>
      <c r="AD42" s="89"/>
      <c r="AE42" s="88">
        <v>0.59970000000000001</v>
      </c>
      <c r="AF42" s="89"/>
      <c r="AG42" s="89"/>
      <c r="AH42" s="89"/>
      <c r="AI42" s="89"/>
      <c r="AJ42" s="90"/>
      <c r="AK42" s="89"/>
      <c r="AL42" s="88">
        <v>0.59970000000000001</v>
      </c>
      <c r="AM42" s="89"/>
      <c r="AN42" s="89"/>
      <c r="AO42" s="89"/>
      <c r="AP42" s="89"/>
      <c r="AQ42" s="90"/>
      <c r="AR42" s="99"/>
      <c r="AS42" s="41"/>
      <c r="AT42" s="41"/>
      <c r="AU42" s="41"/>
      <c r="AV42" s="41"/>
      <c r="AW42" s="41"/>
      <c r="AX42" s="41"/>
      <c r="AY42" s="41"/>
      <c r="AZ42" s="41"/>
      <c r="BA42" s="41"/>
      <c r="BB42" s="41"/>
      <c r="BC42" s="41"/>
    </row>
    <row r="43" spans="1:55" s="3" customFormat="1" x14ac:dyDescent="0.25">
      <c r="A43" s="88" t="s">
        <v>218</v>
      </c>
      <c r="B43" s="99"/>
      <c r="C43" s="88">
        <v>0.50790000000000002</v>
      </c>
      <c r="D43" s="89"/>
      <c r="E43" s="89"/>
      <c r="F43" s="89"/>
      <c r="G43" s="89"/>
      <c r="H43" s="90"/>
      <c r="I43" s="89"/>
      <c r="J43" s="88">
        <v>0.50270000000000004</v>
      </c>
      <c r="K43" s="89"/>
      <c r="L43" s="89"/>
      <c r="M43" s="89"/>
      <c r="N43" s="89"/>
      <c r="O43" s="90"/>
      <c r="P43" s="89"/>
      <c r="Q43" s="88">
        <v>0.49659999999999999</v>
      </c>
      <c r="R43" s="89"/>
      <c r="S43" s="89"/>
      <c r="T43" s="89"/>
      <c r="U43" s="89"/>
      <c r="V43" s="90"/>
      <c r="W43" s="89"/>
      <c r="X43" s="88">
        <v>0.51529999999999998</v>
      </c>
      <c r="Y43" s="89"/>
      <c r="Z43" s="89"/>
      <c r="AA43" s="89"/>
      <c r="AB43" s="89"/>
      <c r="AC43" s="90"/>
      <c r="AD43" s="89"/>
      <c r="AE43" s="88">
        <v>0.63139999999999996</v>
      </c>
      <c r="AF43" s="89"/>
      <c r="AG43" s="89"/>
      <c r="AH43" s="89"/>
      <c r="AI43" s="89"/>
      <c r="AJ43" s="90"/>
      <c r="AK43" s="89"/>
      <c r="AL43" s="88">
        <v>0.63139999999999996</v>
      </c>
      <c r="AM43" s="89"/>
      <c r="AN43" s="89"/>
      <c r="AO43" s="89"/>
      <c r="AP43" s="89"/>
      <c r="AQ43" s="90"/>
      <c r="AR43" s="99"/>
      <c r="AS43" s="41"/>
      <c r="AT43" s="41"/>
      <c r="AU43" s="41"/>
      <c r="AV43" s="41"/>
      <c r="AW43" s="41"/>
      <c r="AX43" s="41"/>
      <c r="AY43" s="41"/>
      <c r="AZ43" s="41"/>
      <c r="BA43" s="41"/>
      <c r="BB43" s="41"/>
      <c r="BC43" s="41"/>
    </row>
    <row r="44" spans="1:55" s="3" customFormat="1" x14ac:dyDescent="0.25">
      <c r="A44" s="88" t="s">
        <v>219</v>
      </c>
      <c r="B44" s="99"/>
      <c r="C44" s="88">
        <v>0.52180000000000004</v>
      </c>
      <c r="D44" s="89"/>
      <c r="E44" s="89"/>
      <c r="F44" s="89"/>
      <c r="G44" s="89"/>
      <c r="H44" s="90"/>
      <c r="I44" s="89"/>
      <c r="J44" s="88">
        <v>0.505</v>
      </c>
      <c r="K44" s="89"/>
      <c r="L44" s="89"/>
      <c r="M44" s="89"/>
      <c r="N44" s="89"/>
      <c r="O44" s="90"/>
      <c r="P44" s="89"/>
      <c r="Q44" s="88">
        <v>0.49309999999999998</v>
      </c>
      <c r="R44" s="89"/>
      <c r="S44" s="89"/>
      <c r="T44" s="89"/>
      <c r="U44" s="89"/>
      <c r="V44" s="90"/>
      <c r="W44" s="89"/>
      <c r="X44" s="88">
        <v>0.51390000000000002</v>
      </c>
      <c r="Y44" s="89"/>
      <c r="Z44" s="89"/>
      <c r="AA44" s="89"/>
      <c r="AB44" s="89"/>
      <c r="AC44" s="90"/>
      <c r="AD44" s="89"/>
      <c r="AE44" s="88">
        <v>0.53939999999999999</v>
      </c>
      <c r="AF44" s="89"/>
      <c r="AG44" s="89"/>
      <c r="AH44" s="89"/>
      <c r="AI44" s="89"/>
      <c r="AJ44" s="90"/>
      <c r="AK44" s="89"/>
      <c r="AL44" s="88">
        <v>0.53939999999999999</v>
      </c>
      <c r="AM44" s="89"/>
      <c r="AN44" s="89"/>
      <c r="AO44" s="89"/>
      <c r="AP44" s="89"/>
      <c r="AQ44" s="90"/>
      <c r="AR44" s="99"/>
      <c r="AS44" s="41"/>
      <c r="AT44" s="41"/>
      <c r="AU44" s="41"/>
      <c r="AV44" s="41"/>
      <c r="AW44" s="41"/>
      <c r="AX44" s="41"/>
      <c r="AY44" s="41"/>
      <c r="AZ44" s="41"/>
      <c r="BA44" s="41"/>
      <c r="BB44" s="41"/>
      <c r="BC44" s="41"/>
    </row>
    <row r="45" spans="1:55" s="3" customFormat="1" x14ac:dyDescent="0.25">
      <c r="A45" s="88" t="s">
        <v>220</v>
      </c>
      <c r="B45" s="99"/>
      <c r="C45" s="88">
        <v>0.54769999999999996</v>
      </c>
      <c r="D45" s="89"/>
      <c r="E45" s="89"/>
      <c r="F45" s="89"/>
      <c r="G45" s="89"/>
      <c r="H45" s="90"/>
      <c r="I45" s="89"/>
      <c r="J45" s="88">
        <v>0.51700000000000002</v>
      </c>
      <c r="K45" s="89"/>
      <c r="L45" s="89"/>
      <c r="M45" s="89"/>
      <c r="N45" s="89"/>
      <c r="O45" s="90"/>
      <c r="P45" s="89"/>
      <c r="Q45" s="88">
        <v>0.56720000000000004</v>
      </c>
      <c r="R45" s="89"/>
      <c r="S45" s="89"/>
      <c r="T45" s="89"/>
      <c r="U45" s="89"/>
      <c r="V45" s="90"/>
      <c r="W45" s="89"/>
      <c r="X45" s="88">
        <v>0.49859999999999999</v>
      </c>
      <c r="Y45" s="89"/>
      <c r="Z45" s="89"/>
      <c r="AA45" s="89"/>
      <c r="AB45" s="89"/>
      <c r="AC45" s="90"/>
      <c r="AD45" s="89"/>
      <c r="AE45" s="88">
        <v>0.56389999999999996</v>
      </c>
      <c r="AF45" s="89"/>
      <c r="AG45" s="89"/>
      <c r="AH45" s="89"/>
      <c r="AI45" s="89"/>
      <c r="AJ45" s="90"/>
      <c r="AK45" s="89"/>
      <c r="AL45" s="88">
        <v>0.56389999999999996</v>
      </c>
      <c r="AM45" s="89"/>
      <c r="AN45" s="89"/>
      <c r="AO45" s="89"/>
      <c r="AP45" s="89"/>
      <c r="AQ45" s="90"/>
      <c r="AR45" s="99"/>
      <c r="AS45" s="41"/>
      <c r="AT45" s="41"/>
      <c r="AU45" s="41"/>
      <c r="AV45" s="41"/>
      <c r="AW45" s="41"/>
      <c r="AX45" s="41"/>
      <c r="AY45" s="41"/>
      <c r="AZ45" s="41"/>
      <c r="BA45" s="41"/>
      <c r="BB45" s="41"/>
      <c r="BC45" s="41"/>
    </row>
    <row r="46" spans="1:55" s="3" customFormat="1" x14ac:dyDescent="0.25">
      <c r="A46" s="88" t="s">
        <v>221</v>
      </c>
      <c r="B46" s="99"/>
      <c r="C46" s="88">
        <v>0.53820000000000001</v>
      </c>
      <c r="D46" s="89"/>
      <c r="E46" s="89"/>
      <c r="F46" s="89"/>
      <c r="G46" s="89"/>
      <c r="H46" s="90"/>
      <c r="I46" s="89"/>
      <c r="J46" s="88">
        <v>0.56330000000000002</v>
      </c>
      <c r="K46" s="89"/>
      <c r="L46" s="89"/>
      <c r="M46" s="89"/>
      <c r="N46" s="89"/>
      <c r="O46" s="90"/>
      <c r="P46" s="89"/>
      <c r="Q46" s="88">
        <v>0.53100000000000003</v>
      </c>
      <c r="R46" s="89"/>
      <c r="S46" s="89"/>
      <c r="T46" s="89"/>
      <c r="U46" s="89"/>
      <c r="V46" s="90"/>
      <c r="W46" s="89"/>
      <c r="X46" s="88">
        <v>0.57299999999999995</v>
      </c>
      <c r="Y46" s="89"/>
      <c r="Z46" s="89"/>
      <c r="AA46" s="89"/>
      <c r="AB46" s="89"/>
      <c r="AC46" s="90"/>
      <c r="AD46" s="89"/>
      <c r="AE46" s="88">
        <v>0.58199999999999996</v>
      </c>
      <c r="AF46" s="89"/>
      <c r="AG46" s="89"/>
      <c r="AH46" s="89"/>
      <c r="AI46" s="89"/>
      <c r="AJ46" s="90"/>
      <c r="AK46" s="89"/>
      <c r="AL46" s="88">
        <v>0.58199999999999996</v>
      </c>
      <c r="AM46" s="89"/>
      <c r="AN46" s="89"/>
      <c r="AO46" s="89"/>
      <c r="AP46" s="89"/>
      <c r="AQ46" s="90"/>
      <c r="AR46" s="99"/>
      <c r="AS46" s="41"/>
      <c r="AT46" s="41"/>
      <c r="AU46" s="41"/>
      <c r="AV46" s="41"/>
      <c r="AW46" s="41"/>
      <c r="AX46" s="41"/>
      <c r="AY46" s="41"/>
      <c r="AZ46" s="41"/>
      <c r="BA46" s="41"/>
      <c r="BB46" s="41"/>
      <c r="BC46" s="41"/>
    </row>
    <row r="47" spans="1:55" s="3" customFormat="1" x14ac:dyDescent="0.25">
      <c r="A47" s="95" t="s">
        <v>222</v>
      </c>
      <c r="B47" s="99"/>
      <c r="C47" s="88">
        <v>0.52</v>
      </c>
      <c r="D47" s="89"/>
      <c r="E47" s="89"/>
      <c r="F47" s="89"/>
      <c r="G47" s="89"/>
      <c r="H47" s="90"/>
      <c r="I47" s="89"/>
      <c r="J47" s="88">
        <v>0.53080000000000005</v>
      </c>
      <c r="K47" s="89"/>
      <c r="L47" s="89"/>
      <c r="M47" s="89"/>
      <c r="N47" s="89"/>
      <c r="O47" s="90"/>
      <c r="P47" s="89"/>
      <c r="Q47" s="88">
        <v>0.57379999999999998</v>
      </c>
      <c r="R47" s="89"/>
      <c r="S47" s="89"/>
      <c r="T47" s="89"/>
      <c r="U47" s="89"/>
      <c r="V47" s="90"/>
      <c r="W47" s="89"/>
      <c r="X47" s="88">
        <v>0.52239999999999998</v>
      </c>
      <c r="Y47" s="89"/>
      <c r="Z47" s="89"/>
      <c r="AA47" s="89"/>
      <c r="AB47" s="89"/>
      <c r="AC47" s="90"/>
      <c r="AD47" s="89"/>
      <c r="AE47" s="88">
        <v>0.77159999999999995</v>
      </c>
      <c r="AF47" s="89"/>
      <c r="AG47" s="89"/>
      <c r="AH47" s="89"/>
      <c r="AI47" s="89"/>
      <c r="AJ47" s="90"/>
      <c r="AK47" s="89"/>
      <c r="AL47" s="88">
        <v>0.77159999999999995</v>
      </c>
      <c r="AM47" s="89"/>
      <c r="AN47" s="89"/>
      <c r="AO47" s="89"/>
      <c r="AP47" s="89"/>
      <c r="AQ47" s="90"/>
      <c r="AR47" s="99"/>
      <c r="AS47" s="41"/>
      <c r="AT47" s="41"/>
      <c r="AU47" s="41"/>
      <c r="AV47" s="41"/>
      <c r="AW47" s="41"/>
      <c r="AX47" s="41"/>
      <c r="AY47" s="41"/>
      <c r="AZ47" s="41"/>
      <c r="BA47" s="41"/>
      <c r="BB47" s="41"/>
      <c r="BC47" s="41"/>
    </row>
    <row r="48" spans="1:55" s="3" customFormat="1" x14ac:dyDescent="0.25">
      <c r="A48" s="95" t="s">
        <v>223</v>
      </c>
      <c r="B48" s="99"/>
      <c r="C48" s="88">
        <v>0.49209999999999998</v>
      </c>
      <c r="D48" s="89"/>
      <c r="E48" s="89"/>
      <c r="F48" s="89"/>
      <c r="G48" s="89"/>
      <c r="H48" s="90"/>
      <c r="I48" s="89"/>
      <c r="J48" s="88">
        <v>0.50370000000000004</v>
      </c>
      <c r="K48" s="89"/>
      <c r="L48" s="89"/>
      <c r="M48" s="89"/>
      <c r="N48" s="89"/>
      <c r="O48" s="90"/>
      <c r="P48" s="89"/>
      <c r="Q48" s="88">
        <v>0.49659999999999999</v>
      </c>
      <c r="R48" s="89"/>
      <c r="S48" s="89"/>
      <c r="T48" s="89"/>
      <c r="U48" s="89"/>
      <c r="V48" s="90"/>
      <c r="W48" s="89"/>
      <c r="X48" s="88">
        <v>0.49220000000000003</v>
      </c>
      <c r="Y48" s="89"/>
      <c r="Z48" s="89"/>
      <c r="AA48" s="89"/>
      <c r="AB48" s="89"/>
      <c r="AC48" s="90"/>
      <c r="AD48" s="89"/>
      <c r="AE48" s="88">
        <v>0.49730000000000002</v>
      </c>
      <c r="AF48" s="89"/>
      <c r="AG48" s="89"/>
      <c r="AH48" s="89"/>
      <c r="AI48" s="89"/>
      <c r="AJ48" s="90"/>
      <c r="AK48" s="89"/>
      <c r="AL48" s="88">
        <v>0.49730000000000002</v>
      </c>
      <c r="AM48" s="89"/>
      <c r="AN48" s="89"/>
      <c r="AO48" s="89"/>
      <c r="AP48" s="89"/>
      <c r="AQ48" s="90"/>
      <c r="AR48" s="99"/>
      <c r="AS48" s="41"/>
      <c r="AT48" s="41"/>
      <c r="AU48" s="41"/>
      <c r="AV48" s="41"/>
      <c r="AW48" s="41"/>
      <c r="AX48" s="41"/>
      <c r="AY48" s="41"/>
      <c r="AZ48" s="41"/>
      <c r="BA48" s="41"/>
      <c r="BB48" s="41"/>
      <c r="BC48" s="41"/>
    </row>
    <row r="49" spans="1:55" s="3" customFormat="1" x14ac:dyDescent="0.25">
      <c r="A49" s="88" t="s">
        <v>224</v>
      </c>
      <c r="B49" s="99"/>
      <c r="C49" s="88">
        <v>0.50170000000000003</v>
      </c>
      <c r="D49" s="89"/>
      <c r="E49" s="89"/>
      <c r="F49" s="89"/>
      <c r="G49" s="89"/>
      <c r="H49" s="90"/>
      <c r="I49" s="89"/>
      <c r="J49" s="88">
        <v>0.50729999999999997</v>
      </c>
      <c r="K49" s="89"/>
      <c r="L49" s="89"/>
      <c r="M49" s="89"/>
      <c r="N49" s="89"/>
      <c r="O49" s="90"/>
      <c r="P49" s="89"/>
      <c r="Q49" s="88">
        <v>0.50180000000000002</v>
      </c>
      <c r="R49" s="89"/>
      <c r="S49" s="89"/>
      <c r="T49" s="89"/>
      <c r="U49" s="89"/>
      <c r="V49" s="90"/>
      <c r="W49" s="89"/>
      <c r="X49" s="88">
        <v>0.50429999999999997</v>
      </c>
      <c r="Y49" s="89"/>
      <c r="Z49" s="89"/>
      <c r="AA49" s="89"/>
      <c r="AB49" s="89"/>
      <c r="AC49" s="90"/>
      <c r="AD49" s="89"/>
      <c r="AE49" s="88">
        <v>0.51170000000000004</v>
      </c>
      <c r="AF49" s="89"/>
      <c r="AG49" s="89"/>
      <c r="AH49" s="89"/>
      <c r="AI49" s="89"/>
      <c r="AJ49" s="90"/>
      <c r="AK49" s="89"/>
      <c r="AL49" s="88">
        <v>0.51170000000000004</v>
      </c>
      <c r="AM49" s="89"/>
      <c r="AN49" s="89"/>
      <c r="AO49" s="89"/>
      <c r="AP49" s="89"/>
      <c r="AQ49" s="90"/>
      <c r="AR49" s="99"/>
      <c r="AS49" s="41"/>
      <c r="AT49" s="41"/>
      <c r="AU49" s="41"/>
      <c r="AV49" s="41"/>
      <c r="AW49" s="41"/>
      <c r="AX49" s="41"/>
      <c r="AY49" s="41"/>
      <c r="AZ49" s="41"/>
      <c r="BA49" s="41"/>
      <c r="BB49" s="41"/>
      <c r="BC49" s="41"/>
    </row>
    <row r="50" spans="1:55" s="3" customFormat="1" x14ac:dyDescent="0.25">
      <c r="A50" s="88" t="s">
        <v>225</v>
      </c>
      <c r="B50" s="99"/>
      <c r="C50" s="88">
        <v>0.51149999999999995</v>
      </c>
      <c r="D50" s="89"/>
      <c r="E50" s="89"/>
      <c r="F50" s="89"/>
      <c r="G50" s="89"/>
      <c r="H50" s="90"/>
      <c r="I50" s="89"/>
      <c r="J50" s="88">
        <v>0.50800000000000001</v>
      </c>
      <c r="K50" s="89"/>
      <c r="L50" s="89"/>
      <c r="M50" s="89"/>
      <c r="N50" s="89"/>
      <c r="O50" s="90"/>
      <c r="P50" s="89"/>
      <c r="Q50" s="88">
        <v>0.51100000000000001</v>
      </c>
      <c r="R50" s="89"/>
      <c r="S50" s="89"/>
      <c r="T50" s="89"/>
      <c r="U50" s="89"/>
      <c r="V50" s="90"/>
      <c r="W50" s="89"/>
      <c r="X50" s="88">
        <v>0.53510000000000002</v>
      </c>
      <c r="Y50" s="89"/>
      <c r="Z50" s="89"/>
      <c r="AA50" s="89"/>
      <c r="AB50" s="89"/>
      <c r="AC50" s="90"/>
      <c r="AD50" s="89"/>
      <c r="AE50" s="88">
        <v>0.63380000000000003</v>
      </c>
      <c r="AF50" s="89"/>
      <c r="AG50" s="89"/>
      <c r="AH50" s="89"/>
      <c r="AI50" s="89"/>
      <c r="AJ50" s="90"/>
      <c r="AK50" s="89"/>
      <c r="AL50" s="88">
        <v>0.63380000000000003</v>
      </c>
      <c r="AM50" s="89"/>
      <c r="AN50" s="89"/>
      <c r="AO50" s="89"/>
      <c r="AP50" s="89"/>
      <c r="AQ50" s="90"/>
      <c r="AR50" s="99"/>
      <c r="AS50" s="41"/>
      <c r="AT50" s="41"/>
      <c r="AU50" s="41"/>
      <c r="AV50" s="41"/>
      <c r="AW50" s="41"/>
      <c r="AX50" s="41"/>
      <c r="AY50" s="41"/>
      <c r="AZ50" s="41"/>
      <c r="BA50" s="41"/>
      <c r="BB50" s="41"/>
      <c r="BC50" s="41"/>
    </row>
    <row r="51" spans="1:55" s="3" customFormat="1" x14ac:dyDescent="0.25">
      <c r="A51" s="88" t="s">
        <v>191</v>
      </c>
      <c r="B51" s="99"/>
      <c r="C51" s="88">
        <v>0.49869999999999998</v>
      </c>
      <c r="D51" s="89"/>
      <c r="E51" s="89"/>
      <c r="F51" s="89"/>
      <c r="G51" s="89"/>
      <c r="H51" s="90"/>
      <c r="I51" s="89"/>
      <c r="J51" s="88">
        <v>0.49469999999999997</v>
      </c>
      <c r="K51" s="89"/>
      <c r="L51" s="89"/>
      <c r="M51" s="89"/>
      <c r="N51" s="89"/>
      <c r="O51" s="90"/>
      <c r="P51" s="89"/>
      <c r="Q51" s="88">
        <v>0.5111</v>
      </c>
      <c r="R51" s="89"/>
      <c r="S51" s="89"/>
      <c r="T51" s="89"/>
      <c r="U51" s="89"/>
      <c r="V51" s="90"/>
      <c r="W51" s="89"/>
      <c r="X51" s="88">
        <v>0.50002999999999997</v>
      </c>
      <c r="Y51" s="89"/>
      <c r="Z51" s="89"/>
      <c r="AA51" s="89"/>
      <c r="AB51" s="89"/>
      <c r="AC51" s="90"/>
      <c r="AD51" s="89"/>
      <c r="AE51" s="88">
        <v>0.51</v>
      </c>
      <c r="AF51" s="89"/>
      <c r="AG51" s="89"/>
      <c r="AH51" s="89"/>
      <c r="AI51" s="89"/>
      <c r="AJ51" s="90"/>
      <c r="AK51" s="89"/>
      <c r="AL51" s="88">
        <v>0.51</v>
      </c>
      <c r="AM51" s="89"/>
      <c r="AN51" s="89"/>
      <c r="AO51" s="89"/>
      <c r="AP51" s="89"/>
      <c r="AQ51" s="90"/>
      <c r="AR51" s="99"/>
      <c r="AS51" s="41"/>
      <c r="AT51" s="41"/>
      <c r="AU51" s="41"/>
      <c r="AV51" s="41"/>
      <c r="AW51" s="41"/>
      <c r="AX51" s="41"/>
      <c r="AY51" s="41"/>
      <c r="AZ51" s="41"/>
      <c r="BA51" s="41"/>
      <c r="BB51" s="41"/>
      <c r="BC51" s="41"/>
    </row>
    <row r="52" spans="1:55" s="3" customFormat="1" x14ac:dyDescent="0.25">
      <c r="A52" s="95" t="s">
        <v>226</v>
      </c>
      <c r="B52" s="99"/>
      <c r="C52" s="88">
        <v>0.6784</v>
      </c>
      <c r="D52" s="89"/>
      <c r="E52" s="89"/>
      <c r="F52" s="89"/>
      <c r="G52" s="89"/>
      <c r="H52" s="90"/>
      <c r="I52" s="89"/>
      <c r="J52" s="88">
        <v>0.56379999999999997</v>
      </c>
      <c r="K52" s="89"/>
      <c r="L52" s="89"/>
      <c r="M52" s="89"/>
      <c r="N52" s="89"/>
      <c r="O52" s="90"/>
      <c r="P52" s="89"/>
      <c r="Q52" s="88">
        <v>0.54010000000000002</v>
      </c>
      <c r="R52" s="89"/>
      <c r="S52" s="89"/>
      <c r="T52" s="89"/>
      <c r="U52" s="89"/>
      <c r="V52" s="90"/>
      <c r="W52" s="89"/>
      <c r="X52" s="88">
        <v>0.52949999999999997</v>
      </c>
      <c r="Y52" s="89"/>
      <c r="Z52" s="89"/>
      <c r="AA52" s="89"/>
      <c r="AB52" s="89"/>
      <c r="AC52" s="90"/>
      <c r="AD52" s="89"/>
      <c r="AE52" s="88">
        <v>0.79910000000000003</v>
      </c>
      <c r="AF52" s="89"/>
      <c r="AG52" s="89"/>
      <c r="AH52" s="89"/>
      <c r="AI52" s="89"/>
      <c r="AJ52" s="90"/>
      <c r="AK52" s="89"/>
      <c r="AL52" s="88">
        <v>0.79910000000000003</v>
      </c>
      <c r="AM52" s="89"/>
      <c r="AN52" s="89"/>
      <c r="AO52" s="89"/>
      <c r="AP52" s="89"/>
      <c r="AQ52" s="90"/>
      <c r="AR52" s="99"/>
      <c r="AS52" s="41"/>
      <c r="AT52" s="41"/>
      <c r="AU52" s="41"/>
      <c r="AV52" s="41"/>
      <c r="AW52" s="41"/>
      <c r="AX52" s="41"/>
      <c r="AY52" s="41"/>
      <c r="AZ52" s="41"/>
      <c r="BA52" s="41"/>
      <c r="BB52" s="41"/>
      <c r="BC52" s="41"/>
    </row>
    <row r="53" spans="1:55" s="3" customFormat="1" x14ac:dyDescent="0.25">
      <c r="A53" s="91" t="s">
        <v>227</v>
      </c>
      <c r="B53" s="100"/>
      <c r="C53" s="91">
        <v>0.53939999999999999</v>
      </c>
      <c r="D53" s="92"/>
      <c r="E53" s="92"/>
      <c r="F53" s="92"/>
      <c r="G53" s="92"/>
      <c r="H53" s="93"/>
      <c r="I53" s="92"/>
      <c r="J53" s="91">
        <v>0.50619999999999998</v>
      </c>
      <c r="K53" s="92"/>
      <c r="L53" s="92"/>
      <c r="M53" s="92"/>
      <c r="N53" s="92"/>
      <c r="O53" s="93"/>
      <c r="P53" s="92"/>
      <c r="Q53" s="91">
        <v>0.51249999999999996</v>
      </c>
      <c r="R53" s="92"/>
      <c r="S53" s="92"/>
      <c r="T53" s="92"/>
      <c r="U53" s="92"/>
      <c r="V53" s="93"/>
      <c r="W53" s="92"/>
      <c r="X53" s="91">
        <v>0.50170000000000003</v>
      </c>
      <c r="Y53" s="92"/>
      <c r="Z53" s="92"/>
      <c r="AA53" s="92"/>
      <c r="AB53" s="92"/>
      <c r="AC53" s="93"/>
      <c r="AD53" s="92"/>
      <c r="AE53" s="91">
        <v>0.6966</v>
      </c>
      <c r="AF53" s="92"/>
      <c r="AG53" s="92"/>
      <c r="AH53" s="92"/>
      <c r="AI53" s="92"/>
      <c r="AJ53" s="93"/>
      <c r="AK53" s="92"/>
      <c r="AL53" s="91">
        <v>0.6966</v>
      </c>
      <c r="AM53" s="92"/>
      <c r="AN53" s="92"/>
      <c r="AO53" s="92"/>
      <c r="AP53" s="92"/>
      <c r="AQ53" s="93"/>
      <c r="AR53" s="100"/>
      <c r="AS53" s="41"/>
      <c r="AT53" s="41"/>
      <c r="AU53" s="41"/>
      <c r="AV53" s="41"/>
      <c r="AW53" s="41"/>
      <c r="AX53" s="41"/>
      <c r="AY53" s="41"/>
      <c r="AZ53" s="41"/>
      <c r="BA53" s="41"/>
      <c r="BB53" s="41"/>
      <c r="BC53" s="41"/>
    </row>
    <row r="54" spans="1:55" s="3" customFormat="1" x14ac:dyDescent="0.2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row>
    <row r="55" spans="1:55" s="3" customFormat="1" x14ac:dyDescent="0.25">
      <c r="A55" s="94" t="s">
        <v>229</v>
      </c>
      <c r="B55" s="96"/>
      <c r="C55" s="78" t="s">
        <v>241</v>
      </c>
      <c r="D55" s="79"/>
      <c r="E55" s="79"/>
      <c r="F55" s="79"/>
      <c r="G55" s="79"/>
      <c r="H55" s="81"/>
      <c r="I55" s="80"/>
      <c r="J55" s="78" t="s">
        <v>242</v>
      </c>
      <c r="K55" s="79"/>
      <c r="L55" s="79"/>
      <c r="M55" s="79"/>
      <c r="N55" s="79"/>
      <c r="O55" s="81"/>
      <c r="P55" s="80"/>
      <c r="Q55" s="78" t="s">
        <v>243</v>
      </c>
      <c r="R55" s="79"/>
      <c r="S55" s="79"/>
      <c r="T55" s="79"/>
      <c r="U55" s="79"/>
      <c r="V55" s="81"/>
      <c r="W55" s="80"/>
      <c r="X55" s="78" t="s">
        <v>233</v>
      </c>
      <c r="Y55" s="79"/>
      <c r="Z55" s="79"/>
      <c r="AA55" s="79"/>
      <c r="AB55" s="79"/>
      <c r="AC55" s="81"/>
      <c r="AD55" s="80"/>
      <c r="AE55" s="78" t="s">
        <v>244</v>
      </c>
      <c r="AF55" s="79"/>
      <c r="AG55" s="79"/>
      <c r="AH55" s="79"/>
      <c r="AI55" s="79"/>
      <c r="AJ55" s="81"/>
      <c r="AK55" s="80"/>
      <c r="AL55" s="78" t="s">
        <v>245</v>
      </c>
      <c r="AM55" s="79"/>
      <c r="AN55" s="79"/>
      <c r="AO55" s="79"/>
      <c r="AP55" s="79"/>
      <c r="AQ55" s="81"/>
      <c r="AR55" s="96"/>
      <c r="AS55" s="41"/>
      <c r="AT55" s="41"/>
      <c r="AU55" s="41"/>
      <c r="AV55" s="41"/>
      <c r="AW55" s="41"/>
      <c r="AX55" s="41"/>
      <c r="AY55" s="41"/>
      <c r="AZ55" s="41"/>
      <c r="BA55" s="41"/>
      <c r="BB55" s="41"/>
      <c r="BC55" s="41"/>
    </row>
    <row r="56" spans="1:55" s="3" customFormat="1" x14ac:dyDescent="0.25">
      <c r="A56" s="82"/>
      <c r="B56" s="97"/>
      <c r="C56" s="82" t="s">
        <v>172</v>
      </c>
      <c r="D56" s="83" t="s">
        <v>173</v>
      </c>
      <c r="E56" s="83" t="s">
        <v>174</v>
      </c>
      <c r="F56" s="83" t="s">
        <v>175</v>
      </c>
      <c r="G56" s="83" t="s">
        <v>176</v>
      </c>
      <c r="H56" s="84" t="s">
        <v>177</v>
      </c>
      <c r="I56" s="83"/>
      <c r="J56" s="82" t="s">
        <v>172</v>
      </c>
      <c r="K56" s="83" t="s">
        <v>173</v>
      </c>
      <c r="L56" s="83" t="s">
        <v>174</v>
      </c>
      <c r="M56" s="83" t="s">
        <v>175</v>
      </c>
      <c r="N56" s="83" t="s">
        <v>176</v>
      </c>
      <c r="O56" s="84" t="s">
        <v>177</v>
      </c>
      <c r="P56" s="83"/>
      <c r="Q56" s="82" t="s">
        <v>172</v>
      </c>
      <c r="R56" s="83" t="s">
        <v>173</v>
      </c>
      <c r="S56" s="83" t="s">
        <v>174</v>
      </c>
      <c r="T56" s="83" t="s">
        <v>175</v>
      </c>
      <c r="U56" s="83" t="s">
        <v>176</v>
      </c>
      <c r="V56" s="84" t="s">
        <v>177</v>
      </c>
      <c r="W56" s="83"/>
      <c r="X56" s="82" t="s">
        <v>172</v>
      </c>
      <c r="Y56" s="83" t="s">
        <v>173</v>
      </c>
      <c r="Z56" s="83" t="s">
        <v>174</v>
      </c>
      <c r="AA56" s="83" t="s">
        <v>175</v>
      </c>
      <c r="AB56" s="83" t="s">
        <v>176</v>
      </c>
      <c r="AC56" s="84" t="s">
        <v>177</v>
      </c>
      <c r="AD56" s="83"/>
      <c r="AE56" s="82" t="s">
        <v>172</v>
      </c>
      <c r="AF56" s="83" t="s">
        <v>173</v>
      </c>
      <c r="AG56" s="83" t="s">
        <v>174</v>
      </c>
      <c r="AH56" s="83" t="s">
        <v>175</v>
      </c>
      <c r="AI56" s="83" t="s">
        <v>176</v>
      </c>
      <c r="AJ56" s="84" t="s">
        <v>177</v>
      </c>
      <c r="AK56" s="83"/>
      <c r="AL56" s="82" t="s">
        <v>172</v>
      </c>
      <c r="AM56" s="83" t="s">
        <v>173</v>
      </c>
      <c r="AN56" s="83" t="s">
        <v>174</v>
      </c>
      <c r="AO56" s="83" t="s">
        <v>175</v>
      </c>
      <c r="AP56" s="83" t="s">
        <v>176</v>
      </c>
      <c r="AQ56" s="84" t="s">
        <v>177</v>
      </c>
      <c r="AR56" s="97"/>
      <c r="AS56" s="41"/>
      <c r="AT56" s="41"/>
      <c r="AU56" s="41"/>
      <c r="AV56" s="41"/>
      <c r="AW56" s="41"/>
      <c r="AX56" s="41"/>
      <c r="AY56" s="41"/>
      <c r="AZ56" s="41"/>
      <c r="BA56" s="41"/>
      <c r="BB56" s="41"/>
      <c r="BC56" s="41"/>
    </row>
    <row r="57" spans="1:55" s="3" customFormat="1" x14ac:dyDescent="0.25">
      <c r="A57" s="85" t="s">
        <v>230</v>
      </c>
      <c r="B57" s="98"/>
      <c r="C57" s="85">
        <v>0</v>
      </c>
      <c r="D57" s="86">
        <v>0.1913</v>
      </c>
      <c r="E57" s="86">
        <v>2318</v>
      </c>
      <c r="F57" s="86">
        <v>893250</v>
      </c>
      <c r="G57" s="86">
        <v>11178</v>
      </c>
      <c r="H57" s="87">
        <v>4244</v>
      </c>
      <c r="I57" s="86"/>
      <c r="J57" s="85">
        <v>0</v>
      </c>
      <c r="K57" s="86">
        <v>0.1913</v>
      </c>
      <c r="L57" s="86">
        <v>2318</v>
      </c>
      <c r="M57" s="86">
        <v>893250</v>
      </c>
      <c r="N57" s="86">
        <v>11178</v>
      </c>
      <c r="O57" s="87">
        <v>4244</v>
      </c>
      <c r="P57" s="86"/>
      <c r="Q57" s="85">
        <v>0</v>
      </c>
      <c r="R57" s="86"/>
      <c r="S57" s="86"/>
      <c r="T57" s="86"/>
      <c r="U57" s="86"/>
      <c r="V57" s="87"/>
      <c r="W57" s="86"/>
      <c r="X57" s="85">
        <v>0.61890000000000001</v>
      </c>
      <c r="Y57" s="86"/>
      <c r="Z57" s="86"/>
      <c r="AA57" s="86"/>
      <c r="AB57" s="86"/>
      <c r="AC57" s="87"/>
      <c r="AD57" s="86"/>
      <c r="AE57" s="85">
        <v>0</v>
      </c>
      <c r="AF57" s="86">
        <v>0.1913</v>
      </c>
      <c r="AG57" s="86">
        <v>2318</v>
      </c>
      <c r="AH57" s="86">
        <v>893250</v>
      </c>
      <c r="AI57" s="86">
        <v>11178</v>
      </c>
      <c r="AJ57" s="87">
        <v>4244</v>
      </c>
      <c r="AK57" s="86"/>
      <c r="AL57" s="85">
        <v>0</v>
      </c>
      <c r="AM57" s="86">
        <v>0.1913</v>
      </c>
      <c r="AN57" s="86">
        <v>2318</v>
      </c>
      <c r="AO57" s="86">
        <v>893250</v>
      </c>
      <c r="AP57" s="86">
        <v>11178</v>
      </c>
      <c r="AQ57" s="87">
        <v>4244</v>
      </c>
      <c r="AR57" s="98"/>
      <c r="AS57" s="41"/>
      <c r="AT57" s="41"/>
      <c r="AU57" s="41"/>
      <c r="AV57" s="41"/>
      <c r="AW57" s="41"/>
      <c r="AX57" s="41"/>
      <c r="AY57" s="41"/>
      <c r="AZ57" s="41"/>
      <c r="BA57" s="41"/>
      <c r="BB57" s="41"/>
      <c r="BC57" s="41"/>
    </row>
    <row r="58" spans="1:55" s="3" customFormat="1" x14ac:dyDescent="0.25">
      <c r="A58" s="88" t="s">
        <v>180</v>
      </c>
      <c r="B58" s="99"/>
      <c r="C58" s="88">
        <v>0</v>
      </c>
      <c r="D58" s="89"/>
      <c r="E58" s="89"/>
      <c r="F58" s="89"/>
      <c r="G58" s="89"/>
      <c r="H58" s="90"/>
      <c r="I58" s="89"/>
      <c r="J58" s="88">
        <v>0</v>
      </c>
      <c r="K58" s="88">
        <v>0</v>
      </c>
      <c r="L58" s="88">
        <v>0</v>
      </c>
      <c r="M58" s="88">
        <v>0</v>
      </c>
      <c r="N58" s="88">
        <v>0</v>
      </c>
      <c r="O58" s="88">
        <v>0</v>
      </c>
      <c r="P58" s="88">
        <v>0</v>
      </c>
      <c r="Q58" s="88">
        <v>0</v>
      </c>
      <c r="R58" s="88">
        <v>0</v>
      </c>
      <c r="S58" s="88">
        <v>0</v>
      </c>
      <c r="T58" s="88">
        <v>0</v>
      </c>
      <c r="U58" s="88">
        <v>0</v>
      </c>
      <c r="V58" s="88">
        <v>0</v>
      </c>
      <c r="W58" s="88">
        <v>0</v>
      </c>
      <c r="X58" s="88">
        <v>0</v>
      </c>
      <c r="Y58" s="88">
        <v>0</v>
      </c>
      <c r="Z58" s="88">
        <v>0</v>
      </c>
      <c r="AA58" s="88">
        <v>0</v>
      </c>
      <c r="AB58" s="88">
        <v>0</v>
      </c>
      <c r="AC58" s="88">
        <v>0</v>
      </c>
      <c r="AD58" s="88">
        <v>0</v>
      </c>
      <c r="AE58" s="88">
        <v>0</v>
      </c>
      <c r="AF58" s="88">
        <v>0</v>
      </c>
      <c r="AG58" s="88">
        <v>0</v>
      </c>
      <c r="AH58" s="88">
        <v>0</v>
      </c>
      <c r="AI58" s="88">
        <v>0</v>
      </c>
      <c r="AJ58" s="88">
        <v>0</v>
      </c>
      <c r="AK58" s="88">
        <v>0</v>
      </c>
      <c r="AL58" s="88">
        <v>0</v>
      </c>
      <c r="AM58" s="89"/>
      <c r="AN58" s="89"/>
      <c r="AO58" s="89"/>
      <c r="AP58" s="89"/>
      <c r="AQ58" s="90"/>
      <c r="AR58" s="99"/>
      <c r="AS58" s="41"/>
      <c r="AT58" s="41"/>
      <c r="AU58" s="41"/>
      <c r="AV58" s="41"/>
      <c r="AW58" s="41"/>
      <c r="AX58" s="41"/>
      <c r="AY58" s="41"/>
      <c r="AZ58" s="41"/>
      <c r="BA58" s="41"/>
      <c r="BB58" s="41"/>
      <c r="BC58" s="41"/>
    </row>
    <row r="59" spans="1:55" s="3" customFormat="1" x14ac:dyDescent="0.25">
      <c r="A59" s="95" t="s">
        <v>181</v>
      </c>
      <c r="B59" s="99"/>
      <c r="C59" s="88">
        <v>0</v>
      </c>
      <c r="D59" s="89"/>
      <c r="E59" s="89"/>
      <c r="F59" s="89"/>
      <c r="G59" s="89"/>
      <c r="H59" s="90"/>
      <c r="I59" s="89"/>
      <c r="J59" s="88">
        <v>0</v>
      </c>
      <c r="K59" s="88">
        <v>0</v>
      </c>
      <c r="L59" s="88">
        <v>0</v>
      </c>
      <c r="M59" s="88">
        <v>0</v>
      </c>
      <c r="N59" s="88">
        <v>0</v>
      </c>
      <c r="O59" s="88">
        <v>0</v>
      </c>
      <c r="P59" s="88">
        <v>0</v>
      </c>
      <c r="Q59" s="88">
        <v>0</v>
      </c>
      <c r="R59" s="88">
        <v>0</v>
      </c>
      <c r="S59" s="88">
        <v>0</v>
      </c>
      <c r="T59" s="88">
        <v>0</v>
      </c>
      <c r="U59" s="88">
        <v>0</v>
      </c>
      <c r="V59" s="88">
        <v>0</v>
      </c>
      <c r="W59" s="88">
        <v>0</v>
      </c>
      <c r="X59" s="88">
        <v>0</v>
      </c>
      <c r="Y59" s="88">
        <v>0</v>
      </c>
      <c r="Z59" s="88">
        <v>0</v>
      </c>
      <c r="AA59" s="88">
        <v>0</v>
      </c>
      <c r="AB59" s="88">
        <v>0</v>
      </c>
      <c r="AC59" s="88">
        <v>0</v>
      </c>
      <c r="AD59" s="88">
        <v>0</v>
      </c>
      <c r="AE59" s="88">
        <v>0</v>
      </c>
      <c r="AF59" s="88">
        <v>0</v>
      </c>
      <c r="AG59" s="88">
        <v>0</v>
      </c>
      <c r="AH59" s="88">
        <v>0</v>
      </c>
      <c r="AI59" s="88">
        <v>0</v>
      </c>
      <c r="AJ59" s="88">
        <v>0</v>
      </c>
      <c r="AK59" s="88">
        <v>0</v>
      </c>
      <c r="AL59" s="88">
        <v>0</v>
      </c>
      <c r="AM59" s="89"/>
      <c r="AN59" s="89"/>
      <c r="AO59" s="89"/>
      <c r="AP59" s="89"/>
      <c r="AQ59" s="90"/>
      <c r="AR59" s="99"/>
      <c r="AS59" s="41"/>
      <c r="AT59" s="41"/>
      <c r="AU59" s="41"/>
      <c r="AV59" s="41"/>
      <c r="AW59" s="41"/>
      <c r="AX59" s="41"/>
      <c r="AY59" s="41"/>
      <c r="AZ59" s="41"/>
      <c r="BA59" s="41"/>
      <c r="BB59" s="41"/>
      <c r="BC59" s="41"/>
    </row>
    <row r="60" spans="1:55" s="3" customFormat="1" x14ac:dyDescent="0.25">
      <c r="A60" s="88" t="s">
        <v>192</v>
      </c>
      <c r="B60" s="99"/>
      <c r="C60" s="88">
        <v>0</v>
      </c>
      <c r="D60" s="89"/>
      <c r="E60" s="89"/>
      <c r="F60" s="89"/>
      <c r="G60" s="89"/>
      <c r="H60" s="90"/>
      <c r="I60" s="89"/>
      <c r="J60" s="88">
        <v>0</v>
      </c>
      <c r="K60" s="88">
        <v>0</v>
      </c>
      <c r="L60" s="88">
        <v>0</v>
      </c>
      <c r="M60" s="88">
        <v>0</v>
      </c>
      <c r="N60" s="88">
        <v>0</v>
      </c>
      <c r="O60" s="88">
        <v>0</v>
      </c>
      <c r="P60" s="88">
        <v>0</v>
      </c>
      <c r="Q60" s="88">
        <v>0</v>
      </c>
      <c r="R60" s="88">
        <v>0</v>
      </c>
      <c r="S60" s="88">
        <v>0</v>
      </c>
      <c r="T60" s="88">
        <v>0</v>
      </c>
      <c r="U60" s="88">
        <v>0</v>
      </c>
      <c r="V60" s="88">
        <v>0</v>
      </c>
      <c r="W60" s="88">
        <v>0</v>
      </c>
      <c r="X60" s="88">
        <v>0</v>
      </c>
      <c r="Y60" s="88">
        <v>0</v>
      </c>
      <c r="Z60" s="88">
        <v>0</v>
      </c>
      <c r="AA60" s="88">
        <v>0</v>
      </c>
      <c r="AB60" s="88">
        <v>0</v>
      </c>
      <c r="AC60" s="88">
        <v>0</v>
      </c>
      <c r="AD60" s="88">
        <v>0</v>
      </c>
      <c r="AE60" s="88">
        <v>0</v>
      </c>
      <c r="AF60" s="88">
        <v>0</v>
      </c>
      <c r="AG60" s="88">
        <v>0</v>
      </c>
      <c r="AH60" s="88">
        <v>0</v>
      </c>
      <c r="AI60" s="88">
        <v>0</v>
      </c>
      <c r="AJ60" s="88">
        <v>0</v>
      </c>
      <c r="AK60" s="88">
        <v>0</v>
      </c>
      <c r="AL60" s="88">
        <v>0</v>
      </c>
      <c r="AM60" s="89"/>
      <c r="AN60" s="89"/>
      <c r="AO60" s="89"/>
      <c r="AP60" s="89"/>
      <c r="AQ60" s="90"/>
      <c r="AR60" s="99"/>
      <c r="AS60" s="41"/>
      <c r="AT60" s="41"/>
      <c r="AU60" s="41"/>
      <c r="AV60" s="41"/>
      <c r="AW60" s="41"/>
      <c r="AX60" s="41"/>
      <c r="AY60" s="41"/>
      <c r="AZ60" s="41"/>
      <c r="BA60" s="41"/>
      <c r="BB60" s="41"/>
      <c r="BC60" s="41"/>
    </row>
    <row r="61" spans="1:55" s="3" customFormat="1" x14ac:dyDescent="0.25">
      <c r="A61" s="88" t="s">
        <v>182</v>
      </c>
      <c r="B61" s="99"/>
      <c r="C61" s="88">
        <v>0</v>
      </c>
      <c r="D61" s="89"/>
      <c r="E61" s="89"/>
      <c r="F61" s="89"/>
      <c r="G61" s="89"/>
      <c r="H61" s="90"/>
      <c r="I61" s="89"/>
      <c r="J61" s="88">
        <v>0</v>
      </c>
      <c r="K61" s="88">
        <v>0</v>
      </c>
      <c r="L61" s="88">
        <v>0</v>
      </c>
      <c r="M61" s="88">
        <v>0</v>
      </c>
      <c r="N61" s="88">
        <v>0</v>
      </c>
      <c r="O61" s="88">
        <v>0</v>
      </c>
      <c r="P61" s="88">
        <v>0</v>
      </c>
      <c r="Q61" s="88">
        <v>0</v>
      </c>
      <c r="R61" s="88">
        <v>0</v>
      </c>
      <c r="S61" s="88">
        <v>0</v>
      </c>
      <c r="T61" s="88">
        <v>0</v>
      </c>
      <c r="U61" s="88">
        <v>0</v>
      </c>
      <c r="V61" s="88">
        <v>0</v>
      </c>
      <c r="W61" s="88">
        <v>0</v>
      </c>
      <c r="X61" s="88">
        <v>0</v>
      </c>
      <c r="Y61" s="88">
        <v>0</v>
      </c>
      <c r="Z61" s="88">
        <v>0</v>
      </c>
      <c r="AA61" s="88">
        <v>0</v>
      </c>
      <c r="AB61" s="88">
        <v>0</v>
      </c>
      <c r="AC61" s="88">
        <v>0</v>
      </c>
      <c r="AD61" s="88">
        <v>0</v>
      </c>
      <c r="AE61" s="88">
        <v>0</v>
      </c>
      <c r="AF61" s="88">
        <v>0</v>
      </c>
      <c r="AG61" s="88">
        <v>0</v>
      </c>
      <c r="AH61" s="88">
        <v>0</v>
      </c>
      <c r="AI61" s="88">
        <v>0</v>
      </c>
      <c r="AJ61" s="88">
        <v>0</v>
      </c>
      <c r="AK61" s="88">
        <v>0</v>
      </c>
      <c r="AL61" s="88">
        <v>0</v>
      </c>
      <c r="AM61" s="89"/>
      <c r="AN61" s="89"/>
      <c r="AO61" s="89"/>
      <c r="AP61" s="89"/>
      <c r="AQ61" s="90"/>
      <c r="AR61" s="99"/>
      <c r="AS61" s="41"/>
      <c r="AT61" s="41"/>
      <c r="AU61" s="41"/>
      <c r="AV61" s="41"/>
      <c r="AW61" s="41"/>
      <c r="AX61" s="41"/>
      <c r="AY61" s="41"/>
      <c r="AZ61" s="41"/>
      <c r="BA61" s="41"/>
      <c r="BB61" s="41"/>
      <c r="BC61" s="41"/>
    </row>
    <row r="62" spans="1:55" s="3" customFormat="1" x14ac:dyDescent="0.25">
      <c r="A62" s="88" t="s">
        <v>193</v>
      </c>
      <c r="B62" s="99"/>
      <c r="C62" s="88">
        <v>0</v>
      </c>
      <c r="D62" s="89"/>
      <c r="E62" s="89"/>
      <c r="F62" s="89"/>
      <c r="G62" s="89"/>
      <c r="H62" s="90"/>
      <c r="I62" s="89"/>
      <c r="J62" s="88">
        <v>0</v>
      </c>
      <c r="K62" s="88">
        <v>0</v>
      </c>
      <c r="L62" s="88">
        <v>0</v>
      </c>
      <c r="M62" s="88">
        <v>0</v>
      </c>
      <c r="N62" s="88">
        <v>0</v>
      </c>
      <c r="O62" s="88">
        <v>0</v>
      </c>
      <c r="P62" s="88">
        <v>0</v>
      </c>
      <c r="Q62" s="88">
        <v>0</v>
      </c>
      <c r="R62" s="88">
        <v>0</v>
      </c>
      <c r="S62" s="88">
        <v>0</v>
      </c>
      <c r="T62" s="88">
        <v>0</v>
      </c>
      <c r="U62" s="88">
        <v>0</v>
      </c>
      <c r="V62" s="88">
        <v>0</v>
      </c>
      <c r="W62" s="88">
        <v>0</v>
      </c>
      <c r="X62" s="88">
        <v>0</v>
      </c>
      <c r="Y62" s="88">
        <v>0</v>
      </c>
      <c r="Z62" s="88">
        <v>0</v>
      </c>
      <c r="AA62" s="88">
        <v>0</v>
      </c>
      <c r="AB62" s="88">
        <v>0</v>
      </c>
      <c r="AC62" s="88">
        <v>0</v>
      </c>
      <c r="AD62" s="88">
        <v>0</v>
      </c>
      <c r="AE62" s="88">
        <v>0</v>
      </c>
      <c r="AF62" s="88">
        <v>0</v>
      </c>
      <c r="AG62" s="88">
        <v>0</v>
      </c>
      <c r="AH62" s="88">
        <v>0</v>
      </c>
      <c r="AI62" s="88">
        <v>0</v>
      </c>
      <c r="AJ62" s="88">
        <v>0</v>
      </c>
      <c r="AK62" s="88">
        <v>0</v>
      </c>
      <c r="AL62" s="88">
        <v>0</v>
      </c>
      <c r="AM62" s="89"/>
      <c r="AN62" s="89"/>
      <c r="AO62" s="89"/>
      <c r="AP62" s="89"/>
      <c r="AQ62" s="90"/>
      <c r="AR62" s="99"/>
      <c r="AS62" s="41"/>
      <c r="AT62" s="41"/>
      <c r="AU62" s="41"/>
      <c r="AV62" s="41"/>
      <c r="AW62" s="41"/>
      <c r="AX62" s="41"/>
      <c r="AY62" s="41"/>
      <c r="AZ62" s="41"/>
      <c r="BA62" s="41"/>
      <c r="BB62" s="41"/>
      <c r="BC62" s="41"/>
    </row>
    <row r="63" spans="1:55" s="3" customFormat="1" x14ac:dyDescent="0.25">
      <c r="A63" s="88" t="s">
        <v>194</v>
      </c>
      <c r="B63" s="99"/>
      <c r="C63" s="88">
        <v>0</v>
      </c>
      <c r="D63" s="89"/>
      <c r="E63" s="89"/>
      <c r="F63" s="89"/>
      <c r="G63" s="89"/>
      <c r="H63" s="90"/>
      <c r="I63" s="89"/>
      <c r="J63" s="88">
        <v>0</v>
      </c>
      <c r="K63" s="88">
        <v>0</v>
      </c>
      <c r="L63" s="88">
        <v>0</v>
      </c>
      <c r="M63" s="88">
        <v>0</v>
      </c>
      <c r="N63" s="88">
        <v>0</v>
      </c>
      <c r="O63" s="88">
        <v>0</v>
      </c>
      <c r="P63" s="88">
        <v>0</v>
      </c>
      <c r="Q63" s="88">
        <v>0</v>
      </c>
      <c r="R63" s="88">
        <v>0</v>
      </c>
      <c r="S63" s="88">
        <v>0</v>
      </c>
      <c r="T63" s="88">
        <v>0</v>
      </c>
      <c r="U63" s="88">
        <v>0</v>
      </c>
      <c r="V63" s="88">
        <v>0</v>
      </c>
      <c r="W63" s="88">
        <v>0</v>
      </c>
      <c r="X63" s="88">
        <v>0</v>
      </c>
      <c r="Y63" s="88">
        <v>0</v>
      </c>
      <c r="Z63" s="88">
        <v>0</v>
      </c>
      <c r="AA63" s="88">
        <v>0</v>
      </c>
      <c r="AB63" s="88">
        <v>0</v>
      </c>
      <c r="AC63" s="88">
        <v>0</v>
      </c>
      <c r="AD63" s="88">
        <v>0</v>
      </c>
      <c r="AE63" s="88">
        <v>0</v>
      </c>
      <c r="AF63" s="88">
        <v>0</v>
      </c>
      <c r="AG63" s="88">
        <v>0</v>
      </c>
      <c r="AH63" s="88">
        <v>0</v>
      </c>
      <c r="AI63" s="88">
        <v>0</v>
      </c>
      <c r="AJ63" s="88">
        <v>0</v>
      </c>
      <c r="AK63" s="88">
        <v>0</v>
      </c>
      <c r="AL63" s="88">
        <v>0</v>
      </c>
      <c r="AM63" s="89"/>
      <c r="AN63" s="89"/>
      <c r="AO63" s="89"/>
      <c r="AP63" s="89"/>
      <c r="AQ63" s="90"/>
      <c r="AR63" s="99"/>
      <c r="AS63" s="41"/>
      <c r="AT63" s="41"/>
      <c r="AU63" s="41"/>
      <c r="AV63" s="41"/>
      <c r="AW63" s="41"/>
      <c r="AX63" s="41"/>
      <c r="AY63" s="41"/>
      <c r="AZ63" s="41"/>
      <c r="BA63" s="41"/>
      <c r="BB63" s="41"/>
      <c r="BC63" s="41"/>
    </row>
    <row r="64" spans="1:55" s="3" customFormat="1" x14ac:dyDescent="0.25">
      <c r="A64" s="88" t="s">
        <v>183</v>
      </c>
      <c r="B64" s="99"/>
      <c r="C64" s="88">
        <v>0</v>
      </c>
      <c r="D64" s="89"/>
      <c r="E64" s="89"/>
      <c r="F64" s="89"/>
      <c r="G64" s="89"/>
      <c r="H64" s="90"/>
      <c r="I64" s="89"/>
      <c r="J64" s="88">
        <v>0</v>
      </c>
      <c r="K64" s="88">
        <v>0</v>
      </c>
      <c r="L64" s="88">
        <v>0</v>
      </c>
      <c r="M64" s="88">
        <v>0</v>
      </c>
      <c r="N64" s="88">
        <v>0</v>
      </c>
      <c r="O64" s="88">
        <v>0</v>
      </c>
      <c r="P64" s="88">
        <v>0</v>
      </c>
      <c r="Q64" s="88">
        <v>0</v>
      </c>
      <c r="R64" s="88">
        <v>0</v>
      </c>
      <c r="S64" s="88">
        <v>0</v>
      </c>
      <c r="T64" s="88">
        <v>0</v>
      </c>
      <c r="U64" s="88">
        <v>0</v>
      </c>
      <c r="V64" s="88">
        <v>0</v>
      </c>
      <c r="W64" s="88">
        <v>0</v>
      </c>
      <c r="X64" s="88">
        <v>0</v>
      </c>
      <c r="Y64" s="88">
        <v>0</v>
      </c>
      <c r="Z64" s="88">
        <v>0</v>
      </c>
      <c r="AA64" s="88">
        <v>0</v>
      </c>
      <c r="AB64" s="88">
        <v>0</v>
      </c>
      <c r="AC64" s="88">
        <v>0</v>
      </c>
      <c r="AD64" s="88">
        <v>0</v>
      </c>
      <c r="AE64" s="88">
        <v>0</v>
      </c>
      <c r="AF64" s="88">
        <v>0</v>
      </c>
      <c r="AG64" s="88">
        <v>0</v>
      </c>
      <c r="AH64" s="88">
        <v>0</v>
      </c>
      <c r="AI64" s="88">
        <v>0</v>
      </c>
      <c r="AJ64" s="88">
        <v>0</v>
      </c>
      <c r="AK64" s="88">
        <v>0</v>
      </c>
      <c r="AL64" s="88">
        <v>0</v>
      </c>
      <c r="AM64" s="89"/>
      <c r="AN64" s="89"/>
      <c r="AO64" s="89"/>
      <c r="AP64" s="89"/>
      <c r="AQ64" s="90"/>
      <c r="AR64" s="99"/>
      <c r="AS64" s="41"/>
      <c r="AT64" s="41"/>
      <c r="AU64" s="41"/>
      <c r="AV64" s="41"/>
      <c r="AW64" s="41"/>
      <c r="AX64" s="41"/>
      <c r="AY64" s="41"/>
      <c r="AZ64" s="41"/>
      <c r="BA64" s="41"/>
      <c r="BB64" s="41"/>
      <c r="BC64" s="41"/>
    </row>
    <row r="65" spans="1:55" s="3" customFormat="1" x14ac:dyDescent="0.25">
      <c r="A65" s="95" t="s">
        <v>184</v>
      </c>
      <c r="B65" s="99"/>
      <c r="C65" s="88">
        <v>0</v>
      </c>
      <c r="D65" s="89"/>
      <c r="E65" s="89"/>
      <c r="F65" s="89"/>
      <c r="G65" s="89"/>
      <c r="H65" s="90"/>
      <c r="I65" s="89"/>
      <c r="J65" s="88">
        <v>0</v>
      </c>
      <c r="K65" s="88">
        <v>0</v>
      </c>
      <c r="L65" s="88">
        <v>0</v>
      </c>
      <c r="M65" s="88">
        <v>0</v>
      </c>
      <c r="N65" s="88">
        <v>0</v>
      </c>
      <c r="O65" s="88">
        <v>0</v>
      </c>
      <c r="P65" s="88">
        <v>0</v>
      </c>
      <c r="Q65" s="88">
        <v>0</v>
      </c>
      <c r="R65" s="88">
        <v>0</v>
      </c>
      <c r="S65" s="88">
        <v>0</v>
      </c>
      <c r="T65" s="88">
        <v>0</v>
      </c>
      <c r="U65" s="88">
        <v>0</v>
      </c>
      <c r="V65" s="88">
        <v>0</v>
      </c>
      <c r="W65" s="88">
        <v>0</v>
      </c>
      <c r="X65" s="88">
        <v>0</v>
      </c>
      <c r="Y65" s="88">
        <v>0</v>
      </c>
      <c r="Z65" s="88">
        <v>0</v>
      </c>
      <c r="AA65" s="88">
        <v>0</v>
      </c>
      <c r="AB65" s="88">
        <v>0</v>
      </c>
      <c r="AC65" s="88">
        <v>0</v>
      </c>
      <c r="AD65" s="88">
        <v>0</v>
      </c>
      <c r="AE65" s="88">
        <v>0</v>
      </c>
      <c r="AF65" s="88">
        <v>0</v>
      </c>
      <c r="AG65" s="88">
        <v>0</v>
      </c>
      <c r="AH65" s="88">
        <v>0</v>
      </c>
      <c r="AI65" s="88">
        <v>0</v>
      </c>
      <c r="AJ65" s="88">
        <v>0</v>
      </c>
      <c r="AK65" s="88">
        <v>0</v>
      </c>
      <c r="AL65" s="88">
        <v>0</v>
      </c>
      <c r="AM65" s="89"/>
      <c r="AN65" s="89"/>
      <c r="AO65" s="89"/>
      <c r="AP65" s="89"/>
      <c r="AQ65" s="90"/>
      <c r="AR65" s="99"/>
      <c r="AS65" s="41"/>
      <c r="AT65" s="41"/>
      <c r="AU65" s="41"/>
      <c r="AV65" s="41"/>
      <c r="AW65" s="41"/>
      <c r="AX65" s="41"/>
      <c r="AY65" s="41"/>
      <c r="AZ65" s="41"/>
      <c r="BA65" s="41"/>
      <c r="BB65" s="41"/>
      <c r="BC65" s="41"/>
    </row>
    <row r="66" spans="1:55" s="3" customFormat="1" x14ac:dyDescent="0.25">
      <c r="A66" s="88" t="s">
        <v>195</v>
      </c>
      <c r="B66" s="99"/>
      <c r="C66" s="88">
        <v>0</v>
      </c>
      <c r="D66" s="89"/>
      <c r="E66" s="89"/>
      <c r="F66" s="89"/>
      <c r="G66" s="89"/>
      <c r="H66" s="90"/>
      <c r="I66" s="89"/>
      <c r="J66" s="88">
        <v>0</v>
      </c>
      <c r="K66" s="88">
        <v>0</v>
      </c>
      <c r="L66" s="88">
        <v>0</v>
      </c>
      <c r="M66" s="88">
        <v>0</v>
      </c>
      <c r="N66" s="88">
        <v>0</v>
      </c>
      <c r="O66" s="88">
        <v>0</v>
      </c>
      <c r="P66" s="88">
        <v>0</v>
      </c>
      <c r="Q66" s="88">
        <v>0</v>
      </c>
      <c r="R66" s="88">
        <v>0</v>
      </c>
      <c r="S66" s="88">
        <v>0</v>
      </c>
      <c r="T66" s="88">
        <v>0</v>
      </c>
      <c r="U66" s="88">
        <v>0</v>
      </c>
      <c r="V66" s="88">
        <v>0</v>
      </c>
      <c r="W66" s="88">
        <v>0</v>
      </c>
      <c r="X66" s="88">
        <v>0</v>
      </c>
      <c r="Y66" s="88">
        <v>0</v>
      </c>
      <c r="Z66" s="88">
        <v>0</v>
      </c>
      <c r="AA66" s="88">
        <v>0</v>
      </c>
      <c r="AB66" s="88">
        <v>0</v>
      </c>
      <c r="AC66" s="88">
        <v>0</v>
      </c>
      <c r="AD66" s="88">
        <v>0</v>
      </c>
      <c r="AE66" s="88">
        <v>0</v>
      </c>
      <c r="AF66" s="88">
        <v>0</v>
      </c>
      <c r="AG66" s="88">
        <v>0</v>
      </c>
      <c r="AH66" s="88">
        <v>0</v>
      </c>
      <c r="AI66" s="88">
        <v>0</v>
      </c>
      <c r="AJ66" s="88">
        <v>0</v>
      </c>
      <c r="AK66" s="88">
        <v>0</v>
      </c>
      <c r="AL66" s="88">
        <v>0</v>
      </c>
      <c r="AM66" s="89"/>
      <c r="AN66" s="89"/>
      <c r="AO66" s="89"/>
      <c r="AP66" s="89"/>
      <c r="AQ66" s="90"/>
      <c r="AR66" s="99"/>
      <c r="AS66" s="41"/>
      <c r="AT66" s="41"/>
      <c r="AU66" s="41"/>
      <c r="AV66" s="41"/>
      <c r="AW66" s="41"/>
      <c r="AX66" s="41"/>
      <c r="AY66" s="41"/>
      <c r="AZ66" s="41"/>
      <c r="BA66" s="41"/>
      <c r="BB66" s="41"/>
      <c r="BC66" s="41"/>
    </row>
    <row r="67" spans="1:55" s="3" customFormat="1" x14ac:dyDescent="0.25">
      <c r="A67" s="88" t="s">
        <v>196</v>
      </c>
      <c r="B67" s="99"/>
      <c r="C67" s="88">
        <v>0</v>
      </c>
      <c r="D67" s="89"/>
      <c r="E67" s="89"/>
      <c r="F67" s="89"/>
      <c r="G67" s="89"/>
      <c r="H67" s="90"/>
      <c r="I67" s="89"/>
      <c r="J67" s="88">
        <v>0</v>
      </c>
      <c r="K67" s="88">
        <v>0</v>
      </c>
      <c r="L67" s="88">
        <v>0</v>
      </c>
      <c r="M67" s="88">
        <v>0</v>
      </c>
      <c r="N67" s="88">
        <v>0</v>
      </c>
      <c r="O67" s="88">
        <v>0</v>
      </c>
      <c r="P67" s="88">
        <v>0</v>
      </c>
      <c r="Q67" s="88">
        <v>0</v>
      </c>
      <c r="R67" s="88">
        <v>0</v>
      </c>
      <c r="S67" s="88">
        <v>0</v>
      </c>
      <c r="T67" s="88">
        <v>0</v>
      </c>
      <c r="U67" s="88">
        <v>0</v>
      </c>
      <c r="V67" s="88">
        <v>0</v>
      </c>
      <c r="W67" s="88">
        <v>0</v>
      </c>
      <c r="X67" s="88">
        <v>0</v>
      </c>
      <c r="Y67" s="88">
        <v>0</v>
      </c>
      <c r="Z67" s="88">
        <v>0</v>
      </c>
      <c r="AA67" s="88">
        <v>0</v>
      </c>
      <c r="AB67" s="88">
        <v>0</v>
      </c>
      <c r="AC67" s="88">
        <v>0</v>
      </c>
      <c r="AD67" s="88">
        <v>0</v>
      </c>
      <c r="AE67" s="88">
        <v>0</v>
      </c>
      <c r="AF67" s="88">
        <v>0</v>
      </c>
      <c r="AG67" s="88">
        <v>0</v>
      </c>
      <c r="AH67" s="88">
        <v>0</v>
      </c>
      <c r="AI67" s="88">
        <v>0</v>
      </c>
      <c r="AJ67" s="88">
        <v>0</v>
      </c>
      <c r="AK67" s="88">
        <v>0</v>
      </c>
      <c r="AL67" s="88">
        <v>0</v>
      </c>
      <c r="AM67" s="89"/>
      <c r="AN67" s="89"/>
      <c r="AO67" s="89"/>
      <c r="AP67" s="89"/>
      <c r="AQ67" s="90"/>
      <c r="AR67" s="99"/>
      <c r="AS67" s="41"/>
      <c r="AT67" s="41"/>
      <c r="AU67" s="41"/>
      <c r="AV67" s="41"/>
      <c r="AW67" s="41"/>
      <c r="AX67" s="41"/>
      <c r="AY67" s="41"/>
      <c r="AZ67" s="41"/>
      <c r="BA67" s="41"/>
      <c r="BB67" s="41"/>
      <c r="BC67" s="41"/>
    </row>
    <row r="68" spans="1:55" s="3" customFormat="1" x14ac:dyDescent="0.25">
      <c r="A68" s="88" t="s">
        <v>197</v>
      </c>
      <c r="B68" s="99"/>
      <c r="C68" s="88">
        <v>0</v>
      </c>
      <c r="D68" s="89"/>
      <c r="E68" s="89"/>
      <c r="F68" s="89"/>
      <c r="G68" s="89"/>
      <c r="H68" s="90"/>
      <c r="I68" s="89"/>
      <c r="J68" s="88">
        <v>0</v>
      </c>
      <c r="K68" s="88">
        <v>0</v>
      </c>
      <c r="L68" s="88">
        <v>0</v>
      </c>
      <c r="M68" s="88">
        <v>0</v>
      </c>
      <c r="N68" s="88">
        <v>0</v>
      </c>
      <c r="O68" s="88">
        <v>0</v>
      </c>
      <c r="P68" s="88">
        <v>0</v>
      </c>
      <c r="Q68" s="88">
        <v>0</v>
      </c>
      <c r="R68" s="88">
        <v>0</v>
      </c>
      <c r="S68" s="88">
        <v>0</v>
      </c>
      <c r="T68" s="88">
        <v>0</v>
      </c>
      <c r="U68" s="88">
        <v>0</v>
      </c>
      <c r="V68" s="88">
        <v>0</v>
      </c>
      <c r="W68" s="88">
        <v>0</v>
      </c>
      <c r="X68" s="88">
        <v>0</v>
      </c>
      <c r="Y68" s="88">
        <v>0</v>
      </c>
      <c r="Z68" s="88">
        <v>0</v>
      </c>
      <c r="AA68" s="88">
        <v>0</v>
      </c>
      <c r="AB68" s="88">
        <v>0</v>
      </c>
      <c r="AC68" s="88">
        <v>0</v>
      </c>
      <c r="AD68" s="88">
        <v>0</v>
      </c>
      <c r="AE68" s="88">
        <v>0</v>
      </c>
      <c r="AF68" s="88">
        <v>0</v>
      </c>
      <c r="AG68" s="88">
        <v>0</v>
      </c>
      <c r="AH68" s="88">
        <v>0</v>
      </c>
      <c r="AI68" s="88">
        <v>0</v>
      </c>
      <c r="AJ68" s="88">
        <v>0</v>
      </c>
      <c r="AK68" s="88">
        <v>0</v>
      </c>
      <c r="AL68" s="88">
        <v>0</v>
      </c>
      <c r="AM68" s="89"/>
      <c r="AN68" s="89"/>
      <c r="AO68" s="89"/>
      <c r="AP68" s="89"/>
      <c r="AQ68" s="90"/>
      <c r="AR68" s="99"/>
      <c r="AS68" s="41"/>
      <c r="AT68" s="41"/>
      <c r="AU68" s="41"/>
      <c r="AV68" s="41"/>
      <c r="AW68" s="41"/>
      <c r="AX68" s="41"/>
      <c r="AY68" s="41"/>
      <c r="AZ68" s="41"/>
      <c r="BA68" s="41"/>
      <c r="BB68" s="41"/>
      <c r="BC68" s="41"/>
    </row>
    <row r="69" spans="1:55" s="3" customFormat="1" x14ac:dyDescent="0.25">
      <c r="A69" s="88" t="s">
        <v>198</v>
      </c>
      <c r="B69" s="99"/>
      <c r="C69" s="88">
        <v>0</v>
      </c>
      <c r="D69" s="89"/>
      <c r="E69" s="89"/>
      <c r="F69" s="89"/>
      <c r="G69" s="89"/>
      <c r="H69" s="90"/>
      <c r="I69" s="89"/>
      <c r="J69" s="88">
        <v>0</v>
      </c>
      <c r="K69" s="88">
        <v>0</v>
      </c>
      <c r="L69" s="88">
        <v>0</v>
      </c>
      <c r="M69" s="88">
        <v>0</v>
      </c>
      <c r="N69" s="88">
        <v>0</v>
      </c>
      <c r="O69" s="88">
        <v>0</v>
      </c>
      <c r="P69" s="88">
        <v>0</v>
      </c>
      <c r="Q69" s="88">
        <v>0</v>
      </c>
      <c r="R69" s="88">
        <v>0</v>
      </c>
      <c r="S69" s="88">
        <v>0</v>
      </c>
      <c r="T69" s="88">
        <v>0</v>
      </c>
      <c r="U69" s="88">
        <v>0</v>
      </c>
      <c r="V69" s="88">
        <v>0</v>
      </c>
      <c r="W69" s="88">
        <v>0</v>
      </c>
      <c r="X69" s="88">
        <v>0</v>
      </c>
      <c r="Y69" s="88">
        <v>0</v>
      </c>
      <c r="Z69" s="88">
        <v>0</v>
      </c>
      <c r="AA69" s="88">
        <v>0</v>
      </c>
      <c r="AB69" s="88">
        <v>0</v>
      </c>
      <c r="AC69" s="88">
        <v>0</v>
      </c>
      <c r="AD69" s="88">
        <v>0</v>
      </c>
      <c r="AE69" s="88">
        <v>0</v>
      </c>
      <c r="AF69" s="88">
        <v>0</v>
      </c>
      <c r="AG69" s="88">
        <v>0</v>
      </c>
      <c r="AH69" s="88">
        <v>0</v>
      </c>
      <c r="AI69" s="88">
        <v>0</v>
      </c>
      <c r="AJ69" s="88">
        <v>0</v>
      </c>
      <c r="AK69" s="88">
        <v>0</v>
      </c>
      <c r="AL69" s="88">
        <v>0</v>
      </c>
      <c r="AM69" s="89"/>
      <c r="AN69" s="89"/>
      <c r="AO69" s="89"/>
      <c r="AP69" s="89"/>
      <c r="AQ69" s="90"/>
      <c r="AR69" s="99"/>
      <c r="AS69" s="41"/>
      <c r="AT69" s="41"/>
      <c r="AU69" s="41"/>
      <c r="AV69" s="41"/>
      <c r="AW69" s="41"/>
      <c r="AX69" s="41"/>
      <c r="AY69" s="41"/>
      <c r="AZ69" s="41"/>
      <c r="BA69" s="41"/>
      <c r="BB69" s="41"/>
      <c r="BC69" s="41"/>
    </row>
    <row r="70" spans="1:55" s="3" customFormat="1" x14ac:dyDescent="0.25">
      <c r="A70" s="95" t="s">
        <v>199</v>
      </c>
      <c r="B70" s="99"/>
      <c r="C70" s="88">
        <v>0</v>
      </c>
      <c r="D70" s="89"/>
      <c r="E70" s="89"/>
      <c r="F70" s="89"/>
      <c r="G70" s="89"/>
      <c r="H70" s="90"/>
      <c r="I70" s="89"/>
      <c r="J70" s="88">
        <v>0</v>
      </c>
      <c r="K70" s="88">
        <v>0</v>
      </c>
      <c r="L70" s="88">
        <v>0</v>
      </c>
      <c r="M70" s="88">
        <v>0</v>
      </c>
      <c r="N70" s="88">
        <v>0</v>
      </c>
      <c r="O70" s="88">
        <v>0</v>
      </c>
      <c r="P70" s="88">
        <v>0</v>
      </c>
      <c r="Q70" s="88">
        <v>0</v>
      </c>
      <c r="R70" s="88">
        <v>0</v>
      </c>
      <c r="S70" s="88">
        <v>0</v>
      </c>
      <c r="T70" s="88">
        <v>0</v>
      </c>
      <c r="U70" s="88">
        <v>0</v>
      </c>
      <c r="V70" s="88">
        <v>0</v>
      </c>
      <c r="W70" s="88">
        <v>0</v>
      </c>
      <c r="X70" s="88">
        <v>0</v>
      </c>
      <c r="Y70" s="88">
        <v>0</v>
      </c>
      <c r="Z70" s="88">
        <v>0</v>
      </c>
      <c r="AA70" s="88">
        <v>0</v>
      </c>
      <c r="AB70" s="88">
        <v>0</v>
      </c>
      <c r="AC70" s="88">
        <v>0</v>
      </c>
      <c r="AD70" s="88">
        <v>0</v>
      </c>
      <c r="AE70" s="88">
        <v>0</v>
      </c>
      <c r="AF70" s="88">
        <v>0</v>
      </c>
      <c r="AG70" s="88">
        <v>0</v>
      </c>
      <c r="AH70" s="88">
        <v>0</v>
      </c>
      <c r="AI70" s="88">
        <v>0</v>
      </c>
      <c r="AJ70" s="88">
        <v>0</v>
      </c>
      <c r="AK70" s="88">
        <v>0</v>
      </c>
      <c r="AL70" s="88">
        <v>0</v>
      </c>
      <c r="AM70" s="89"/>
      <c r="AN70" s="89"/>
      <c r="AO70" s="89"/>
      <c r="AP70" s="89"/>
      <c r="AQ70" s="90"/>
      <c r="AR70" s="99"/>
      <c r="AS70" s="41"/>
      <c r="AT70" s="41"/>
      <c r="AU70" s="41"/>
      <c r="AV70" s="41"/>
      <c r="AW70" s="41"/>
      <c r="AX70" s="41"/>
      <c r="AY70" s="41"/>
      <c r="AZ70" s="41"/>
      <c r="BA70" s="41"/>
      <c r="BB70" s="41"/>
      <c r="BC70" s="41"/>
    </row>
    <row r="71" spans="1:55" s="3" customFormat="1" x14ac:dyDescent="0.25">
      <c r="A71" s="88" t="s">
        <v>200</v>
      </c>
      <c r="B71" s="99"/>
      <c r="C71" s="88">
        <v>0</v>
      </c>
      <c r="D71" s="88">
        <v>0</v>
      </c>
      <c r="E71" s="88">
        <v>0</v>
      </c>
      <c r="F71" s="88">
        <v>0</v>
      </c>
      <c r="G71" s="88">
        <v>0</v>
      </c>
      <c r="H71" s="88">
        <v>0</v>
      </c>
      <c r="I71" s="88">
        <v>0</v>
      </c>
      <c r="J71" s="88">
        <v>0</v>
      </c>
      <c r="K71" s="88">
        <v>0</v>
      </c>
      <c r="L71" s="88">
        <v>0</v>
      </c>
      <c r="M71" s="88">
        <v>0</v>
      </c>
      <c r="N71" s="88">
        <v>0</v>
      </c>
      <c r="O71" s="88">
        <v>0</v>
      </c>
      <c r="P71" s="88">
        <v>0</v>
      </c>
      <c r="Q71" s="88">
        <v>0</v>
      </c>
      <c r="R71" s="88">
        <v>0</v>
      </c>
      <c r="S71" s="88">
        <v>0</v>
      </c>
      <c r="T71" s="88">
        <v>0</v>
      </c>
      <c r="U71" s="88">
        <v>0</v>
      </c>
      <c r="V71" s="88">
        <v>0</v>
      </c>
      <c r="W71" s="88">
        <v>0</v>
      </c>
      <c r="X71" s="88">
        <v>0</v>
      </c>
      <c r="Y71" s="88">
        <v>0</v>
      </c>
      <c r="Z71" s="88">
        <v>0</v>
      </c>
      <c r="AA71" s="88">
        <v>0</v>
      </c>
      <c r="AB71" s="88">
        <v>0</v>
      </c>
      <c r="AC71" s="88">
        <v>0</v>
      </c>
      <c r="AD71" s="88">
        <v>0</v>
      </c>
      <c r="AE71" s="88">
        <v>0</v>
      </c>
      <c r="AF71" s="88">
        <v>0</v>
      </c>
      <c r="AG71" s="88">
        <v>0</v>
      </c>
      <c r="AH71" s="88">
        <v>0</v>
      </c>
      <c r="AI71" s="88">
        <v>0</v>
      </c>
      <c r="AJ71" s="88">
        <v>0</v>
      </c>
      <c r="AK71" s="88">
        <v>0</v>
      </c>
      <c r="AL71" s="88">
        <v>0</v>
      </c>
      <c r="AM71" s="89"/>
      <c r="AN71" s="89"/>
      <c r="AO71" s="89"/>
      <c r="AP71" s="89"/>
      <c r="AQ71" s="90"/>
      <c r="AR71" s="99"/>
      <c r="AS71" s="41"/>
      <c r="AT71" s="41"/>
      <c r="AU71" s="41"/>
      <c r="AV71" s="41"/>
      <c r="AW71" s="41"/>
      <c r="AX71" s="41"/>
      <c r="AY71" s="41"/>
      <c r="AZ71" s="41"/>
      <c r="BA71" s="41"/>
      <c r="BB71" s="41"/>
      <c r="BC71" s="41"/>
    </row>
    <row r="72" spans="1:55" s="3" customFormat="1" x14ac:dyDescent="0.25">
      <c r="A72" s="88" t="s">
        <v>201</v>
      </c>
      <c r="B72" s="99"/>
      <c r="C72" s="88">
        <v>0</v>
      </c>
      <c r="D72" s="88">
        <v>0</v>
      </c>
      <c r="E72" s="88">
        <v>0</v>
      </c>
      <c r="F72" s="88">
        <v>0</v>
      </c>
      <c r="G72" s="88">
        <v>0</v>
      </c>
      <c r="H72" s="88">
        <v>0</v>
      </c>
      <c r="I72" s="88">
        <v>0</v>
      </c>
      <c r="J72" s="88">
        <v>0</v>
      </c>
      <c r="K72" s="88">
        <v>0</v>
      </c>
      <c r="L72" s="88">
        <v>0</v>
      </c>
      <c r="M72" s="88">
        <v>0</v>
      </c>
      <c r="N72" s="88">
        <v>0</v>
      </c>
      <c r="O72" s="88">
        <v>0</v>
      </c>
      <c r="P72" s="88">
        <v>0</v>
      </c>
      <c r="Q72" s="88">
        <v>0</v>
      </c>
      <c r="R72" s="88">
        <v>0</v>
      </c>
      <c r="S72" s="88">
        <v>0</v>
      </c>
      <c r="T72" s="88">
        <v>0</v>
      </c>
      <c r="U72" s="88">
        <v>0</v>
      </c>
      <c r="V72" s="88">
        <v>0</v>
      </c>
      <c r="W72" s="88">
        <v>0</v>
      </c>
      <c r="X72" s="88">
        <v>0</v>
      </c>
      <c r="Y72" s="88">
        <v>0</v>
      </c>
      <c r="Z72" s="88">
        <v>0</v>
      </c>
      <c r="AA72" s="88">
        <v>0</v>
      </c>
      <c r="AB72" s="88">
        <v>0</v>
      </c>
      <c r="AC72" s="88">
        <v>0</v>
      </c>
      <c r="AD72" s="88">
        <v>0</v>
      </c>
      <c r="AE72" s="88">
        <v>0</v>
      </c>
      <c r="AF72" s="88">
        <v>0</v>
      </c>
      <c r="AG72" s="88">
        <v>0</v>
      </c>
      <c r="AH72" s="88">
        <v>0</v>
      </c>
      <c r="AI72" s="88">
        <v>0</v>
      </c>
      <c r="AJ72" s="88">
        <v>0</v>
      </c>
      <c r="AK72" s="88">
        <v>0</v>
      </c>
      <c r="AL72" s="88">
        <v>0</v>
      </c>
      <c r="AM72" s="89"/>
      <c r="AN72" s="89"/>
      <c r="AO72" s="89"/>
      <c r="AP72" s="89"/>
      <c r="AQ72" s="90"/>
      <c r="AR72" s="99"/>
      <c r="AS72" s="41"/>
      <c r="AT72" s="41"/>
      <c r="AU72" s="41"/>
      <c r="AV72" s="41"/>
      <c r="AW72" s="41"/>
      <c r="AX72" s="41"/>
      <c r="AY72" s="41"/>
      <c r="AZ72" s="41"/>
      <c r="BA72" s="41"/>
      <c r="BB72" s="41"/>
      <c r="BC72" s="41"/>
    </row>
    <row r="73" spans="1:55" s="3" customFormat="1" x14ac:dyDescent="0.25">
      <c r="A73" s="88" t="s">
        <v>231</v>
      </c>
      <c r="B73" s="99"/>
      <c r="C73" s="88">
        <v>0</v>
      </c>
      <c r="D73" s="88">
        <v>0</v>
      </c>
      <c r="E73" s="88">
        <v>0</v>
      </c>
      <c r="F73" s="88">
        <v>0</v>
      </c>
      <c r="G73" s="88">
        <v>0</v>
      </c>
      <c r="H73" s="88">
        <v>0</v>
      </c>
      <c r="I73" s="88">
        <v>0</v>
      </c>
      <c r="J73" s="88">
        <v>0</v>
      </c>
      <c r="K73" s="88">
        <v>0</v>
      </c>
      <c r="L73" s="88">
        <v>0</v>
      </c>
      <c r="M73" s="88">
        <v>0</v>
      </c>
      <c r="N73" s="88">
        <v>0</v>
      </c>
      <c r="O73" s="88">
        <v>0</v>
      </c>
      <c r="P73" s="88">
        <v>0</v>
      </c>
      <c r="Q73" s="88">
        <v>0</v>
      </c>
      <c r="R73" s="88">
        <v>0</v>
      </c>
      <c r="S73" s="88">
        <v>0</v>
      </c>
      <c r="T73" s="88">
        <v>0</v>
      </c>
      <c r="U73" s="88">
        <v>0</v>
      </c>
      <c r="V73" s="88">
        <v>0</v>
      </c>
      <c r="W73" s="88">
        <v>0</v>
      </c>
      <c r="X73" s="88">
        <v>0</v>
      </c>
      <c r="Y73" s="88">
        <v>0</v>
      </c>
      <c r="Z73" s="88">
        <v>0</v>
      </c>
      <c r="AA73" s="88">
        <v>0</v>
      </c>
      <c r="AB73" s="88">
        <v>0</v>
      </c>
      <c r="AC73" s="88">
        <v>0</v>
      </c>
      <c r="AD73" s="88">
        <v>0</v>
      </c>
      <c r="AE73" s="88">
        <v>0</v>
      </c>
      <c r="AF73" s="88">
        <v>0</v>
      </c>
      <c r="AG73" s="88">
        <v>0</v>
      </c>
      <c r="AH73" s="88">
        <v>0</v>
      </c>
      <c r="AI73" s="88">
        <v>0</v>
      </c>
      <c r="AJ73" s="88">
        <v>0</v>
      </c>
      <c r="AK73" s="88">
        <v>0</v>
      </c>
      <c r="AL73" s="88">
        <v>0</v>
      </c>
      <c r="AM73" s="89"/>
      <c r="AN73" s="89"/>
      <c r="AO73" s="89"/>
      <c r="AP73" s="89"/>
      <c r="AQ73" s="90"/>
      <c r="AR73" s="99"/>
      <c r="AS73" s="41"/>
      <c r="AT73" s="41"/>
      <c r="AU73" s="41"/>
      <c r="AV73" s="41"/>
      <c r="AW73" s="41"/>
      <c r="AX73" s="41"/>
      <c r="AY73" s="41"/>
      <c r="AZ73" s="41"/>
      <c r="BA73" s="41"/>
      <c r="BB73" s="41"/>
      <c r="BC73" s="41"/>
    </row>
    <row r="74" spans="1:55" s="3" customFormat="1" x14ac:dyDescent="0.25">
      <c r="A74" s="88" t="s">
        <v>185</v>
      </c>
      <c r="B74" s="99"/>
      <c r="C74" s="88">
        <v>0</v>
      </c>
      <c r="D74" s="88">
        <v>0</v>
      </c>
      <c r="E74" s="88">
        <v>0</v>
      </c>
      <c r="F74" s="88">
        <v>0</v>
      </c>
      <c r="G74" s="88">
        <v>0</v>
      </c>
      <c r="H74" s="88">
        <v>0</v>
      </c>
      <c r="I74" s="88">
        <v>0</v>
      </c>
      <c r="J74" s="88">
        <v>0</v>
      </c>
      <c r="K74" s="88">
        <v>0</v>
      </c>
      <c r="L74" s="88">
        <v>0</v>
      </c>
      <c r="M74" s="88">
        <v>0</v>
      </c>
      <c r="N74" s="88">
        <v>0</v>
      </c>
      <c r="O74" s="88">
        <v>0</v>
      </c>
      <c r="P74" s="88">
        <v>0</v>
      </c>
      <c r="Q74" s="88">
        <v>0</v>
      </c>
      <c r="R74" s="88">
        <v>0</v>
      </c>
      <c r="S74" s="88">
        <v>0</v>
      </c>
      <c r="T74" s="88">
        <v>0</v>
      </c>
      <c r="U74" s="88">
        <v>0</v>
      </c>
      <c r="V74" s="88">
        <v>0</v>
      </c>
      <c r="W74" s="88">
        <v>0</v>
      </c>
      <c r="X74" s="88">
        <v>0</v>
      </c>
      <c r="Y74" s="88">
        <v>0</v>
      </c>
      <c r="Z74" s="88">
        <v>0</v>
      </c>
      <c r="AA74" s="88">
        <v>0</v>
      </c>
      <c r="AB74" s="88">
        <v>0</v>
      </c>
      <c r="AC74" s="88">
        <v>0</v>
      </c>
      <c r="AD74" s="88">
        <v>0</v>
      </c>
      <c r="AE74" s="88">
        <v>0</v>
      </c>
      <c r="AF74" s="88">
        <v>0</v>
      </c>
      <c r="AG74" s="88">
        <v>0</v>
      </c>
      <c r="AH74" s="88">
        <v>0</v>
      </c>
      <c r="AI74" s="88">
        <v>0</v>
      </c>
      <c r="AJ74" s="88">
        <v>0</v>
      </c>
      <c r="AK74" s="88">
        <v>0</v>
      </c>
      <c r="AL74" s="88">
        <v>0</v>
      </c>
      <c r="AM74" s="89"/>
      <c r="AN74" s="89"/>
      <c r="AO74" s="89"/>
      <c r="AP74" s="89"/>
      <c r="AQ74" s="90"/>
      <c r="AR74" s="99"/>
      <c r="AS74" s="41"/>
      <c r="AT74" s="41"/>
      <c r="AU74" s="41"/>
      <c r="AV74" s="41"/>
      <c r="AW74" s="41"/>
      <c r="AX74" s="41"/>
      <c r="AY74" s="41"/>
      <c r="AZ74" s="41"/>
      <c r="BA74" s="41"/>
      <c r="BB74" s="41"/>
      <c r="BC74" s="41"/>
    </row>
    <row r="75" spans="1:55" s="3" customFormat="1" x14ac:dyDescent="0.25">
      <c r="A75" s="88" t="s">
        <v>186</v>
      </c>
      <c r="B75" s="99"/>
      <c r="C75" s="88">
        <v>0</v>
      </c>
      <c r="D75" s="88">
        <v>0</v>
      </c>
      <c r="E75" s="88">
        <v>0</v>
      </c>
      <c r="F75" s="88">
        <v>0</v>
      </c>
      <c r="G75" s="88">
        <v>0</v>
      </c>
      <c r="H75" s="88">
        <v>0</v>
      </c>
      <c r="I75" s="88">
        <v>0</v>
      </c>
      <c r="J75" s="88">
        <v>0</v>
      </c>
      <c r="K75" s="88">
        <v>0</v>
      </c>
      <c r="L75" s="88">
        <v>0</v>
      </c>
      <c r="M75" s="88">
        <v>0</v>
      </c>
      <c r="N75" s="88">
        <v>0</v>
      </c>
      <c r="O75" s="88">
        <v>0</v>
      </c>
      <c r="P75" s="88">
        <v>0</v>
      </c>
      <c r="Q75" s="88">
        <v>0</v>
      </c>
      <c r="R75" s="88">
        <v>0</v>
      </c>
      <c r="S75" s="88">
        <v>0</v>
      </c>
      <c r="T75" s="88">
        <v>0</v>
      </c>
      <c r="U75" s="88">
        <v>0</v>
      </c>
      <c r="V75" s="88">
        <v>0</v>
      </c>
      <c r="W75" s="88">
        <v>0</v>
      </c>
      <c r="X75" s="88">
        <v>0</v>
      </c>
      <c r="Y75" s="88">
        <v>0</v>
      </c>
      <c r="Z75" s="88">
        <v>0</v>
      </c>
      <c r="AA75" s="88">
        <v>0</v>
      </c>
      <c r="AB75" s="88">
        <v>0</v>
      </c>
      <c r="AC75" s="88">
        <v>0</v>
      </c>
      <c r="AD75" s="88">
        <v>0</v>
      </c>
      <c r="AE75" s="88">
        <v>0</v>
      </c>
      <c r="AF75" s="88">
        <v>0</v>
      </c>
      <c r="AG75" s="88">
        <v>0</v>
      </c>
      <c r="AH75" s="88">
        <v>0</v>
      </c>
      <c r="AI75" s="88">
        <v>0</v>
      </c>
      <c r="AJ75" s="88">
        <v>0</v>
      </c>
      <c r="AK75" s="88">
        <v>0</v>
      </c>
      <c r="AL75" s="88">
        <v>0</v>
      </c>
      <c r="AM75" s="89"/>
      <c r="AN75" s="89"/>
      <c r="AO75" s="89"/>
      <c r="AP75" s="89"/>
      <c r="AQ75" s="90"/>
      <c r="AR75" s="99"/>
      <c r="AS75" s="41"/>
      <c r="AT75" s="41"/>
      <c r="AU75" s="41"/>
      <c r="AV75" s="41"/>
      <c r="AW75" s="41"/>
      <c r="AX75" s="41"/>
      <c r="AY75" s="41"/>
      <c r="AZ75" s="41"/>
      <c r="BA75" s="41"/>
      <c r="BB75" s="41"/>
      <c r="BC75" s="41"/>
    </row>
    <row r="76" spans="1:55" s="3" customFormat="1" x14ac:dyDescent="0.25">
      <c r="A76" s="88" t="s">
        <v>202</v>
      </c>
      <c r="B76" s="99"/>
      <c r="C76" s="88">
        <v>0</v>
      </c>
      <c r="D76" s="88">
        <v>0</v>
      </c>
      <c r="E76" s="88">
        <v>0</v>
      </c>
      <c r="F76" s="88">
        <v>0</v>
      </c>
      <c r="G76" s="88">
        <v>0</v>
      </c>
      <c r="H76" s="88">
        <v>0</v>
      </c>
      <c r="I76" s="88">
        <v>0</v>
      </c>
      <c r="J76" s="88">
        <v>0</v>
      </c>
      <c r="K76" s="88">
        <v>0</v>
      </c>
      <c r="L76" s="88">
        <v>0</v>
      </c>
      <c r="M76" s="88">
        <v>0</v>
      </c>
      <c r="N76" s="88">
        <v>0</v>
      </c>
      <c r="O76" s="88">
        <v>0</v>
      </c>
      <c r="P76" s="88">
        <v>0</v>
      </c>
      <c r="Q76" s="88">
        <v>0</v>
      </c>
      <c r="R76" s="88">
        <v>0</v>
      </c>
      <c r="S76" s="88">
        <v>0</v>
      </c>
      <c r="T76" s="88">
        <v>0</v>
      </c>
      <c r="U76" s="88">
        <v>0</v>
      </c>
      <c r="V76" s="88">
        <v>0</v>
      </c>
      <c r="W76" s="88">
        <v>0</v>
      </c>
      <c r="X76" s="88">
        <v>0</v>
      </c>
      <c r="Y76" s="88">
        <v>0</v>
      </c>
      <c r="Z76" s="88">
        <v>0</v>
      </c>
      <c r="AA76" s="88">
        <v>0</v>
      </c>
      <c r="AB76" s="88">
        <v>0</v>
      </c>
      <c r="AC76" s="88">
        <v>0</v>
      </c>
      <c r="AD76" s="88">
        <v>0</v>
      </c>
      <c r="AE76" s="88">
        <v>0</v>
      </c>
      <c r="AF76" s="88">
        <v>0</v>
      </c>
      <c r="AG76" s="88">
        <v>0</v>
      </c>
      <c r="AH76" s="88">
        <v>0</v>
      </c>
      <c r="AI76" s="88">
        <v>0</v>
      </c>
      <c r="AJ76" s="88">
        <v>0</v>
      </c>
      <c r="AK76" s="88">
        <v>0</v>
      </c>
      <c r="AL76" s="88">
        <v>0</v>
      </c>
      <c r="AM76" s="89"/>
      <c r="AN76" s="89"/>
      <c r="AO76" s="89"/>
      <c r="AP76" s="89"/>
      <c r="AQ76" s="90"/>
      <c r="AR76" s="99"/>
      <c r="AS76" s="41"/>
      <c r="AT76" s="41"/>
      <c r="AU76" s="41"/>
      <c r="AV76" s="41"/>
      <c r="AW76" s="41"/>
      <c r="AX76" s="41"/>
      <c r="AY76" s="41"/>
      <c r="AZ76" s="41"/>
      <c r="BA76" s="41"/>
      <c r="BB76" s="41"/>
      <c r="BC76" s="41"/>
    </row>
    <row r="77" spans="1:55" x14ac:dyDescent="0.25">
      <c r="A77" s="88" t="s">
        <v>203</v>
      </c>
      <c r="B77" s="99"/>
      <c r="C77" s="88">
        <v>0</v>
      </c>
      <c r="D77" s="88">
        <v>0</v>
      </c>
      <c r="E77" s="88">
        <v>0</v>
      </c>
      <c r="F77" s="88">
        <v>0</v>
      </c>
      <c r="G77" s="88">
        <v>0</v>
      </c>
      <c r="H77" s="88">
        <v>0</v>
      </c>
      <c r="I77" s="88">
        <v>0</v>
      </c>
      <c r="J77" s="88">
        <v>0</v>
      </c>
      <c r="K77" s="88">
        <v>0</v>
      </c>
      <c r="L77" s="88">
        <v>0</v>
      </c>
      <c r="M77" s="88">
        <v>0</v>
      </c>
      <c r="N77" s="88">
        <v>0</v>
      </c>
      <c r="O77" s="88">
        <v>0</v>
      </c>
      <c r="P77" s="88">
        <v>0</v>
      </c>
      <c r="Q77" s="88">
        <v>0</v>
      </c>
      <c r="R77" s="88">
        <v>0</v>
      </c>
      <c r="S77" s="88">
        <v>0</v>
      </c>
      <c r="T77" s="88">
        <v>0</v>
      </c>
      <c r="U77" s="88">
        <v>0</v>
      </c>
      <c r="V77" s="88">
        <v>0</v>
      </c>
      <c r="W77" s="88">
        <v>0</v>
      </c>
      <c r="X77" s="88">
        <v>0</v>
      </c>
      <c r="Y77" s="88">
        <v>0</v>
      </c>
      <c r="Z77" s="88">
        <v>0</v>
      </c>
      <c r="AA77" s="88">
        <v>0</v>
      </c>
      <c r="AB77" s="88">
        <v>0</v>
      </c>
      <c r="AC77" s="88">
        <v>0</v>
      </c>
      <c r="AD77" s="88">
        <v>0</v>
      </c>
      <c r="AE77" s="88">
        <v>0</v>
      </c>
      <c r="AF77" s="88">
        <v>0</v>
      </c>
      <c r="AG77" s="88">
        <v>0</v>
      </c>
      <c r="AH77" s="88">
        <v>0</v>
      </c>
      <c r="AI77" s="88">
        <v>0</v>
      </c>
      <c r="AJ77" s="88">
        <v>0</v>
      </c>
      <c r="AK77" s="88">
        <v>0</v>
      </c>
      <c r="AL77" s="88">
        <v>0</v>
      </c>
      <c r="AM77" s="89"/>
      <c r="AN77" s="89"/>
      <c r="AO77" s="89"/>
      <c r="AP77" s="89"/>
      <c r="AQ77" s="90"/>
      <c r="AR77" s="99"/>
      <c r="AS77" s="39"/>
      <c r="AT77" s="39"/>
      <c r="AU77" s="39"/>
      <c r="AV77" s="39"/>
      <c r="AW77" s="39"/>
      <c r="AX77" s="39"/>
      <c r="AY77" s="39"/>
      <c r="AZ77" s="39"/>
      <c r="BA77" s="39"/>
      <c r="BB77" s="39"/>
      <c r="BC77" s="39"/>
    </row>
    <row r="78" spans="1:55" x14ac:dyDescent="0.25">
      <c r="A78" s="88" t="s">
        <v>204</v>
      </c>
      <c r="B78" s="99"/>
      <c r="C78" s="88">
        <v>0</v>
      </c>
      <c r="D78" s="88">
        <v>0</v>
      </c>
      <c r="E78" s="88">
        <v>0</v>
      </c>
      <c r="F78" s="88">
        <v>0</v>
      </c>
      <c r="G78" s="88">
        <v>0</v>
      </c>
      <c r="H78" s="88">
        <v>0</v>
      </c>
      <c r="I78" s="88">
        <v>0</v>
      </c>
      <c r="J78" s="88">
        <v>0</v>
      </c>
      <c r="K78" s="88">
        <v>0</v>
      </c>
      <c r="L78" s="88">
        <v>0</v>
      </c>
      <c r="M78" s="88">
        <v>0</v>
      </c>
      <c r="N78" s="88">
        <v>0</v>
      </c>
      <c r="O78" s="88">
        <v>0</v>
      </c>
      <c r="P78" s="88">
        <v>0</v>
      </c>
      <c r="Q78" s="88">
        <v>0</v>
      </c>
      <c r="R78" s="88">
        <v>0</v>
      </c>
      <c r="S78" s="88">
        <v>0</v>
      </c>
      <c r="T78" s="88">
        <v>0</v>
      </c>
      <c r="U78" s="88">
        <v>0</v>
      </c>
      <c r="V78" s="88">
        <v>0</v>
      </c>
      <c r="W78" s="88">
        <v>0</v>
      </c>
      <c r="X78" s="88">
        <v>0</v>
      </c>
      <c r="Y78" s="88">
        <v>0</v>
      </c>
      <c r="Z78" s="88">
        <v>0</v>
      </c>
      <c r="AA78" s="88">
        <v>0</v>
      </c>
      <c r="AB78" s="88">
        <v>0</v>
      </c>
      <c r="AC78" s="88">
        <v>0</v>
      </c>
      <c r="AD78" s="88">
        <v>0</v>
      </c>
      <c r="AE78" s="88">
        <v>0</v>
      </c>
      <c r="AF78" s="88">
        <v>0</v>
      </c>
      <c r="AG78" s="88">
        <v>0</v>
      </c>
      <c r="AH78" s="88">
        <v>0</v>
      </c>
      <c r="AI78" s="88">
        <v>0</v>
      </c>
      <c r="AJ78" s="88">
        <v>0</v>
      </c>
      <c r="AK78" s="88">
        <v>0</v>
      </c>
      <c r="AL78" s="88">
        <v>0</v>
      </c>
      <c r="AM78" s="89"/>
      <c r="AN78" s="89"/>
      <c r="AO78" s="89"/>
      <c r="AP78" s="89"/>
      <c r="AQ78" s="90"/>
      <c r="AR78" s="99"/>
      <c r="AS78" s="39"/>
      <c r="AT78" s="39"/>
      <c r="AU78" s="39"/>
      <c r="AV78" s="39"/>
      <c r="AW78" s="39"/>
      <c r="AX78" s="39"/>
      <c r="AY78" s="39"/>
      <c r="AZ78" s="39"/>
      <c r="BA78" s="39"/>
      <c r="BB78" s="39"/>
      <c r="BC78" s="39"/>
    </row>
    <row r="79" spans="1:55" x14ac:dyDescent="0.25">
      <c r="A79" s="88" t="s">
        <v>205</v>
      </c>
      <c r="B79" s="99"/>
      <c r="C79" s="88">
        <v>0</v>
      </c>
      <c r="D79" s="88">
        <v>0</v>
      </c>
      <c r="E79" s="88">
        <v>0</v>
      </c>
      <c r="F79" s="88">
        <v>0</v>
      </c>
      <c r="G79" s="88">
        <v>0</v>
      </c>
      <c r="H79" s="88">
        <v>0</v>
      </c>
      <c r="I79" s="88">
        <v>0</v>
      </c>
      <c r="J79" s="88">
        <v>0</v>
      </c>
      <c r="K79" s="88">
        <v>0</v>
      </c>
      <c r="L79" s="88">
        <v>0</v>
      </c>
      <c r="M79" s="88">
        <v>0</v>
      </c>
      <c r="N79" s="88">
        <v>0</v>
      </c>
      <c r="O79" s="88">
        <v>0</v>
      </c>
      <c r="P79" s="88">
        <v>0</v>
      </c>
      <c r="Q79" s="88">
        <v>0</v>
      </c>
      <c r="R79" s="88">
        <v>0</v>
      </c>
      <c r="S79" s="88">
        <v>0</v>
      </c>
      <c r="T79" s="88">
        <v>0</v>
      </c>
      <c r="U79" s="88">
        <v>0</v>
      </c>
      <c r="V79" s="88">
        <v>0</v>
      </c>
      <c r="W79" s="88">
        <v>0</v>
      </c>
      <c r="X79" s="88">
        <v>0</v>
      </c>
      <c r="Y79" s="88">
        <v>0</v>
      </c>
      <c r="Z79" s="88">
        <v>0</v>
      </c>
      <c r="AA79" s="88">
        <v>0</v>
      </c>
      <c r="AB79" s="88">
        <v>0</v>
      </c>
      <c r="AC79" s="88">
        <v>0</v>
      </c>
      <c r="AD79" s="88">
        <v>0</v>
      </c>
      <c r="AE79" s="88">
        <v>0</v>
      </c>
      <c r="AF79" s="88">
        <v>0</v>
      </c>
      <c r="AG79" s="88">
        <v>0</v>
      </c>
      <c r="AH79" s="88">
        <v>0</v>
      </c>
      <c r="AI79" s="88">
        <v>0</v>
      </c>
      <c r="AJ79" s="88">
        <v>0</v>
      </c>
      <c r="AK79" s="88">
        <v>0</v>
      </c>
      <c r="AL79" s="88">
        <v>0</v>
      </c>
      <c r="AM79" s="89"/>
      <c r="AN79" s="89"/>
      <c r="AO79" s="89"/>
      <c r="AP79" s="89"/>
      <c r="AQ79" s="90"/>
      <c r="AR79" s="99"/>
      <c r="AS79" s="39"/>
      <c r="AT79" s="39"/>
      <c r="AU79" s="39"/>
      <c r="AV79" s="39"/>
      <c r="AW79" s="39"/>
      <c r="AX79" s="39"/>
      <c r="AY79" s="39"/>
      <c r="AZ79" s="39"/>
      <c r="BA79" s="39"/>
      <c r="BB79" s="39"/>
      <c r="BC79" s="39"/>
    </row>
    <row r="80" spans="1:55" x14ac:dyDescent="0.25">
      <c r="A80" s="95" t="s">
        <v>206</v>
      </c>
      <c r="B80" s="99"/>
      <c r="C80" s="88">
        <v>0</v>
      </c>
      <c r="D80" s="88">
        <v>0</v>
      </c>
      <c r="E80" s="88">
        <v>0</v>
      </c>
      <c r="F80" s="88">
        <v>0</v>
      </c>
      <c r="G80" s="88">
        <v>0</v>
      </c>
      <c r="H80" s="88">
        <v>0</v>
      </c>
      <c r="I80" s="88">
        <v>0</v>
      </c>
      <c r="J80" s="88">
        <v>0</v>
      </c>
      <c r="K80" s="88">
        <v>0</v>
      </c>
      <c r="L80" s="88">
        <v>0</v>
      </c>
      <c r="M80" s="88">
        <v>0</v>
      </c>
      <c r="N80" s="88">
        <v>0</v>
      </c>
      <c r="O80" s="88">
        <v>0</v>
      </c>
      <c r="P80" s="88">
        <v>0</v>
      </c>
      <c r="Q80" s="88">
        <v>0</v>
      </c>
      <c r="R80" s="88">
        <v>0</v>
      </c>
      <c r="S80" s="88">
        <v>0</v>
      </c>
      <c r="T80" s="88">
        <v>0</v>
      </c>
      <c r="U80" s="88">
        <v>0</v>
      </c>
      <c r="V80" s="88">
        <v>0</v>
      </c>
      <c r="W80" s="88">
        <v>0</v>
      </c>
      <c r="X80" s="88">
        <v>0</v>
      </c>
      <c r="Y80" s="88">
        <v>0</v>
      </c>
      <c r="Z80" s="88">
        <v>0</v>
      </c>
      <c r="AA80" s="88">
        <v>0</v>
      </c>
      <c r="AB80" s="88">
        <v>0</v>
      </c>
      <c r="AC80" s="88">
        <v>0</v>
      </c>
      <c r="AD80" s="88">
        <v>0</v>
      </c>
      <c r="AE80" s="88">
        <v>0</v>
      </c>
      <c r="AF80" s="88">
        <v>0</v>
      </c>
      <c r="AG80" s="88">
        <v>0</v>
      </c>
      <c r="AH80" s="88">
        <v>0</v>
      </c>
      <c r="AI80" s="88">
        <v>0</v>
      </c>
      <c r="AJ80" s="88">
        <v>0</v>
      </c>
      <c r="AK80" s="88">
        <v>0</v>
      </c>
      <c r="AL80" s="88">
        <v>0</v>
      </c>
      <c r="AM80" s="89"/>
      <c r="AN80" s="89"/>
      <c r="AO80" s="89"/>
      <c r="AP80" s="89"/>
      <c r="AQ80" s="90"/>
      <c r="AR80" s="99"/>
      <c r="AS80" s="39"/>
      <c r="AT80" s="39"/>
      <c r="AU80" s="39"/>
      <c r="AV80" s="39"/>
      <c r="AW80" s="39"/>
      <c r="AX80" s="39"/>
      <c r="AY80" s="39"/>
      <c r="AZ80" s="39"/>
      <c r="BA80" s="39"/>
      <c r="BB80" s="39"/>
      <c r="BC80" s="39"/>
    </row>
    <row r="81" spans="1:55" x14ac:dyDescent="0.25">
      <c r="A81" s="95" t="s">
        <v>207</v>
      </c>
      <c r="B81" s="99"/>
      <c r="C81" s="88">
        <v>0</v>
      </c>
      <c r="D81" s="88">
        <v>0</v>
      </c>
      <c r="E81" s="88">
        <v>0</v>
      </c>
      <c r="F81" s="88">
        <v>0</v>
      </c>
      <c r="G81" s="88">
        <v>0</v>
      </c>
      <c r="H81" s="88">
        <v>0</v>
      </c>
      <c r="I81" s="88">
        <v>0</v>
      </c>
      <c r="J81" s="88">
        <v>0</v>
      </c>
      <c r="K81" s="88">
        <v>0</v>
      </c>
      <c r="L81" s="88">
        <v>0</v>
      </c>
      <c r="M81" s="88">
        <v>0</v>
      </c>
      <c r="N81" s="88">
        <v>0</v>
      </c>
      <c r="O81" s="88">
        <v>0</v>
      </c>
      <c r="P81" s="88">
        <v>0</v>
      </c>
      <c r="Q81" s="88">
        <v>0</v>
      </c>
      <c r="R81" s="88">
        <v>0</v>
      </c>
      <c r="S81" s="88">
        <v>0</v>
      </c>
      <c r="T81" s="88">
        <v>0</v>
      </c>
      <c r="U81" s="88">
        <v>0</v>
      </c>
      <c r="V81" s="88">
        <v>0</v>
      </c>
      <c r="W81" s="88">
        <v>0</v>
      </c>
      <c r="X81" s="88">
        <v>0</v>
      </c>
      <c r="Y81" s="88">
        <v>0</v>
      </c>
      <c r="Z81" s="88">
        <v>0</v>
      </c>
      <c r="AA81" s="88">
        <v>0</v>
      </c>
      <c r="AB81" s="88">
        <v>0</v>
      </c>
      <c r="AC81" s="88">
        <v>0</v>
      </c>
      <c r="AD81" s="88">
        <v>0</v>
      </c>
      <c r="AE81" s="88">
        <v>0</v>
      </c>
      <c r="AF81" s="88">
        <v>0</v>
      </c>
      <c r="AG81" s="88">
        <v>0</v>
      </c>
      <c r="AH81" s="88">
        <v>0</v>
      </c>
      <c r="AI81" s="88">
        <v>0</v>
      </c>
      <c r="AJ81" s="88">
        <v>0</v>
      </c>
      <c r="AK81" s="88">
        <v>0</v>
      </c>
      <c r="AL81" s="88">
        <v>0</v>
      </c>
      <c r="AM81" s="89"/>
      <c r="AN81" s="89"/>
      <c r="AO81" s="89"/>
      <c r="AP81" s="89"/>
      <c r="AQ81" s="90"/>
      <c r="AR81" s="99"/>
      <c r="AS81" s="39"/>
      <c r="AT81" s="39"/>
      <c r="AU81" s="39"/>
      <c r="AV81" s="39"/>
      <c r="AW81" s="39"/>
      <c r="AX81" s="39"/>
      <c r="AY81" s="39"/>
      <c r="AZ81" s="39"/>
      <c r="BA81" s="39"/>
      <c r="BB81" s="39"/>
      <c r="BC81" s="39"/>
    </row>
    <row r="82" spans="1:55" x14ac:dyDescent="0.25">
      <c r="A82" s="88" t="s">
        <v>208</v>
      </c>
      <c r="B82" s="99"/>
      <c r="C82" s="88">
        <v>0</v>
      </c>
      <c r="D82" s="88">
        <v>0</v>
      </c>
      <c r="E82" s="88">
        <v>0</v>
      </c>
      <c r="F82" s="88">
        <v>0</v>
      </c>
      <c r="G82" s="88">
        <v>0</v>
      </c>
      <c r="H82" s="88">
        <v>0</v>
      </c>
      <c r="I82" s="88">
        <v>0</v>
      </c>
      <c r="J82" s="88">
        <v>0</v>
      </c>
      <c r="K82" s="88">
        <v>0</v>
      </c>
      <c r="L82" s="88">
        <v>0</v>
      </c>
      <c r="M82" s="88">
        <v>0</v>
      </c>
      <c r="N82" s="88">
        <v>0</v>
      </c>
      <c r="O82" s="88">
        <v>0</v>
      </c>
      <c r="P82" s="88">
        <v>0</v>
      </c>
      <c r="Q82" s="88">
        <v>0</v>
      </c>
      <c r="R82" s="88">
        <v>0</v>
      </c>
      <c r="S82" s="88">
        <v>0</v>
      </c>
      <c r="T82" s="88">
        <v>0</v>
      </c>
      <c r="U82" s="88">
        <v>0</v>
      </c>
      <c r="V82" s="88">
        <v>0</v>
      </c>
      <c r="W82" s="88">
        <v>0</v>
      </c>
      <c r="X82" s="88">
        <v>0</v>
      </c>
      <c r="Y82" s="88">
        <v>0</v>
      </c>
      <c r="Z82" s="88">
        <v>0</v>
      </c>
      <c r="AA82" s="88">
        <v>0</v>
      </c>
      <c r="AB82" s="88">
        <v>0</v>
      </c>
      <c r="AC82" s="88">
        <v>0</v>
      </c>
      <c r="AD82" s="88">
        <v>0</v>
      </c>
      <c r="AE82" s="88">
        <v>0</v>
      </c>
      <c r="AF82" s="88">
        <v>0</v>
      </c>
      <c r="AG82" s="88">
        <v>0</v>
      </c>
      <c r="AH82" s="88">
        <v>0</v>
      </c>
      <c r="AI82" s="88">
        <v>0</v>
      </c>
      <c r="AJ82" s="88">
        <v>0</v>
      </c>
      <c r="AK82" s="88">
        <v>0</v>
      </c>
      <c r="AL82" s="88">
        <v>0</v>
      </c>
      <c r="AM82" s="89"/>
      <c r="AN82" s="89"/>
      <c r="AO82" s="89"/>
      <c r="AP82" s="89"/>
      <c r="AQ82" s="90"/>
      <c r="AR82" s="99"/>
      <c r="AS82" s="39"/>
      <c r="AT82" s="39"/>
      <c r="AU82" s="39"/>
      <c r="AV82" s="39"/>
      <c r="AW82" s="39"/>
      <c r="AX82" s="39"/>
      <c r="AY82" s="39"/>
      <c r="AZ82" s="39"/>
      <c r="BA82" s="39"/>
      <c r="BB82" s="39"/>
      <c r="BC82" s="39"/>
    </row>
    <row r="83" spans="1:55" x14ac:dyDescent="0.25">
      <c r="A83" s="88" t="s">
        <v>209</v>
      </c>
      <c r="B83" s="99"/>
      <c r="C83" s="88">
        <v>0</v>
      </c>
      <c r="D83" s="88">
        <v>0</v>
      </c>
      <c r="E83" s="88">
        <v>0</v>
      </c>
      <c r="F83" s="88">
        <v>0</v>
      </c>
      <c r="G83" s="88">
        <v>0</v>
      </c>
      <c r="H83" s="88">
        <v>0</v>
      </c>
      <c r="I83" s="88">
        <v>0</v>
      </c>
      <c r="J83" s="88">
        <v>0</v>
      </c>
      <c r="K83" s="88">
        <v>0</v>
      </c>
      <c r="L83" s="88">
        <v>0</v>
      </c>
      <c r="M83" s="88">
        <v>0</v>
      </c>
      <c r="N83" s="88">
        <v>0</v>
      </c>
      <c r="O83" s="88">
        <v>0</v>
      </c>
      <c r="P83" s="88">
        <v>0</v>
      </c>
      <c r="Q83" s="88">
        <v>0</v>
      </c>
      <c r="R83" s="88">
        <v>0</v>
      </c>
      <c r="S83" s="88">
        <v>0</v>
      </c>
      <c r="T83" s="88">
        <v>0</v>
      </c>
      <c r="U83" s="88">
        <v>0</v>
      </c>
      <c r="V83" s="88">
        <v>0</v>
      </c>
      <c r="W83" s="88">
        <v>0</v>
      </c>
      <c r="X83" s="88">
        <v>0</v>
      </c>
      <c r="Y83" s="88">
        <v>0</v>
      </c>
      <c r="Z83" s="88">
        <v>0</v>
      </c>
      <c r="AA83" s="88">
        <v>0</v>
      </c>
      <c r="AB83" s="88">
        <v>0</v>
      </c>
      <c r="AC83" s="88">
        <v>0</v>
      </c>
      <c r="AD83" s="88">
        <v>0</v>
      </c>
      <c r="AE83" s="88">
        <v>0</v>
      </c>
      <c r="AF83" s="88">
        <v>0</v>
      </c>
      <c r="AG83" s="88">
        <v>0</v>
      </c>
      <c r="AH83" s="88">
        <v>0</v>
      </c>
      <c r="AI83" s="88">
        <v>0</v>
      </c>
      <c r="AJ83" s="88">
        <v>0</v>
      </c>
      <c r="AK83" s="88">
        <v>0</v>
      </c>
      <c r="AL83" s="88">
        <v>0</v>
      </c>
      <c r="AM83" s="89"/>
      <c r="AN83" s="89"/>
      <c r="AO83" s="89"/>
      <c r="AP83" s="89"/>
      <c r="AQ83" s="90"/>
      <c r="AR83" s="99"/>
      <c r="AS83" s="39"/>
      <c r="AT83" s="39"/>
      <c r="AU83" s="39"/>
      <c r="AV83" s="39"/>
      <c r="AW83" s="39"/>
      <c r="AX83" s="39"/>
      <c r="AY83" s="39"/>
      <c r="AZ83" s="39"/>
      <c r="BA83" s="39"/>
      <c r="BB83" s="39"/>
      <c r="BC83" s="39"/>
    </row>
    <row r="84" spans="1:55" x14ac:dyDescent="0.25">
      <c r="A84" s="88" t="s">
        <v>210</v>
      </c>
      <c r="B84" s="99"/>
      <c r="C84" s="88">
        <v>0</v>
      </c>
      <c r="D84" s="88">
        <v>0</v>
      </c>
      <c r="E84" s="88">
        <v>0</v>
      </c>
      <c r="F84" s="88">
        <v>0</v>
      </c>
      <c r="G84" s="88">
        <v>0</v>
      </c>
      <c r="H84" s="88">
        <v>0</v>
      </c>
      <c r="I84" s="88">
        <v>0</v>
      </c>
      <c r="J84" s="88">
        <v>0</v>
      </c>
      <c r="K84" s="88">
        <v>0</v>
      </c>
      <c r="L84" s="88">
        <v>0</v>
      </c>
      <c r="M84" s="88">
        <v>0</v>
      </c>
      <c r="N84" s="88">
        <v>0</v>
      </c>
      <c r="O84" s="88">
        <v>0</v>
      </c>
      <c r="P84" s="88">
        <v>0</v>
      </c>
      <c r="Q84" s="88">
        <v>0</v>
      </c>
      <c r="R84" s="88">
        <v>0</v>
      </c>
      <c r="S84" s="88">
        <v>0</v>
      </c>
      <c r="T84" s="88">
        <v>0</v>
      </c>
      <c r="U84" s="88">
        <v>0</v>
      </c>
      <c r="V84" s="88">
        <v>0</v>
      </c>
      <c r="W84" s="88">
        <v>0</v>
      </c>
      <c r="X84" s="88">
        <v>0</v>
      </c>
      <c r="Y84" s="88">
        <v>0</v>
      </c>
      <c r="Z84" s="88">
        <v>0</v>
      </c>
      <c r="AA84" s="88">
        <v>0</v>
      </c>
      <c r="AB84" s="88">
        <v>0</v>
      </c>
      <c r="AC84" s="88">
        <v>0</v>
      </c>
      <c r="AD84" s="88">
        <v>0</v>
      </c>
      <c r="AE84" s="88">
        <v>0</v>
      </c>
      <c r="AF84" s="88">
        <v>0</v>
      </c>
      <c r="AG84" s="88">
        <v>0</v>
      </c>
      <c r="AH84" s="88">
        <v>0</v>
      </c>
      <c r="AI84" s="88">
        <v>0</v>
      </c>
      <c r="AJ84" s="88">
        <v>0</v>
      </c>
      <c r="AK84" s="88">
        <v>0</v>
      </c>
      <c r="AL84" s="88">
        <v>0</v>
      </c>
      <c r="AM84" s="89"/>
      <c r="AN84" s="89"/>
      <c r="AO84" s="89"/>
      <c r="AP84" s="89"/>
      <c r="AQ84" s="90"/>
      <c r="AR84" s="99"/>
      <c r="AS84" s="39"/>
      <c r="AT84" s="39"/>
      <c r="AU84" s="39"/>
      <c r="AV84" s="39"/>
      <c r="AW84" s="39"/>
      <c r="AX84" s="39"/>
      <c r="AY84" s="39"/>
      <c r="AZ84" s="39"/>
      <c r="BA84" s="39"/>
      <c r="BB84" s="39"/>
      <c r="BC84" s="39"/>
    </row>
    <row r="85" spans="1:55" x14ac:dyDescent="0.25">
      <c r="A85" s="88" t="s">
        <v>211</v>
      </c>
      <c r="B85" s="99"/>
      <c r="C85" s="88">
        <v>0</v>
      </c>
      <c r="D85" s="88">
        <v>0</v>
      </c>
      <c r="E85" s="88">
        <v>0</v>
      </c>
      <c r="F85" s="88">
        <v>0</v>
      </c>
      <c r="G85" s="88">
        <v>0</v>
      </c>
      <c r="H85" s="88">
        <v>0</v>
      </c>
      <c r="I85" s="88">
        <v>0</v>
      </c>
      <c r="J85" s="88">
        <v>0</v>
      </c>
      <c r="K85" s="88">
        <v>0</v>
      </c>
      <c r="L85" s="88">
        <v>0</v>
      </c>
      <c r="M85" s="88">
        <v>0</v>
      </c>
      <c r="N85" s="88">
        <v>0</v>
      </c>
      <c r="O85" s="88">
        <v>0</v>
      </c>
      <c r="P85" s="88">
        <v>0</v>
      </c>
      <c r="Q85" s="88">
        <v>0</v>
      </c>
      <c r="R85" s="88">
        <v>0</v>
      </c>
      <c r="S85" s="88">
        <v>0</v>
      </c>
      <c r="T85" s="88">
        <v>0</v>
      </c>
      <c r="U85" s="88">
        <v>0</v>
      </c>
      <c r="V85" s="88">
        <v>0</v>
      </c>
      <c r="W85" s="88">
        <v>0</v>
      </c>
      <c r="X85" s="88">
        <v>0</v>
      </c>
      <c r="Y85" s="88">
        <v>0</v>
      </c>
      <c r="Z85" s="88">
        <v>0</v>
      </c>
      <c r="AA85" s="88">
        <v>0</v>
      </c>
      <c r="AB85" s="88">
        <v>0</v>
      </c>
      <c r="AC85" s="88">
        <v>0</v>
      </c>
      <c r="AD85" s="88">
        <v>0</v>
      </c>
      <c r="AE85" s="88">
        <v>0</v>
      </c>
      <c r="AF85" s="88">
        <v>0</v>
      </c>
      <c r="AG85" s="88">
        <v>0</v>
      </c>
      <c r="AH85" s="88">
        <v>0</v>
      </c>
      <c r="AI85" s="88">
        <v>0</v>
      </c>
      <c r="AJ85" s="88">
        <v>0</v>
      </c>
      <c r="AK85" s="88">
        <v>0</v>
      </c>
      <c r="AL85" s="88">
        <v>0</v>
      </c>
      <c r="AM85" s="89"/>
      <c r="AN85" s="89"/>
      <c r="AO85" s="89"/>
      <c r="AP85" s="89"/>
      <c r="AQ85" s="90"/>
      <c r="AR85" s="99"/>
      <c r="AS85" s="39"/>
      <c r="AT85" s="39"/>
      <c r="AU85" s="39"/>
      <c r="AV85" s="39"/>
      <c r="AW85" s="39"/>
      <c r="AX85" s="39"/>
      <c r="AY85" s="39"/>
      <c r="AZ85" s="39"/>
      <c r="BA85" s="39"/>
      <c r="BB85" s="39"/>
      <c r="BC85" s="39"/>
    </row>
    <row r="86" spans="1:55" x14ac:dyDescent="0.25">
      <c r="A86" s="95" t="s">
        <v>212</v>
      </c>
      <c r="B86" s="99"/>
      <c r="C86" s="88">
        <v>0</v>
      </c>
      <c r="D86" s="88">
        <v>0</v>
      </c>
      <c r="E86" s="88">
        <v>0</v>
      </c>
      <c r="F86" s="88">
        <v>0</v>
      </c>
      <c r="G86" s="88">
        <v>0</v>
      </c>
      <c r="H86" s="88">
        <v>0</v>
      </c>
      <c r="I86" s="88">
        <v>0</v>
      </c>
      <c r="J86" s="88">
        <v>0</v>
      </c>
      <c r="K86" s="88">
        <v>0</v>
      </c>
      <c r="L86" s="88">
        <v>0</v>
      </c>
      <c r="M86" s="88">
        <v>0</v>
      </c>
      <c r="N86" s="88">
        <v>0</v>
      </c>
      <c r="O86" s="88">
        <v>0</v>
      </c>
      <c r="P86" s="88">
        <v>0</v>
      </c>
      <c r="Q86" s="88">
        <v>0</v>
      </c>
      <c r="R86" s="88">
        <v>0</v>
      </c>
      <c r="S86" s="88">
        <v>0</v>
      </c>
      <c r="T86" s="88">
        <v>0</v>
      </c>
      <c r="U86" s="88">
        <v>0</v>
      </c>
      <c r="V86" s="88">
        <v>0</v>
      </c>
      <c r="W86" s="88">
        <v>0</v>
      </c>
      <c r="X86" s="88">
        <v>0</v>
      </c>
      <c r="Y86" s="88">
        <v>0</v>
      </c>
      <c r="Z86" s="88">
        <v>0</v>
      </c>
      <c r="AA86" s="88">
        <v>0</v>
      </c>
      <c r="AB86" s="88">
        <v>0</v>
      </c>
      <c r="AC86" s="88">
        <v>0</v>
      </c>
      <c r="AD86" s="88">
        <v>0</v>
      </c>
      <c r="AE86" s="88">
        <v>0</v>
      </c>
      <c r="AF86" s="88">
        <v>0</v>
      </c>
      <c r="AG86" s="88">
        <v>0</v>
      </c>
      <c r="AH86" s="88">
        <v>0</v>
      </c>
      <c r="AI86" s="88">
        <v>0</v>
      </c>
      <c r="AJ86" s="88">
        <v>0</v>
      </c>
      <c r="AK86" s="88">
        <v>0</v>
      </c>
      <c r="AL86" s="88">
        <v>0</v>
      </c>
      <c r="AM86" s="89"/>
      <c r="AN86" s="89"/>
      <c r="AO86" s="89"/>
      <c r="AP86" s="89"/>
      <c r="AQ86" s="90"/>
      <c r="AR86" s="99"/>
    </row>
    <row r="87" spans="1:55" x14ac:dyDescent="0.25">
      <c r="A87" s="88" t="s">
        <v>187</v>
      </c>
      <c r="B87" s="99"/>
      <c r="C87" s="88">
        <v>0</v>
      </c>
      <c r="D87" s="88">
        <v>0</v>
      </c>
      <c r="E87" s="88">
        <v>0</v>
      </c>
      <c r="F87" s="88">
        <v>0</v>
      </c>
      <c r="G87" s="88">
        <v>0</v>
      </c>
      <c r="H87" s="88">
        <v>0</v>
      </c>
      <c r="I87" s="88">
        <v>0</v>
      </c>
      <c r="J87" s="88">
        <v>0</v>
      </c>
      <c r="K87" s="88">
        <v>0</v>
      </c>
      <c r="L87" s="88">
        <v>0</v>
      </c>
      <c r="M87" s="88">
        <v>0</v>
      </c>
      <c r="N87" s="88">
        <v>0</v>
      </c>
      <c r="O87" s="88">
        <v>0</v>
      </c>
      <c r="P87" s="88">
        <v>0</v>
      </c>
      <c r="Q87" s="88">
        <v>0</v>
      </c>
      <c r="R87" s="88">
        <v>0</v>
      </c>
      <c r="S87" s="88">
        <v>0</v>
      </c>
      <c r="T87" s="88">
        <v>0</v>
      </c>
      <c r="U87" s="88">
        <v>0</v>
      </c>
      <c r="V87" s="88">
        <v>0</v>
      </c>
      <c r="W87" s="88">
        <v>0</v>
      </c>
      <c r="X87" s="88">
        <v>0</v>
      </c>
      <c r="Y87" s="88">
        <v>0</v>
      </c>
      <c r="Z87" s="88">
        <v>0</v>
      </c>
      <c r="AA87" s="88">
        <v>0</v>
      </c>
      <c r="AB87" s="88">
        <v>0</v>
      </c>
      <c r="AC87" s="88">
        <v>0</v>
      </c>
      <c r="AD87" s="88">
        <v>0</v>
      </c>
      <c r="AE87" s="88">
        <v>0</v>
      </c>
      <c r="AF87" s="88">
        <v>0</v>
      </c>
      <c r="AG87" s="88">
        <v>0</v>
      </c>
      <c r="AH87" s="88">
        <v>0</v>
      </c>
      <c r="AI87" s="88">
        <v>0</v>
      </c>
      <c r="AJ87" s="88">
        <v>0</v>
      </c>
      <c r="AK87" s="88">
        <v>0</v>
      </c>
      <c r="AL87" s="88">
        <v>0</v>
      </c>
      <c r="AM87" s="89"/>
      <c r="AN87" s="89"/>
      <c r="AO87" s="89"/>
      <c r="AP87" s="89"/>
      <c r="AQ87" s="90"/>
      <c r="AR87" s="99"/>
    </row>
    <row r="88" spans="1:55" x14ac:dyDescent="0.25">
      <c r="A88" s="88" t="s">
        <v>213</v>
      </c>
      <c r="B88" s="99"/>
      <c r="C88" s="88">
        <v>0</v>
      </c>
      <c r="D88" s="88">
        <v>0</v>
      </c>
      <c r="E88" s="88">
        <v>0</v>
      </c>
      <c r="F88" s="88">
        <v>0</v>
      </c>
      <c r="G88" s="88">
        <v>0</v>
      </c>
      <c r="H88" s="88">
        <v>0</v>
      </c>
      <c r="I88" s="88">
        <v>0</v>
      </c>
      <c r="J88" s="88">
        <v>0</v>
      </c>
      <c r="K88" s="88">
        <v>0</v>
      </c>
      <c r="L88" s="88">
        <v>0</v>
      </c>
      <c r="M88" s="88">
        <v>0</v>
      </c>
      <c r="N88" s="88">
        <v>0</v>
      </c>
      <c r="O88" s="88">
        <v>0</v>
      </c>
      <c r="P88" s="88">
        <v>0</v>
      </c>
      <c r="Q88" s="88">
        <v>0</v>
      </c>
      <c r="R88" s="88">
        <v>0</v>
      </c>
      <c r="S88" s="88">
        <v>0</v>
      </c>
      <c r="T88" s="88">
        <v>0</v>
      </c>
      <c r="U88" s="88">
        <v>0</v>
      </c>
      <c r="V88" s="88">
        <v>0</v>
      </c>
      <c r="W88" s="88">
        <v>0</v>
      </c>
      <c r="X88" s="88">
        <v>0</v>
      </c>
      <c r="Y88" s="88">
        <v>0</v>
      </c>
      <c r="Z88" s="88">
        <v>0</v>
      </c>
      <c r="AA88" s="88">
        <v>0</v>
      </c>
      <c r="AB88" s="88">
        <v>0</v>
      </c>
      <c r="AC88" s="88">
        <v>0</v>
      </c>
      <c r="AD88" s="88">
        <v>0</v>
      </c>
      <c r="AE88" s="88">
        <v>0</v>
      </c>
      <c r="AF88" s="88">
        <v>0</v>
      </c>
      <c r="AG88" s="88">
        <v>0</v>
      </c>
      <c r="AH88" s="88">
        <v>0</v>
      </c>
      <c r="AI88" s="88">
        <v>0</v>
      </c>
      <c r="AJ88" s="88">
        <v>0</v>
      </c>
      <c r="AK88" s="88">
        <v>0</v>
      </c>
      <c r="AL88" s="88">
        <v>0</v>
      </c>
      <c r="AM88" s="89"/>
      <c r="AN88" s="89"/>
      <c r="AO88" s="89"/>
      <c r="AP88" s="89"/>
      <c r="AQ88" s="90"/>
      <c r="AR88" s="99"/>
    </row>
    <row r="89" spans="1:55" x14ac:dyDescent="0.25">
      <c r="A89" s="88" t="s">
        <v>214</v>
      </c>
      <c r="B89" s="99"/>
      <c r="C89" s="88">
        <v>0</v>
      </c>
      <c r="D89" s="88">
        <v>0</v>
      </c>
      <c r="E89" s="88">
        <v>0</v>
      </c>
      <c r="F89" s="88">
        <v>0</v>
      </c>
      <c r="G89" s="88">
        <v>0</v>
      </c>
      <c r="H89" s="88">
        <v>0</v>
      </c>
      <c r="I89" s="88">
        <v>0</v>
      </c>
      <c r="J89" s="88">
        <v>0</v>
      </c>
      <c r="K89" s="88">
        <v>0</v>
      </c>
      <c r="L89" s="88">
        <v>0</v>
      </c>
      <c r="M89" s="88">
        <v>0</v>
      </c>
      <c r="N89" s="88">
        <v>0</v>
      </c>
      <c r="O89" s="88">
        <v>0</v>
      </c>
      <c r="P89" s="88">
        <v>0</v>
      </c>
      <c r="Q89" s="88">
        <v>0</v>
      </c>
      <c r="R89" s="88">
        <v>0</v>
      </c>
      <c r="S89" s="88">
        <v>0</v>
      </c>
      <c r="T89" s="88">
        <v>0</v>
      </c>
      <c r="U89" s="88">
        <v>0</v>
      </c>
      <c r="V89" s="88">
        <v>0</v>
      </c>
      <c r="W89" s="88">
        <v>0</v>
      </c>
      <c r="X89" s="88">
        <v>0</v>
      </c>
      <c r="Y89" s="88">
        <v>0</v>
      </c>
      <c r="Z89" s="88">
        <v>0</v>
      </c>
      <c r="AA89" s="88">
        <v>0</v>
      </c>
      <c r="AB89" s="88">
        <v>0</v>
      </c>
      <c r="AC89" s="88">
        <v>0</v>
      </c>
      <c r="AD89" s="88">
        <v>0</v>
      </c>
      <c r="AE89" s="88">
        <v>0</v>
      </c>
      <c r="AF89" s="88">
        <v>0</v>
      </c>
      <c r="AG89" s="88">
        <v>0</v>
      </c>
      <c r="AH89" s="88">
        <v>0</v>
      </c>
      <c r="AI89" s="88">
        <v>0</v>
      </c>
      <c r="AJ89" s="88">
        <v>0</v>
      </c>
      <c r="AK89" s="88">
        <v>0</v>
      </c>
      <c r="AL89" s="88">
        <v>0</v>
      </c>
      <c r="AM89" s="89"/>
      <c r="AN89" s="89"/>
      <c r="AO89" s="89"/>
      <c r="AP89" s="89"/>
      <c r="AQ89" s="90"/>
      <c r="AR89" s="99"/>
    </row>
    <row r="90" spans="1:55" x14ac:dyDescent="0.25">
      <c r="A90" s="88" t="s">
        <v>215</v>
      </c>
      <c r="B90" s="99"/>
      <c r="C90" s="88">
        <v>0</v>
      </c>
      <c r="D90" s="88">
        <v>0</v>
      </c>
      <c r="E90" s="88">
        <v>0</v>
      </c>
      <c r="F90" s="88">
        <v>0</v>
      </c>
      <c r="G90" s="88">
        <v>0</v>
      </c>
      <c r="H90" s="88">
        <v>0</v>
      </c>
      <c r="I90" s="88">
        <v>0</v>
      </c>
      <c r="J90" s="88">
        <v>0</v>
      </c>
      <c r="K90" s="88">
        <v>0</v>
      </c>
      <c r="L90" s="88">
        <v>0</v>
      </c>
      <c r="M90" s="88">
        <v>0</v>
      </c>
      <c r="N90" s="88">
        <v>0</v>
      </c>
      <c r="O90" s="88">
        <v>0</v>
      </c>
      <c r="P90" s="88">
        <v>0</v>
      </c>
      <c r="Q90" s="88">
        <v>0</v>
      </c>
      <c r="R90" s="88">
        <v>0</v>
      </c>
      <c r="S90" s="88">
        <v>0</v>
      </c>
      <c r="T90" s="88">
        <v>0</v>
      </c>
      <c r="U90" s="88">
        <v>0</v>
      </c>
      <c r="V90" s="88">
        <v>0</v>
      </c>
      <c r="W90" s="88">
        <v>0</v>
      </c>
      <c r="X90" s="88">
        <v>0</v>
      </c>
      <c r="Y90" s="88">
        <v>0</v>
      </c>
      <c r="Z90" s="88">
        <v>0</v>
      </c>
      <c r="AA90" s="88">
        <v>0</v>
      </c>
      <c r="AB90" s="88">
        <v>0</v>
      </c>
      <c r="AC90" s="88">
        <v>0</v>
      </c>
      <c r="AD90" s="88">
        <v>0</v>
      </c>
      <c r="AE90" s="88">
        <v>0</v>
      </c>
      <c r="AF90" s="88">
        <v>0</v>
      </c>
      <c r="AG90" s="88">
        <v>0</v>
      </c>
      <c r="AH90" s="88">
        <v>0</v>
      </c>
      <c r="AI90" s="88">
        <v>0</v>
      </c>
      <c r="AJ90" s="88">
        <v>0</v>
      </c>
      <c r="AK90" s="88">
        <v>0</v>
      </c>
      <c r="AL90" s="88">
        <v>0</v>
      </c>
      <c r="AM90" s="89"/>
      <c r="AN90" s="89"/>
      <c r="AO90" s="89"/>
      <c r="AP90" s="89"/>
      <c r="AQ90" s="90"/>
      <c r="AR90" s="99"/>
    </row>
    <row r="91" spans="1:55" x14ac:dyDescent="0.25">
      <c r="A91" s="95" t="s">
        <v>216</v>
      </c>
      <c r="B91" s="99"/>
      <c r="C91" s="88">
        <v>0</v>
      </c>
      <c r="D91" s="88">
        <v>0</v>
      </c>
      <c r="E91" s="88">
        <v>0</v>
      </c>
      <c r="F91" s="88">
        <v>0</v>
      </c>
      <c r="G91" s="88">
        <v>0</v>
      </c>
      <c r="H91" s="88">
        <v>0</v>
      </c>
      <c r="I91" s="88">
        <v>0</v>
      </c>
      <c r="J91" s="88">
        <v>0</v>
      </c>
      <c r="K91" s="88">
        <v>0</v>
      </c>
      <c r="L91" s="88">
        <v>0</v>
      </c>
      <c r="M91" s="88">
        <v>0</v>
      </c>
      <c r="N91" s="88">
        <v>0</v>
      </c>
      <c r="O91" s="88">
        <v>0</v>
      </c>
      <c r="P91" s="88">
        <v>0</v>
      </c>
      <c r="Q91" s="88">
        <v>0</v>
      </c>
      <c r="R91" s="88">
        <v>0</v>
      </c>
      <c r="S91" s="88">
        <v>0</v>
      </c>
      <c r="T91" s="88">
        <v>0</v>
      </c>
      <c r="U91" s="88">
        <v>0</v>
      </c>
      <c r="V91" s="88">
        <v>0</v>
      </c>
      <c r="W91" s="88">
        <v>0</v>
      </c>
      <c r="X91" s="88">
        <v>0</v>
      </c>
      <c r="Y91" s="88">
        <v>0</v>
      </c>
      <c r="Z91" s="88">
        <v>0</v>
      </c>
      <c r="AA91" s="88">
        <v>0</v>
      </c>
      <c r="AB91" s="88">
        <v>0</v>
      </c>
      <c r="AC91" s="88">
        <v>0</v>
      </c>
      <c r="AD91" s="88">
        <v>0</v>
      </c>
      <c r="AE91" s="88">
        <v>0</v>
      </c>
      <c r="AF91" s="88">
        <v>0</v>
      </c>
      <c r="AG91" s="88">
        <v>0</v>
      </c>
      <c r="AH91" s="88">
        <v>0</v>
      </c>
      <c r="AI91" s="88">
        <v>0</v>
      </c>
      <c r="AJ91" s="88">
        <v>0</v>
      </c>
      <c r="AK91" s="88">
        <v>0</v>
      </c>
      <c r="AL91" s="88">
        <v>0</v>
      </c>
      <c r="AM91" s="89"/>
      <c r="AN91" s="89"/>
      <c r="AO91" s="89"/>
      <c r="AP91" s="89"/>
      <c r="AQ91" s="90"/>
      <c r="AR91" s="99"/>
    </row>
    <row r="92" spans="1:55" x14ac:dyDescent="0.25">
      <c r="A92" s="88" t="s">
        <v>188</v>
      </c>
      <c r="B92" s="99"/>
      <c r="C92" s="88">
        <v>0</v>
      </c>
      <c r="D92" s="88">
        <v>0</v>
      </c>
      <c r="E92" s="88">
        <v>0</v>
      </c>
      <c r="F92" s="88">
        <v>0</v>
      </c>
      <c r="G92" s="88">
        <v>0</v>
      </c>
      <c r="H92" s="88">
        <v>0</v>
      </c>
      <c r="I92" s="88">
        <v>0</v>
      </c>
      <c r="J92" s="88">
        <v>0</v>
      </c>
      <c r="K92" s="88">
        <v>0</v>
      </c>
      <c r="L92" s="88">
        <v>0</v>
      </c>
      <c r="M92" s="88">
        <v>0</v>
      </c>
      <c r="N92" s="88">
        <v>0</v>
      </c>
      <c r="O92" s="88">
        <v>0</v>
      </c>
      <c r="P92" s="88">
        <v>0</v>
      </c>
      <c r="Q92" s="88">
        <v>0</v>
      </c>
      <c r="R92" s="88">
        <v>0</v>
      </c>
      <c r="S92" s="88">
        <v>0</v>
      </c>
      <c r="T92" s="88">
        <v>0</v>
      </c>
      <c r="U92" s="88">
        <v>0</v>
      </c>
      <c r="V92" s="88">
        <v>0</v>
      </c>
      <c r="W92" s="88">
        <v>0</v>
      </c>
      <c r="X92" s="88">
        <v>0</v>
      </c>
      <c r="Y92" s="88">
        <v>0</v>
      </c>
      <c r="Z92" s="88">
        <v>0</v>
      </c>
      <c r="AA92" s="88">
        <v>0</v>
      </c>
      <c r="AB92" s="88">
        <v>0</v>
      </c>
      <c r="AC92" s="88">
        <v>0</v>
      </c>
      <c r="AD92" s="88">
        <v>0</v>
      </c>
      <c r="AE92" s="88">
        <v>0</v>
      </c>
      <c r="AF92" s="88">
        <v>0</v>
      </c>
      <c r="AG92" s="88">
        <v>0</v>
      </c>
      <c r="AH92" s="88">
        <v>0</v>
      </c>
      <c r="AI92" s="88">
        <v>0</v>
      </c>
      <c r="AJ92" s="88">
        <v>0</v>
      </c>
      <c r="AK92" s="88">
        <v>0</v>
      </c>
      <c r="AL92" s="88">
        <v>0</v>
      </c>
      <c r="AM92" s="89"/>
      <c r="AN92" s="89"/>
      <c r="AO92" s="89"/>
      <c r="AP92" s="89"/>
      <c r="AQ92" s="90"/>
      <c r="AR92" s="99"/>
    </row>
    <row r="93" spans="1:55" x14ac:dyDescent="0.25">
      <c r="A93" s="95" t="s">
        <v>217</v>
      </c>
      <c r="B93" s="99"/>
      <c r="C93" s="88">
        <v>0</v>
      </c>
      <c r="D93" s="88">
        <v>0</v>
      </c>
      <c r="E93" s="88">
        <v>0</v>
      </c>
      <c r="F93" s="88">
        <v>0</v>
      </c>
      <c r="G93" s="88">
        <v>0</v>
      </c>
      <c r="H93" s="88">
        <v>0</v>
      </c>
      <c r="I93" s="88">
        <v>0</v>
      </c>
      <c r="J93" s="88">
        <v>0</v>
      </c>
      <c r="K93" s="88">
        <v>0</v>
      </c>
      <c r="L93" s="88">
        <v>0</v>
      </c>
      <c r="M93" s="88">
        <v>0</v>
      </c>
      <c r="N93" s="88">
        <v>0</v>
      </c>
      <c r="O93" s="88">
        <v>0</v>
      </c>
      <c r="P93" s="88">
        <v>0</v>
      </c>
      <c r="Q93" s="88">
        <v>0</v>
      </c>
      <c r="R93" s="88">
        <v>0</v>
      </c>
      <c r="S93" s="88">
        <v>0</v>
      </c>
      <c r="T93" s="88">
        <v>0</v>
      </c>
      <c r="U93" s="88">
        <v>0</v>
      </c>
      <c r="V93" s="88">
        <v>0</v>
      </c>
      <c r="W93" s="88">
        <v>0</v>
      </c>
      <c r="X93" s="88">
        <v>0</v>
      </c>
      <c r="Y93" s="88">
        <v>0</v>
      </c>
      <c r="Z93" s="88">
        <v>0</v>
      </c>
      <c r="AA93" s="88">
        <v>0</v>
      </c>
      <c r="AB93" s="88">
        <v>0</v>
      </c>
      <c r="AC93" s="88">
        <v>0</v>
      </c>
      <c r="AD93" s="88">
        <v>0</v>
      </c>
      <c r="AE93" s="88">
        <v>0</v>
      </c>
      <c r="AF93" s="88">
        <v>0</v>
      </c>
      <c r="AG93" s="88">
        <v>0</v>
      </c>
      <c r="AH93" s="88">
        <v>0</v>
      </c>
      <c r="AI93" s="88">
        <v>0</v>
      </c>
      <c r="AJ93" s="88">
        <v>0</v>
      </c>
      <c r="AK93" s="88">
        <v>0</v>
      </c>
      <c r="AL93" s="88">
        <v>0</v>
      </c>
      <c r="AM93" s="89"/>
      <c r="AN93" s="89"/>
      <c r="AO93" s="89"/>
      <c r="AP93" s="89"/>
      <c r="AQ93" s="90"/>
      <c r="AR93" s="99"/>
    </row>
    <row r="94" spans="1:55" x14ac:dyDescent="0.25">
      <c r="A94" s="88" t="s">
        <v>228</v>
      </c>
      <c r="B94" s="99"/>
      <c r="C94" s="88">
        <v>0</v>
      </c>
      <c r="D94" s="88">
        <v>0</v>
      </c>
      <c r="E94" s="88">
        <v>0</v>
      </c>
      <c r="F94" s="88">
        <v>0</v>
      </c>
      <c r="G94" s="88">
        <v>0</v>
      </c>
      <c r="H94" s="88">
        <v>0</v>
      </c>
      <c r="I94" s="88">
        <v>0</v>
      </c>
      <c r="J94" s="88">
        <v>0</v>
      </c>
      <c r="K94" s="88">
        <v>0</v>
      </c>
      <c r="L94" s="88">
        <v>0</v>
      </c>
      <c r="M94" s="88">
        <v>0</v>
      </c>
      <c r="N94" s="88">
        <v>0</v>
      </c>
      <c r="O94" s="88">
        <v>0</v>
      </c>
      <c r="P94" s="88">
        <v>0</v>
      </c>
      <c r="Q94" s="88">
        <v>0</v>
      </c>
      <c r="R94" s="88">
        <v>0</v>
      </c>
      <c r="S94" s="88">
        <v>0</v>
      </c>
      <c r="T94" s="88">
        <v>0</v>
      </c>
      <c r="U94" s="88">
        <v>0</v>
      </c>
      <c r="V94" s="88">
        <v>0</v>
      </c>
      <c r="W94" s="88">
        <v>0</v>
      </c>
      <c r="X94" s="88">
        <v>0</v>
      </c>
      <c r="Y94" s="88">
        <v>0</v>
      </c>
      <c r="Z94" s="88">
        <v>0</v>
      </c>
      <c r="AA94" s="88">
        <v>0</v>
      </c>
      <c r="AB94" s="88">
        <v>0</v>
      </c>
      <c r="AC94" s="88">
        <v>0</v>
      </c>
      <c r="AD94" s="88">
        <v>0</v>
      </c>
      <c r="AE94" s="88">
        <v>0</v>
      </c>
      <c r="AF94" s="88">
        <v>0</v>
      </c>
      <c r="AG94" s="88">
        <v>0</v>
      </c>
      <c r="AH94" s="88">
        <v>0</v>
      </c>
      <c r="AI94" s="88">
        <v>0</v>
      </c>
      <c r="AJ94" s="88">
        <v>0</v>
      </c>
      <c r="AK94" s="88">
        <v>0</v>
      </c>
      <c r="AL94" s="88">
        <v>0</v>
      </c>
      <c r="AM94" s="89"/>
      <c r="AN94" s="89"/>
      <c r="AO94" s="89"/>
      <c r="AP94" s="89"/>
      <c r="AQ94" s="90"/>
      <c r="AR94" s="99"/>
    </row>
    <row r="95" spans="1:55" x14ac:dyDescent="0.25">
      <c r="A95" s="88" t="s">
        <v>189</v>
      </c>
      <c r="B95" s="99"/>
      <c r="C95" s="88">
        <v>0</v>
      </c>
      <c r="D95" s="88">
        <v>0</v>
      </c>
      <c r="E95" s="88">
        <v>0</v>
      </c>
      <c r="F95" s="88">
        <v>0</v>
      </c>
      <c r="G95" s="88">
        <v>0</v>
      </c>
      <c r="H95" s="88">
        <v>0</v>
      </c>
      <c r="I95" s="88">
        <v>0</v>
      </c>
      <c r="J95" s="88">
        <v>0</v>
      </c>
      <c r="K95" s="88">
        <v>0</v>
      </c>
      <c r="L95" s="88">
        <v>0</v>
      </c>
      <c r="M95" s="88">
        <v>0</v>
      </c>
      <c r="N95" s="88">
        <v>0</v>
      </c>
      <c r="O95" s="88">
        <v>0</v>
      </c>
      <c r="P95" s="88">
        <v>0</v>
      </c>
      <c r="Q95" s="88">
        <v>0</v>
      </c>
      <c r="R95" s="88">
        <v>0</v>
      </c>
      <c r="S95" s="88">
        <v>0</v>
      </c>
      <c r="T95" s="88">
        <v>0</v>
      </c>
      <c r="U95" s="88">
        <v>0</v>
      </c>
      <c r="V95" s="88">
        <v>0</v>
      </c>
      <c r="W95" s="88">
        <v>0</v>
      </c>
      <c r="X95" s="88">
        <v>0</v>
      </c>
      <c r="Y95" s="88">
        <v>0</v>
      </c>
      <c r="Z95" s="88">
        <v>0</v>
      </c>
      <c r="AA95" s="88">
        <v>0</v>
      </c>
      <c r="AB95" s="88">
        <v>0</v>
      </c>
      <c r="AC95" s="88">
        <v>0</v>
      </c>
      <c r="AD95" s="88">
        <v>0</v>
      </c>
      <c r="AE95" s="88">
        <v>0</v>
      </c>
      <c r="AF95" s="88">
        <v>0</v>
      </c>
      <c r="AG95" s="88">
        <v>0</v>
      </c>
      <c r="AH95" s="88">
        <v>0</v>
      </c>
      <c r="AI95" s="88">
        <v>0</v>
      </c>
      <c r="AJ95" s="88">
        <v>0</v>
      </c>
      <c r="AK95" s="88">
        <v>0</v>
      </c>
      <c r="AL95" s="88">
        <v>0</v>
      </c>
      <c r="AM95" s="89"/>
      <c r="AN95" s="89"/>
      <c r="AO95" s="89"/>
      <c r="AP95" s="89"/>
      <c r="AQ95" s="90"/>
      <c r="AR95" s="99"/>
    </row>
    <row r="96" spans="1:55" x14ac:dyDescent="0.25">
      <c r="A96" s="88" t="s">
        <v>190</v>
      </c>
      <c r="B96" s="99"/>
      <c r="C96" s="88">
        <v>0</v>
      </c>
      <c r="D96" s="88">
        <v>0</v>
      </c>
      <c r="E96" s="88">
        <v>0</v>
      </c>
      <c r="F96" s="88">
        <v>0</v>
      </c>
      <c r="G96" s="88">
        <v>0</v>
      </c>
      <c r="H96" s="88">
        <v>0</v>
      </c>
      <c r="I96" s="88">
        <v>0</v>
      </c>
      <c r="J96" s="88">
        <v>0</v>
      </c>
      <c r="K96" s="88">
        <v>0</v>
      </c>
      <c r="L96" s="88">
        <v>0</v>
      </c>
      <c r="M96" s="88">
        <v>0</v>
      </c>
      <c r="N96" s="88">
        <v>0</v>
      </c>
      <c r="O96" s="88">
        <v>0</v>
      </c>
      <c r="P96" s="88">
        <v>0</v>
      </c>
      <c r="Q96" s="88">
        <v>0</v>
      </c>
      <c r="R96" s="88">
        <v>0</v>
      </c>
      <c r="S96" s="88">
        <v>0</v>
      </c>
      <c r="T96" s="88">
        <v>0</v>
      </c>
      <c r="U96" s="88">
        <v>0</v>
      </c>
      <c r="V96" s="88">
        <v>0</v>
      </c>
      <c r="W96" s="88">
        <v>0</v>
      </c>
      <c r="X96" s="88">
        <v>0</v>
      </c>
      <c r="Y96" s="88">
        <v>0</v>
      </c>
      <c r="Z96" s="88">
        <v>0</v>
      </c>
      <c r="AA96" s="88">
        <v>0</v>
      </c>
      <c r="AB96" s="88">
        <v>0</v>
      </c>
      <c r="AC96" s="88">
        <v>0</v>
      </c>
      <c r="AD96" s="88">
        <v>0</v>
      </c>
      <c r="AE96" s="88">
        <v>0</v>
      </c>
      <c r="AF96" s="88">
        <v>0</v>
      </c>
      <c r="AG96" s="88">
        <v>0</v>
      </c>
      <c r="AH96" s="88">
        <v>0</v>
      </c>
      <c r="AI96" s="88">
        <v>0</v>
      </c>
      <c r="AJ96" s="88">
        <v>0</v>
      </c>
      <c r="AK96" s="88">
        <v>0</v>
      </c>
      <c r="AL96" s="88">
        <v>0</v>
      </c>
      <c r="AM96" s="89"/>
      <c r="AN96" s="89"/>
      <c r="AO96" s="89"/>
      <c r="AP96" s="89"/>
      <c r="AQ96" s="90"/>
      <c r="AR96" s="99"/>
    </row>
    <row r="97" spans="1:44" x14ac:dyDescent="0.25">
      <c r="A97" s="88" t="s">
        <v>218</v>
      </c>
      <c r="B97" s="99"/>
      <c r="C97" s="88">
        <v>0</v>
      </c>
      <c r="D97" s="88">
        <v>0</v>
      </c>
      <c r="E97" s="88">
        <v>0</v>
      </c>
      <c r="F97" s="88">
        <v>0</v>
      </c>
      <c r="G97" s="88">
        <v>0</v>
      </c>
      <c r="H97" s="88">
        <v>0</v>
      </c>
      <c r="I97" s="88">
        <v>0</v>
      </c>
      <c r="J97" s="88">
        <v>0</v>
      </c>
      <c r="K97" s="88">
        <v>0</v>
      </c>
      <c r="L97" s="88">
        <v>0</v>
      </c>
      <c r="M97" s="88">
        <v>0</v>
      </c>
      <c r="N97" s="88">
        <v>0</v>
      </c>
      <c r="O97" s="88">
        <v>0</v>
      </c>
      <c r="P97" s="88">
        <v>0</v>
      </c>
      <c r="Q97" s="88">
        <v>0</v>
      </c>
      <c r="R97" s="88">
        <v>0</v>
      </c>
      <c r="S97" s="88">
        <v>0</v>
      </c>
      <c r="T97" s="88">
        <v>0</v>
      </c>
      <c r="U97" s="88">
        <v>0</v>
      </c>
      <c r="V97" s="88">
        <v>0</v>
      </c>
      <c r="W97" s="88">
        <v>0</v>
      </c>
      <c r="X97" s="88">
        <v>0</v>
      </c>
      <c r="Y97" s="88">
        <v>0</v>
      </c>
      <c r="Z97" s="88">
        <v>0</v>
      </c>
      <c r="AA97" s="88">
        <v>0</v>
      </c>
      <c r="AB97" s="88">
        <v>0</v>
      </c>
      <c r="AC97" s="88">
        <v>0</v>
      </c>
      <c r="AD97" s="88">
        <v>0</v>
      </c>
      <c r="AE97" s="88">
        <v>0</v>
      </c>
      <c r="AF97" s="88">
        <v>0</v>
      </c>
      <c r="AG97" s="88">
        <v>0</v>
      </c>
      <c r="AH97" s="88">
        <v>0</v>
      </c>
      <c r="AI97" s="88">
        <v>0</v>
      </c>
      <c r="AJ97" s="88">
        <v>0</v>
      </c>
      <c r="AK97" s="88">
        <v>0</v>
      </c>
      <c r="AL97" s="88">
        <v>0</v>
      </c>
      <c r="AM97" s="89"/>
      <c r="AN97" s="89"/>
      <c r="AO97" s="89"/>
      <c r="AP97" s="89"/>
      <c r="AQ97" s="90"/>
      <c r="AR97" s="99"/>
    </row>
    <row r="98" spans="1:44" x14ac:dyDescent="0.25">
      <c r="A98" s="88" t="s">
        <v>219</v>
      </c>
      <c r="B98" s="99"/>
      <c r="C98" s="88">
        <v>0</v>
      </c>
      <c r="D98" s="88">
        <v>0</v>
      </c>
      <c r="E98" s="88">
        <v>0</v>
      </c>
      <c r="F98" s="88">
        <v>0</v>
      </c>
      <c r="G98" s="88">
        <v>0</v>
      </c>
      <c r="H98" s="88">
        <v>0</v>
      </c>
      <c r="I98" s="88">
        <v>0</v>
      </c>
      <c r="J98" s="88">
        <v>0</v>
      </c>
      <c r="K98" s="88">
        <v>0</v>
      </c>
      <c r="L98" s="88">
        <v>0</v>
      </c>
      <c r="M98" s="88">
        <v>0</v>
      </c>
      <c r="N98" s="88">
        <v>0</v>
      </c>
      <c r="O98" s="88">
        <v>0</v>
      </c>
      <c r="P98" s="88">
        <v>0</v>
      </c>
      <c r="Q98" s="88">
        <v>0</v>
      </c>
      <c r="R98" s="88">
        <v>0</v>
      </c>
      <c r="S98" s="88">
        <v>0</v>
      </c>
      <c r="T98" s="88">
        <v>0</v>
      </c>
      <c r="U98" s="88">
        <v>0</v>
      </c>
      <c r="V98" s="88">
        <v>0</v>
      </c>
      <c r="W98" s="88">
        <v>0</v>
      </c>
      <c r="X98" s="88">
        <v>0</v>
      </c>
      <c r="Y98" s="88">
        <v>0</v>
      </c>
      <c r="Z98" s="88">
        <v>0</v>
      </c>
      <c r="AA98" s="88">
        <v>0</v>
      </c>
      <c r="AB98" s="88">
        <v>0</v>
      </c>
      <c r="AC98" s="88">
        <v>0</v>
      </c>
      <c r="AD98" s="88">
        <v>0</v>
      </c>
      <c r="AE98" s="88">
        <v>0</v>
      </c>
      <c r="AF98" s="88">
        <v>0</v>
      </c>
      <c r="AG98" s="88">
        <v>0</v>
      </c>
      <c r="AH98" s="88">
        <v>0</v>
      </c>
      <c r="AI98" s="88">
        <v>0</v>
      </c>
      <c r="AJ98" s="88">
        <v>0</v>
      </c>
      <c r="AK98" s="88">
        <v>0</v>
      </c>
      <c r="AL98" s="88">
        <v>0</v>
      </c>
      <c r="AM98" s="89"/>
      <c r="AN98" s="89"/>
      <c r="AO98" s="89"/>
      <c r="AP98" s="89"/>
      <c r="AQ98" s="90"/>
      <c r="AR98" s="99"/>
    </row>
    <row r="99" spans="1:44" x14ac:dyDescent="0.25">
      <c r="A99" s="88" t="s">
        <v>220</v>
      </c>
      <c r="B99" s="99"/>
      <c r="C99" s="88">
        <v>0</v>
      </c>
      <c r="D99" s="88">
        <v>0</v>
      </c>
      <c r="E99" s="88">
        <v>0</v>
      </c>
      <c r="F99" s="88">
        <v>0</v>
      </c>
      <c r="G99" s="88">
        <v>0</v>
      </c>
      <c r="H99" s="88">
        <v>0</v>
      </c>
      <c r="I99" s="88">
        <v>0</v>
      </c>
      <c r="J99" s="88">
        <v>0</v>
      </c>
      <c r="K99" s="88">
        <v>0</v>
      </c>
      <c r="L99" s="88">
        <v>0</v>
      </c>
      <c r="M99" s="88">
        <v>0</v>
      </c>
      <c r="N99" s="88">
        <v>0</v>
      </c>
      <c r="O99" s="88">
        <v>0</v>
      </c>
      <c r="P99" s="88">
        <v>0</v>
      </c>
      <c r="Q99" s="88">
        <v>0</v>
      </c>
      <c r="R99" s="88">
        <v>0</v>
      </c>
      <c r="S99" s="88">
        <v>0</v>
      </c>
      <c r="T99" s="88">
        <v>0</v>
      </c>
      <c r="U99" s="88">
        <v>0</v>
      </c>
      <c r="V99" s="88">
        <v>0</v>
      </c>
      <c r="W99" s="88">
        <v>0</v>
      </c>
      <c r="X99" s="88">
        <v>0</v>
      </c>
      <c r="Y99" s="88">
        <v>0</v>
      </c>
      <c r="Z99" s="88">
        <v>0</v>
      </c>
      <c r="AA99" s="88">
        <v>0</v>
      </c>
      <c r="AB99" s="88">
        <v>0</v>
      </c>
      <c r="AC99" s="88">
        <v>0</v>
      </c>
      <c r="AD99" s="88">
        <v>0</v>
      </c>
      <c r="AE99" s="88">
        <v>0</v>
      </c>
      <c r="AF99" s="88">
        <v>0</v>
      </c>
      <c r="AG99" s="88">
        <v>0</v>
      </c>
      <c r="AH99" s="88">
        <v>0</v>
      </c>
      <c r="AI99" s="88">
        <v>0</v>
      </c>
      <c r="AJ99" s="88">
        <v>0</v>
      </c>
      <c r="AK99" s="88">
        <v>0</v>
      </c>
      <c r="AL99" s="88">
        <v>0</v>
      </c>
      <c r="AM99" s="89"/>
      <c r="AN99" s="89"/>
      <c r="AO99" s="89"/>
      <c r="AP99" s="89"/>
      <c r="AQ99" s="90"/>
      <c r="AR99" s="99"/>
    </row>
    <row r="100" spans="1:44" x14ac:dyDescent="0.25">
      <c r="A100" s="88" t="s">
        <v>221</v>
      </c>
      <c r="B100" s="99"/>
      <c r="C100" s="88">
        <v>0</v>
      </c>
      <c r="D100" s="88">
        <v>0</v>
      </c>
      <c r="E100" s="88">
        <v>0</v>
      </c>
      <c r="F100" s="88">
        <v>0</v>
      </c>
      <c r="G100" s="88">
        <v>0</v>
      </c>
      <c r="H100" s="88">
        <v>0</v>
      </c>
      <c r="I100" s="88">
        <v>0</v>
      </c>
      <c r="J100" s="88">
        <v>0</v>
      </c>
      <c r="K100" s="88">
        <v>0</v>
      </c>
      <c r="L100" s="88">
        <v>0</v>
      </c>
      <c r="M100" s="88">
        <v>0</v>
      </c>
      <c r="N100" s="88">
        <v>0</v>
      </c>
      <c r="O100" s="88">
        <v>0</v>
      </c>
      <c r="P100" s="88">
        <v>0</v>
      </c>
      <c r="Q100" s="88">
        <v>0</v>
      </c>
      <c r="R100" s="88">
        <v>0</v>
      </c>
      <c r="S100" s="88">
        <v>0</v>
      </c>
      <c r="T100" s="88">
        <v>0</v>
      </c>
      <c r="U100" s="88">
        <v>0</v>
      </c>
      <c r="V100" s="88">
        <v>0</v>
      </c>
      <c r="W100" s="88">
        <v>0</v>
      </c>
      <c r="X100" s="88">
        <v>0</v>
      </c>
      <c r="Y100" s="88">
        <v>0</v>
      </c>
      <c r="Z100" s="88">
        <v>0</v>
      </c>
      <c r="AA100" s="88">
        <v>0</v>
      </c>
      <c r="AB100" s="88">
        <v>0</v>
      </c>
      <c r="AC100" s="88">
        <v>0</v>
      </c>
      <c r="AD100" s="88">
        <v>0</v>
      </c>
      <c r="AE100" s="88">
        <v>0</v>
      </c>
      <c r="AF100" s="88">
        <v>0</v>
      </c>
      <c r="AG100" s="88">
        <v>0</v>
      </c>
      <c r="AH100" s="88">
        <v>0</v>
      </c>
      <c r="AI100" s="88">
        <v>0</v>
      </c>
      <c r="AJ100" s="88">
        <v>0</v>
      </c>
      <c r="AK100" s="88">
        <v>0</v>
      </c>
      <c r="AL100" s="88">
        <v>0</v>
      </c>
      <c r="AM100" s="89"/>
      <c r="AN100" s="89"/>
      <c r="AO100" s="89"/>
      <c r="AP100" s="89"/>
      <c r="AQ100" s="90"/>
      <c r="AR100" s="99"/>
    </row>
    <row r="101" spans="1:44" x14ac:dyDescent="0.25">
      <c r="A101" s="95" t="s">
        <v>222</v>
      </c>
      <c r="B101" s="99"/>
      <c r="C101" s="88">
        <v>0</v>
      </c>
      <c r="D101" s="88">
        <v>0</v>
      </c>
      <c r="E101" s="88">
        <v>0</v>
      </c>
      <c r="F101" s="88">
        <v>0</v>
      </c>
      <c r="G101" s="88">
        <v>0</v>
      </c>
      <c r="H101" s="88">
        <v>0</v>
      </c>
      <c r="I101" s="88">
        <v>0</v>
      </c>
      <c r="J101" s="88">
        <v>0</v>
      </c>
      <c r="K101" s="88">
        <v>0</v>
      </c>
      <c r="L101" s="88">
        <v>0</v>
      </c>
      <c r="M101" s="88">
        <v>0</v>
      </c>
      <c r="N101" s="88">
        <v>0</v>
      </c>
      <c r="O101" s="88">
        <v>0</v>
      </c>
      <c r="P101" s="88">
        <v>0</v>
      </c>
      <c r="Q101" s="88">
        <v>0</v>
      </c>
      <c r="R101" s="88">
        <v>0</v>
      </c>
      <c r="S101" s="88">
        <v>0</v>
      </c>
      <c r="T101" s="88">
        <v>0</v>
      </c>
      <c r="U101" s="88">
        <v>0</v>
      </c>
      <c r="V101" s="88">
        <v>0</v>
      </c>
      <c r="W101" s="88">
        <v>0</v>
      </c>
      <c r="X101" s="88">
        <v>0</v>
      </c>
      <c r="Y101" s="88">
        <v>0</v>
      </c>
      <c r="Z101" s="88">
        <v>0</v>
      </c>
      <c r="AA101" s="88">
        <v>0</v>
      </c>
      <c r="AB101" s="88">
        <v>0</v>
      </c>
      <c r="AC101" s="88">
        <v>0</v>
      </c>
      <c r="AD101" s="88">
        <v>0</v>
      </c>
      <c r="AE101" s="88">
        <v>0</v>
      </c>
      <c r="AF101" s="88">
        <v>0</v>
      </c>
      <c r="AG101" s="88">
        <v>0</v>
      </c>
      <c r="AH101" s="88">
        <v>0</v>
      </c>
      <c r="AI101" s="88">
        <v>0</v>
      </c>
      <c r="AJ101" s="88">
        <v>0</v>
      </c>
      <c r="AK101" s="88">
        <v>0</v>
      </c>
      <c r="AL101" s="88">
        <v>0</v>
      </c>
      <c r="AM101" s="89"/>
      <c r="AN101" s="89"/>
      <c r="AO101" s="89"/>
      <c r="AP101" s="89"/>
      <c r="AQ101" s="90"/>
      <c r="AR101" s="99"/>
    </row>
    <row r="102" spans="1:44" x14ac:dyDescent="0.25">
      <c r="A102" s="95" t="s">
        <v>223</v>
      </c>
      <c r="B102" s="99"/>
      <c r="C102" s="88">
        <v>0</v>
      </c>
      <c r="D102" s="88">
        <v>0</v>
      </c>
      <c r="E102" s="88">
        <v>0</v>
      </c>
      <c r="F102" s="88">
        <v>0</v>
      </c>
      <c r="G102" s="88">
        <v>0</v>
      </c>
      <c r="H102" s="88">
        <v>0</v>
      </c>
      <c r="I102" s="88">
        <v>0</v>
      </c>
      <c r="J102" s="88">
        <v>0</v>
      </c>
      <c r="K102" s="88">
        <v>0</v>
      </c>
      <c r="L102" s="88">
        <v>0</v>
      </c>
      <c r="M102" s="88">
        <v>0</v>
      </c>
      <c r="N102" s="88">
        <v>0</v>
      </c>
      <c r="O102" s="88">
        <v>0</v>
      </c>
      <c r="P102" s="88">
        <v>0</v>
      </c>
      <c r="Q102" s="88">
        <v>0</v>
      </c>
      <c r="R102" s="88">
        <v>0</v>
      </c>
      <c r="S102" s="88">
        <v>0</v>
      </c>
      <c r="T102" s="88">
        <v>0</v>
      </c>
      <c r="U102" s="88">
        <v>0</v>
      </c>
      <c r="V102" s="88">
        <v>0</v>
      </c>
      <c r="W102" s="88">
        <v>0</v>
      </c>
      <c r="X102" s="88">
        <v>0</v>
      </c>
      <c r="Y102" s="88">
        <v>0</v>
      </c>
      <c r="Z102" s="88">
        <v>0</v>
      </c>
      <c r="AA102" s="88">
        <v>0</v>
      </c>
      <c r="AB102" s="88">
        <v>0</v>
      </c>
      <c r="AC102" s="88">
        <v>0</v>
      </c>
      <c r="AD102" s="88">
        <v>0</v>
      </c>
      <c r="AE102" s="88">
        <v>0</v>
      </c>
      <c r="AF102" s="88">
        <v>0</v>
      </c>
      <c r="AG102" s="88">
        <v>0</v>
      </c>
      <c r="AH102" s="88">
        <v>0</v>
      </c>
      <c r="AI102" s="88">
        <v>0</v>
      </c>
      <c r="AJ102" s="88">
        <v>0</v>
      </c>
      <c r="AK102" s="88">
        <v>0</v>
      </c>
      <c r="AL102" s="88">
        <v>0</v>
      </c>
      <c r="AM102" s="89"/>
      <c r="AN102" s="89"/>
      <c r="AO102" s="89"/>
      <c r="AP102" s="89"/>
      <c r="AQ102" s="90"/>
      <c r="AR102" s="99"/>
    </row>
    <row r="103" spans="1:44" x14ac:dyDescent="0.25">
      <c r="A103" s="88" t="s">
        <v>224</v>
      </c>
      <c r="B103" s="99"/>
      <c r="C103" s="88">
        <v>0</v>
      </c>
      <c r="D103" s="88">
        <v>0</v>
      </c>
      <c r="E103" s="88">
        <v>0</v>
      </c>
      <c r="F103" s="88">
        <v>0</v>
      </c>
      <c r="G103" s="88">
        <v>0</v>
      </c>
      <c r="H103" s="88">
        <v>0</v>
      </c>
      <c r="I103" s="88">
        <v>0</v>
      </c>
      <c r="J103" s="88">
        <v>0</v>
      </c>
      <c r="K103" s="88">
        <v>0</v>
      </c>
      <c r="L103" s="88">
        <v>0</v>
      </c>
      <c r="M103" s="88">
        <v>0</v>
      </c>
      <c r="N103" s="88">
        <v>0</v>
      </c>
      <c r="O103" s="88">
        <v>0</v>
      </c>
      <c r="P103" s="88">
        <v>0</v>
      </c>
      <c r="Q103" s="88">
        <v>0</v>
      </c>
      <c r="R103" s="88">
        <v>0</v>
      </c>
      <c r="S103" s="88">
        <v>0</v>
      </c>
      <c r="T103" s="88">
        <v>0</v>
      </c>
      <c r="U103" s="88">
        <v>0</v>
      </c>
      <c r="V103" s="88">
        <v>0</v>
      </c>
      <c r="W103" s="88">
        <v>0</v>
      </c>
      <c r="X103" s="88">
        <v>0</v>
      </c>
      <c r="Y103" s="88">
        <v>0</v>
      </c>
      <c r="Z103" s="88">
        <v>0</v>
      </c>
      <c r="AA103" s="88">
        <v>0</v>
      </c>
      <c r="AB103" s="88">
        <v>0</v>
      </c>
      <c r="AC103" s="88">
        <v>0</v>
      </c>
      <c r="AD103" s="88">
        <v>0</v>
      </c>
      <c r="AE103" s="88">
        <v>0</v>
      </c>
      <c r="AF103" s="88">
        <v>0</v>
      </c>
      <c r="AG103" s="88">
        <v>0</v>
      </c>
      <c r="AH103" s="88">
        <v>0</v>
      </c>
      <c r="AI103" s="88">
        <v>0</v>
      </c>
      <c r="AJ103" s="88">
        <v>0</v>
      </c>
      <c r="AK103" s="88">
        <v>0</v>
      </c>
      <c r="AL103" s="88">
        <v>0</v>
      </c>
      <c r="AM103" s="89"/>
      <c r="AN103" s="89"/>
      <c r="AO103" s="89"/>
      <c r="AP103" s="89"/>
      <c r="AQ103" s="90"/>
      <c r="AR103" s="99"/>
    </row>
    <row r="104" spans="1:44" x14ac:dyDescent="0.25">
      <c r="A104" s="88" t="s">
        <v>225</v>
      </c>
      <c r="B104" s="99"/>
      <c r="C104" s="88">
        <v>0</v>
      </c>
      <c r="D104" s="88">
        <v>0</v>
      </c>
      <c r="E104" s="88">
        <v>0</v>
      </c>
      <c r="F104" s="88">
        <v>0</v>
      </c>
      <c r="G104" s="88">
        <v>0</v>
      </c>
      <c r="H104" s="88">
        <v>0</v>
      </c>
      <c r="I104" s="88">
        <v>0</v>
      </c>
      <c r="J104" s="88">
        <v>0</v>
      </c>
      <c r="K104" s="88">
        <v>0</v>
      </c>
      <c r="L104" s="88">
        <v>0</v>
      </c>
      <c r="M104" s="88">
        <v>0</v>
      </c>
      <c r="N104" s="88">
        <v>0</v>
      </c>
      <c r="O104" s="88">
        <v>0</v>
      </c>
      <c r="P104" s="88">
        <v>0</v>
      </c>
      <c r="Q104" s="88">
        <v>0</v>
      </c>
      <c r="R104" s="88">
        <v>0</v>
      </c>
      <c r="S104" s="88">
        <v>0</v>
      </c>
      <c r="T104" s="88">
        <v>0</v>
      </c>
      <c r="U104" s="88">
        <v>0</v>
      </c>
      <c r="V104" s="88">
        <v>0</v>
      </c>
      <c r="W104" s="88">
        <v>0</v>
      </c>
      <c r="X104" s="88">
        <v>0</v>
      </c>
      <c r="Y104" s="88">
        <v>0</v>
      </c>
      <c r="Z104" s="88">
        <v>0</v>
      </c>
      <c r="AA104" s="88">
        <v>0</v>
      </c>
      <c r="AB104" s="88">
        <v>0</v>
      </c>
      <c r="AC104" s="88">
        <v>0</v>
      </c>
      <c r="AD104" s="88">
        <v>0</v>
      </c>
      <c r="AE104" s="88">
        <v>0</v>
      </c>
      <c r="AF104" s="88">
        <v>0</v>
      </c>
      <c r="AG104" s="88">
        <v>0</v>
      </c>
      <c r="AH104" s="88">
        <v>0</v>
      </c>
      <c r="AI104" s="88">
        <v>0</v>
      </c>
      <c r="AJ104" s="88">
        <v>0</v>
      </c>
      <c r="AK104" s="88">
        <v>0</v>
      </c>
      <c r="AL104" s="88">
        <v>0</v>
      </c>
      <c r="AM104" s="89"/>
      <c r="AN104" s="89"/>
      <c r="AO104" s="89"/>
      <c r="AP104" s="89"/>
      <c r="AQ104" s="90"/>
      <c r="AR104" s="99"/>
    </row>
    <row r="105" spans="1:44" x14ac:dyDescent="0.25">
      <c r="A105" s="88" t="s">
        <v>191</v>
      </c>
      <c r="B105" s="99"/>
      <c r="C105" s="88">
        <v>0</v>
      </c>
      <c r="D105" s="88">
        <v>0</v>
      </c>
      <c r="E105" s="88">
        <v>0</v>
      </c>
      <c r="F105" s="88">
        <v>0</v>
      </c>
      <c r="G105" s="88">
        <v>0</v>
      </c>
      <c r="H105" s="88">
        <v>0</v>
      </c>
      <c r="I105" s="88">
        <v>0</v>
      </c>
      <c r="J105" s="88">
        <v>0</v>
      </c>
      <c r="K105" s="88">
        <v>0</v>
      </c>
      <c r="L105" s="88">
        <v>0</v>
      </c>
      <c r="M105" s="88">
        <v>0</v>
      </c>
      <c r="N105" s="88">
        <v>0</v>
      </c>
      <c r="O105" s="88">
        <v>0</v>
      </c>
      <c r="P105" s="88">
        <v>0</v>
      </c>
      <c r="Q105" s="88">
        <v>0</v>
      </c>
      <c r="R105" s="88">
        <v>0</v>
      </c>
      <c r="S105" s="88">
        <v>0</v>
      </c>
      <c r="T105" s="88">
        <v>0</v>
      </c>
      <c r="U105" s="88">
        <v>0</v>
      </c>
      <c r="V105" s="88">
        <v>0</v>
      </c>
      <c r="W105" s="88">
        <v>0</v>
      </c>
      <c r="X105" s="88">
        <v>0</v>
      </c>
      <c r="Y105" s="88">
        <v>0</v>
      </c>
      <c r="Z105" s="88">
        <v>0</v>
      </c>
      <c r="AA105" s="88">
        <v>0</v>
      </c>
      <c r="AB105" s="88">
        <v>0</v>
      </c>
      <c r="AC105" s="88">
        <v>0</v>
      </c>
      <c r="AD105" s="88">
        <v>0</v>
      </c>
      <c r="AE105" s="88">
        <v>0</v>
      </c>
      <c r="AF105" s="88">
        <v>0</v>
      </c>
      <c r="AG105" s="88">
        <v>0</v>
      </c>
      <c r="AH105" s="88">
        <v>0</v>
      </c>
      <c r="AI105" s="88">
        <v>0</v>
      </c>
      <c r="AJ105" s="88">
        <v>0</v>
      </c>
      <c r="AK105" s="88">
        <v>0</v>
      </c>
      <c r="AL105" s="88">
        <v>0</v>
      </c>
      <c r="AM105" s="89"/>
      <c r="AN105" s="89"/>
      <c r="AO105" s="89"/>
      <c r="AP105" s="89"/>
      <c r="AQ105" s="90"/>
      <c r="AR105" s="99"/>
    </row>
    <row r="106" spans="1:44" x14ac:dyDescent="0.25">
      <c r="A106" s="95" t="s">
        <v>226</v>
      </c>
      <c r="B106" s="99"/>
      <c r="C106" s="88">
        <v>0</v>
      </c>
      <c r="D106" s="88">
        <v>0</v>
      </c>
      <c r="E106" s="88">
        <v>0</v>
      </c>
      <c r="F106" s="88">
        <v>0</v>
      </c>
      <c r="G106" s="88">
        <v>0</v>
      </c>
      <c r="H106" s="88">
        <v>0</v>
      </c>
      <c r="I106" s="88">
        <v>0</v>
      </c>
      <c r="J106" s="88">
        <v>0</v>
      </c>
      <c r="K106" s="88">
        <v>0</v>
      </c>
      <c r="L106" s="88">
        <v>0</v>
      </c>
      <c r="M106" s="88">
        <v>0</v>
      </c>
      <c r="N106" s="88">
        <v>0</v>
      </c>
      <c r="O106" s="88">
        <v>0</v>
      </c>
      <c r="P106" s="88">
        <v>0</v>
      </c>
      <c r="Q106" s="88">
        <v>0</v>
      </c>
      <c r="R106" s="88">
        <v>0</v>
      </c>
      <c r="S106" s="88">
        <v>0</v>
      </c>
      <c r="T106" s="88">
        <v>0</v>
      </c>
      <c r="U106" s="88">
        <v>0</v>
      </c>
      <c r="V106" s="88">
        <v>0</v>
      </c>
      <c r="W106" s="88">
        <v>0</v>
      </c>
      <c r="X106" s="88">
        <v>0</v>
      </c>
      <c r="Y106" s="88">
        <v>0</v>
      </c>
      <c r="Z106" s="88">
        <v>0</v>
      </c>
      <c r="AA106" s="88">
        <v>0</v>
      </c>
      <c r="AB106" s="88">
        <v>0</v>
      </c>
      <c r="AC106" s="88">
        <v>0</v>
      </c>
      <c r="AD106" s="88">
        <v>0</v>
      </c>
      <c r="AE106" s="88">
        <v>0</v>
      </c>
      <c r="AF106" s="88">
        <v>0</v>
      </c>
      <c r="AG106" s="88">
        <v>0</v>
      </c>
      <c r="AH106" s="88">
        <v>0</v>
      </c>
      <c r="AI106" s="88">
        <v>0</v>
      </c>
      <c r="AJ106" s="88">
        <v>0</v>
      </c>
      <c r="AK106" s="88">
        <v>0</v>
      </c>
      <c r="AL106" s="88">
        <v>0</v>
      </c>
      <c r="AM106" s="89"/>
      <c r="AN106" s="89"/>
      <c r="AO106" s="89"/>
      <c r="AP106" s="89"/>
      <c r="AQ106" s="90"/>
      <c r="AR106" s="99"/>
    </row>
    <row r="107" spans="1:44" x14ac:dyDescent="0.25">
      <c r="A107" s="91" t="s">
        <v>227</v>
      </c>
      <c r="B107" s="100"/>
      <c r="C107" s="88">
        <v>0</v>
      </c>
      <c r="D107" s="88">
        <v>0</v>
      </c>
      <c r="E107" s="88">
        <v>0</v>
      </c>
      <c r="F107" s="88">
        <v>0</v>
      </c>
      <c r="G107" s="88">
        <v>0</v>
      </c>
      <c r="H107" s="88">
        <v>0</v>
      </c>
      <c r="I107" s="88">
        <v>0</v>
      </c>
      <c r="J107" s="88">
        <v>0</v>
      </c>
      <c r="K107" s="88">
        <v>0</v>
      </c>
      <c r="L107" s="88">
        <v>0</v>
      </c>
      <c r="M107" s="88">
        <v>0</v>
      </c>
      <c r="N107" s="88">
        <v>0</v>
      </c>
      <c r="O107" s="88">
        <v>0</v>
      </c>
      <c r="P107" s="88">
        <v>0</v>
      </c>
      <c r="Q107" s="88">
        <v>0</v>
      </c>
      <c r="R107" s="88">
        <v>0</v>
      </c>
      <c r="S107" s="88">
        <v>0</v>
      </c>
      <c r="T107" s="88">
        <v>0</v>
      </c>
      <c r="U107" s="88">
        <v>0</v>
      </c>
      <c r="V107" s="88">
        <v>0</v>
      </c>
      <c r="W107" s="88">
        <v>0</v>
      </c>
      <c r="X107" s="88">
        <v>0</v>
      </c>
      <c r="Y107" s="88">
        <v>0</v>
      </c>
      <c r="Z107" s="88">
        <v>0</v>
      </c>
      <c r="AA107" s="88">
        <v>0</v>
      </c>
      <c r="AB107" s="88">
        <v>0</v>
      </c>
      <c r="AC107" s="88">
        <v>0</v>
      </c>
      <c r="AD107" s="88">
        <v>0</v>
      </c>
      <c r="AE107" s="88">
        <v>0</v>
      </c>
      <c r="AF107" s="88">
        <v>0</v>
      </c>
      <c r="AG107" s="88">
        <v>0</v>
      </c>
      <c r="AH107" s="88">
        <v>0</v>
      </c>
      <c r="AI107" s="88">
        <v>0</v>
      </c>
      <c r="AJ107" s="88">
        <v>0</v>
      </c>
      <c r="AK107" s="88">
        <v>0</v>
      </c>
      <c r="AL107" s="88">
        <v>0</v>
      </c>
      <c r="AM107" s="92"/>
      <c r="AN107" s="92"/>
      <c r="AO107" s="92"/>
      <c r="AP107" s="92"/>
      <c r="AQ107" s="93"/>
      <c r="AR107" s="100"/>
    </row>
    <row r="109" spans="1:44" x14ac:dyDescent="0.25">
      <c r="A109" s="94" t="s">
        <v>229</v>
      </c>
      <c r="B109" s="96"/>
      <c r="C109" s="78" t="s">
        <v>246</v>
      </c>
      <c r="D109" s="79"/>
      <c r="E109" s="79"/>
      <c r="F109" s="79"/>
      <c r="G109" s="79"/>
      <c r="H109" s="81"/>
      <c r="I109" s="80"/>
      <c r="J109" s="78" t="s">
        <v>247</v>
      </c>
      <c r="K109" s="79"/>
      <c r="L109" s="79"/>
      <c r="M109" s="79"/>
      <c r="N109" s="79"/>
      <c r="O109" s="81"/>
      <c r="P109" s="80"/>
      <c r="Q109" s="78" t="s">
        <v>248</v>
      </c>
      <c r="R109" s="79"/>
      <c r="S109" s="79"/>
      <c r="T109" s="79"/>
      <c r="U109" s="79"/>
      <c r="V109" s="81"/>
      <c r="W109" s="80"/>
      <c r="X109" s="78" t="s">
        <v>233</v>
      </c>
      <c r="Y109" s="79"/>
      <c r="Z109" s="79"/>
      <c r="AA109" s="79"/>
      <c r="AB109" s="79"/>
      <c r="AC109" s="81"/>
      <c r="AD109" s="80"/>
      <c r="AE109" s="78" t="s">
        <v>249</v>
      </c>
      <c r="AF109" s="79"/>
      <c r="AG109" s="79"/>
      <c r="AH109" s="79"/>
      <c r="AI109" s="79"/>
      <c r="AJ109" s="81"/>
      <c r="AK109" s="80"/>
      <c r="AL109" s="78" t="s">
        <v>250</v>
      </c>
      <c r="AM109" s="79"/>
      <c r="AN109" s="79"/>
      <c r="AO109" s="79"/>
      <c r="AP109" s="79"/>
      <c r="AQ109" s="81"/>
      <c r="AR109" s="96"/>
    </row>
    <row r="110" spans="1:44" x14ac:dyDescent="0.25">
      <c r="A110" s="82"/>
      <c r="B110" s="97"/>
      <c r="C110" s="82" t="s">
        <v>172</v>
      </c>
      <c r="D110" s="83" t="s">
        <v>173</v>
      </c>
      <c r="E110" s="83" t="s">
        <v>174</v>
      </c>
      <c r="F110" s="83" t="s">
        <v>175</v>
      </c>
      <c r="G110" s="83" t="s">
        <v>176</v>
      </c>
      <c r="H110" s="84" t="s">
        <v>177</v>
      </c>
      <c r="I110" s="83"/>
      <c r="J110" s="82" t="s">
        <v>172</v>
      </c>
      <c r="K110" s="83" t="s">
        <v>173</v>
      </c>
      <c r="L110" s="83" t="s">
        <v>174</v>
      </c>
      <c r="M110" s="83" t="s">
        <v>175</v>
      </c>
      <c r="N110" s="83" t="s">
        <v>176</v>
      </c>
      <c r="O110" s="84" t="s">
        <v>177</v>
      </c>
      <c r="P110" s="83"/>
      <c r="Q110" s="82" t="s">
        <v>172</v>
      </c>
      <c r="R110" s="83" t="s">
        <v>173</v>
      </c>
      <c r="S110" s="83" t="s">
        <v>174</v>
      </c>
      <c r="T110" s="83" t="s">
        <v>175</v>
      </c>
      <c r="U110" s="83" t="s">
        <v>176</v>
      </c>
      <c r="V110" s="84" t="s">
        <v>177</v>
      </c>
      <c r="W110" s="83"/>
      <c r="X110" s="82" t="s">
        <v>172</v>
      </c>
      <c r="Y110" s="83" t="s">
        <v>173</v>
      </c>
      <c r="Z110" s="83" t="s">
        <v>174</v>
      </c>
      <c r="AA110" s="83" t="s">
        <v>175</v>
      </c>
      <c r="AB110" s="83" t="s">
        <v>176</v>
      </c>
      <c r="AC110" s="84" t="s">
        <v>177</v>
      </c>
      <c r="AD110" s="83"/>
      <c r="AE110" s="82" t="s">
        <v>172</v>
      </c>
      <c r="AF110" s="83" t="s">
        <v>173</v>
      </c>
      <c r="AG110" s="83" t="s">
        <v>174</v>
      </c>
      <c r="AH110" s="83" t="s">
        <v>175</v>
      </c>
      <c r="AI110" s="83" t="s">
        <v>176</v>
      </c>
      <c r="AJ110" s="84" t="s">
        <v>177</v>
      </c>
      <c r="AK110" s="83"/>
      <c r="AL110" s="82" t="s">
        <v>172</v>
      </c>
      <c r="AM110" s="83" t="s">
        <v>173</v>
      </c>
      <c r="AN110" s="83" t="s">
        <v>174</v>
      </c>
      <c r="AO110" s="83" t="s">
        <v>175</v>
      </c>
      <c r="AP110" s="83" t="s">
        <v>176</v>
      </c>
      <c r="AQ110" s="84" t="s">
        <v>177</v>
      </c>
      <c r="AR110" s="97"/>
    </row>
    <row r="111" spans="1:44" x14ac:dyDescent="0.25">
      <c r="A111" s="85" t="s">
        <v>230</v>
      </c>
      <c r="B111" s="98"/>
      <c r="C111" s="85">
        <v>0</v>
      </c>
      <c r="D111" s="86">
        <v>0.1913</v>
      </c>
      <c r="E111" s="86">
        <v>2318</v>
      </c>
      <c r="F111" s="86">
        <v>893250</v>
      </c>
      <c r="G111" s="86">
        <v>11178</v>
      </c>
      <c r="H111" s="87">
        <v>4244</v>
      </c>
      <c r="I111" s="86"/>
      <c r="J111" s="85">
        <v>0</v>
      </c>
      <c r="K111" s="86">
        <v>0.1913</v>
      </c>
      <c r="L111" s="86">
        <v>2318</v>
      </c>
      <c r="M111" s="86">
        <v>893250</v>
      </c>
      <c r="N111" s="86">
        <v>11178</v>
      </c>
      <c r="O111" s="87">
        <v>4244</v>
      </c>
      <c r="P111" s="86"/>
      <c r="Q111" s="85">
        <v>0</v>
      </c>
      <c r="R111" s="86"/>
      <c r="S111" s="86"/>
      <c r="T111" s="86"/>
      <c r="U111" s="86"/>
      <c r="V111" s="87"/>
      <c r="W111" s="86"/>
      <c r="X111" s="85">
        <v>0.61890000000000001</v>
      </c>
      <c r="Y111" s="86"/>
      <c r="Z111" s="86"/>
      <c r="AA111" s="86"/>
      <c r="AB111" s="86"/>
      <c r="AC111" s="87"/>
      <c r="AD111" s="86"/>
      <c r="AE111" s="85">
        <v>0</v>
      </c>
      <c r="AF111" s="86">
        <v>0.1913</v>
      </c>
      <c r="AG111" s="86">
        <v>2318</v>
      </c>
      <c r="AH111" s="86">
        <v>893250</v>
      </c>
      <c r="AI111" s="86">
        <v>11178</v>
      </c>
      <c r="AJ111" s="87">
        <v>4244</v>
      </c>
      <c r="AK111" s="86"/>
      <c r="AL111" s="85">
        <v>0</v>
      </c>
      <c r="AM111" s="86">
        <v>0.1913</v>
      </c>
      <c r="AN111" s="86">
        <v>2318</v>
      </c>
      <c r="AO111" s="86">
        <v>893250</v>
      </c>
      <c r="AP111" s="86">
        <v>11178</v>
      </c>
      <c r="AQ111" s="87">
        <v>4244</v>
      </c>
      <c r="AR111" s="98"/>
    </row>
    <row r="112" spans="1:44" x14ac:dyDescent="0.25">
      <c r="A112" s="88" t="s">
        <v>180</v>
      </c>
      <c r="B112" s="99"/>
      <c r="C112" s="88">
        <v>0</v>
      </c>
      <c r="D112" s="89"/>
      <c r="E112" s="89"/>
      <c r="F112" s="89"/>
      <c r="G112" s="89"/>
      <c r="H112" s="90"/>
      <c r="I112" s="89"/>
      <c r="J112" s="88">
        <v>0</v>
      </c>
      <c r="K112" s="88">
        <v>0</v>
      </c>
      <c r="L112" s="88">
        <v>0</v>
      </c>
      <c r="M112" s="88">
        <v>0</v>
      </c>
      <c r="N112" s="88">
        <v>0</v>
      </c>
      <c r="O112" s="88">
        <v>0</v>
      </c>
      <c r="P112" s="88">
        <v>0</v>
      </c>
      <c r="Q112" s="88">
        <v>0</v>
      </c>
      <c r="R112" s="88">
        <v>0</v>
      </c>
      <c r="S112" s="88">
        <v>0</v>
      </c>
      <c r="T112" s="88">
        <v>0</v>
      </c>
      <c r="U112" s="88">
        <v>0</v>
      </c>
      <c r="V112" s="88">
        <v>0</v>
      </c>
      <c r="W112" s="88">
        <v>0</v>
      </c>
      <c r="X112" s="88">
        <v>0</v>
      </c>
      <c r="Y112" s="88">
        <v>0</v>
      </c>
      <c r="Z112" s="88">
        <v>0</v>
      </c>
      <c r="AA112" s="88">
        <v>0</v>
      </c>
      <c r="AB112" s="88">
        <v>0</v>
      </c>
      <c r="AC112" s="88">
        <v>0</v>
      </c>
      <c r="AD112" s="88">
        <v>0</v>
      </c>
      <c r="AE112" s="88">
        <v>0</v>
      </c>
      <c r="AF112" s="88">
        <v>0</v>
      </c>
      <c r="AG112" s="88">
        <v>0</v>
      </c>
      <c r="AH112" s="88">
        <v>0</v>
      </c>
      <c r="AI112" s="88">
        <v>0</v>
      </c>
      <c r="AJ112" s="88">
        <v>0</v>
      </c>
      <c r="AK112" s="88">
        <v>0</v>
      </c>
      <c r="AL112" s="88">
        <v>0</v>
      </c>
      <c r="AM112" s="89"/>
      <c r="AN112" s="89"/>
      <c r="AO112" s="89"/>
      <c r="AP112" s="89"/>
      <c r="AQ112" s="90"/>
      <c r="AR112" s="99"/>
    </row>
    <row r="113" spans="1:44" x14ac:dyDescent="0.25">
      <c r="A113" s="95" t="s">
        <v>181</v>
      </c>
      <c r="B113" s="99"/>
      <c r="C113" s="88">
        <v>0</v>
      </c>
      <c r="D113" s="89"/>
      <c r="E113" s="89"/>
      <c r="F113" s="89"/>
      <c r="G113" s="89"/>
      <c r="H113" s="90"/>
      <c r="I113" s="89"/>
      <c r="J113" s="88">
        <v>0</v>
      </c>
      <c r="K113" s="88">
        <v>0</v>
      </c>
      <c r="L113" s="88">
        <v>0</v>
      </c>
      <c r="M113" s="88">
        <v>0</v>
      </c>
      <c r="N113" s="88">
        <v>0</v>
      </c>
      <c r="O113" s="88">
        <v>0</v>
      </c>
      <c r="P113" s="88">
        <v>0</v>
      </c>
      <c r="Q113" s="88">
        <v>0</v>
      </c>
      <c r="R113" s="88">
        <v>0</v>
      </c>
      <c r="S113" s="88">
        <v>0</v>
      </c>
      <c r="T113" s="88">
        <v>0</v>
      </c>
      <c r="U113" s="88">
        <v>0</v>
      </c>
      <c r="V113" s="88">
        <v>0</v>
      </c>
      <c r="W113" s="88">
        <v>0</v>
      </c>
      <c r="X113" s="88">
        <v>0</v>
      </c>
      <c r="Y113" s="88">
        <v>0</v>
      </c>
      <c r="Z113" s="88">
        <v>0</v>
      </c>
      <c r="AA113" s="88">
        <v>0</v>
      </c>
      <c r="AB113" s="88">
        <v>0</v>
      </c>
      <c r="AC113" s="88">
        <v>0</v>
      </c>
      <c r="AD113" s="88">
        <v>0</v>
      </c>
      <c r="AE113" s="88">
        <v>0</v>
      </c>
      <c r="AF113" s="88">
        <v>0</v>
      </c>
      <c r="AG113" s="88">
        <v>0</v>
      </c>
      <c r="AH113" s="88">
        <v>0</v>
      </c>
      <c r="AI113" s="88">
        <v>0</v>
      </c>
      <c r="AJ113" s="88">
        <v>0</v>
      </c>
      <c r="AK113" s="88">
        <v>0</v>
      </c>
      <c r="AL113" s="88">
        <v>0</v>
      </c>
      <c r="AM113" s="89"/>
      <c r="AN113" s="89"/>
      <c r="AO113" s="89"/>
      <c r="AP113" s="89"/>
      <c r="AQ113" s="90"/>
      <c r="AR113" s="99"/>
    </row>
    <row r="114" spans="1:44" x14ac:dyDescent="0.25">
      <c r="A114" s="88" t="s">
        <v>192</v>
      </c>
      <c r="B114" s="99"/>
      <c r="C114" s="88">
        <v>0</v>
      </c>
      <c r="D114" s="89"/>
      <c r="E114" s="89"/>
      <c r="F114" s="89"/>
      <c r="G114" s="89"/>
      <c r="H114" s="90"/>
      <c r="I114" s="89"/>
      <c r="J114" s="88">
        <v>0</v>
      </c>
      <c r="K114" s="88">
        <v>0</v>
      </c>
      <c r="L114" s="88">
        <v>0</v>
      </c>
      <c r="M114" s="88">
        <v>0</v>
      </c>
      <c r="N114" s="88">
        <v>0</v>
      </c>
      <c r="O114" s="88">
        <v>0</v>
      </c>
      <c r="P114" s="88">
        <v>0</v>
      </c>
      <c r="Q114" s="88">
        <v>0</v>
      </c>
      <c r="R114" s="88">
        <v>0</v>
      </c>
      <c r="S114" s="88">
        <v>0</v>
      </c>
      <c r="T114" s="88">
        <v>0</v>
      </c>
      <c r="U114" s="88">
        <v>0</v>
      </c>
      <c r="V114" s="88">
        <v>0</v>
      </c>
      <c r="W114" s="88">
        <v>0</v>
      </c>
      <c r="X114" s="88">
        <v>0</v>
      </c>
      <c r="Y114" s="88">
        <v>0</v>
      </c>
      <c r="Z114" s="88">
        <v>0</v>
      </c>
      <c r="AA114" s="88">
        <v>0</v>
      </c>
      <c r="AB114" s="88">
        <v>0</v>
      </c>
      <c r="AC114" s="88">
        <v>0</v>
      </c>
      <c r="AD114" s="88">
        <v>0</v>
      </c>
      <c r="AE114" s="88">
        <v>0</v>
      </c>
      <c r="AF114" s="88">
        <v>0</v>
      </c>
      <c r="AG114" s="88">
        <v>0</v>
      </c>
      <c r="AH114" s="88">
        <v>0</v>
      </c>
      <c r="AI114" s="88">
        <v>0</v>
      </c>
      <c r="AJ114" s="88">
        <v>0</v>
      </c>
      <c r="AK114" s="88">
        <v>0</v>
      </c>
      <c r="AL114" s="88">
        <v>0</v>
      </c>
      <c r="AM114" s="89"/>
      <c r="AN114" s="89"/>
      <c r="AO114" s="89"/>
      <c r="AP114" s="89"/>
      <c r="AQ114" s="90"/>
      <c r="AR114" s="99"/>
    </row>
    <row r="115" spans="1:44" x14ac:dyDescent="0.25">
      <c r="A115" s="88" t="s">
        <v>182</v>
      </c>
      <c r="B115" s="99"/>
      <c r="C115" s="88">
        <v>0</v>
      </c>
      <c r="D115" s="89"/>
      <c r="E115" s="89"/>
      <c r="F115" s="89"/>
      <c r="G115" s="89"/>
      <c r="H115" s="90"/>
      <c r="I115" s="89"/>
      <c r="J115" s="88">
        <v>0</v>
      </c>
      <c r="K115" s="88">
        <v>0</v>
      </c>
      <c r="L115" s="88">
        <v>0</v>
      </c>
      <c r="M115" s="88">
        <v>0</v>
      </c>
      <c r="N115" s="88">
        <v>0</v>
      </c>
      <c r="O115" s="88">
        <v>0</v>
      </c>
      <c r="P115" s="88">
        <v>0</v>
      </c>
      <c r="Q115" s="88">
        <v>0</v>
      </c>
      <c r="R115" s="88">
        <v>0</v>
      </c>
      <c r="S115" s="88">
        <v>0</v>
      </c>
      <c r="T115" s="88">
        <v>0</v>
      </c>
      <c r="U115" s="88">
        <v>0</v>
      </c>
      <c r="V115" s="88">
        <v>0</v>
      </c>
      <c r="W115" s="88">
        <v>0</v>
      </c>
      <c r="X115" s="88">
        <v>0</v>
      </c>
      <c r="Y115" s="88">
        <v>0</v>
      </c>
      <c r="Z115" s="88">
        <v>0</v>
      </c>
      <c r="AA115" s="88">
        <v>0</v>
      </c>
      <c r="AB115" s="88">
        <v>0</v>
      </c>
      <c r="AC115" s="88">
        <v>0</v>
      </c>
      <c r="AD115" s="88">
        <v>0</v>
      </c>
      <c r="AE115" s="88">
        <v>0</v>
      </c>
      <c r="AF115" s="88">
        <v>0</v>
      </c>
      <c r="AG115" s="88">
        <v>0</v>
      </c>
      <c r="AH115" s="88">
        <v>0</v>
      </c>
      <c r="AI115" s="88">
        <v>0</v>
      </c>
      <c r="AJ115" s="88">
        <v>0</v>
      </c>
      <c r="AK115" s="88">
        <v>0</v>
      </c>
      <c r="AL115" s="88">
        <v>0</v>
      </c>
      <c r="AM115" s="89"/>
      <c r="AN115" s="89"/>
      <c r="AO115" s="89"/>
      <c r="AP115" s="89"/>
      <c r="AQ115" s="90"/>
      <c r="AR115" s="99"/>
    </row>
    <row r="116" spans="1:44" x14ac:dyDescent="0.25">
      <c r="A116" s="88" t="s">
        <v>193</v>
      </c>
      <c r="B116" s="99"/>
      <c r="C116" s="88">
        <v>0</v>
      </c>
      <c r="D116" s="89"/>
      <c r="E116" s="89"/>
      <c r="F116" s="89"/>
      <c r="G116" s="89"/>
      <c r="H116" s="90"/>
      <c r="I116" s="89"/>
      <c r="J116" s="88">
        <v>0</v>
      </c>
      <c r="K116" s="88">
        <v>0</v>
      </c>
      <c r="L116" s="88">
        <v>0</v>
      </c>
      <c r="M116" s="88">
        <v>0</v>
      </c>
      <c r="N116" s="88">
        <v>0</v>
      </c>
      <c r="O116" s="88">
        <v>0</v>
      </c>
      <c r="P116" s="88">
        <v>0</v>
      </c>
      <c r="Q116" s="88">
        <v>0</v>
      </c>
      <c r="R116" s="88">
        <v>0</v>
      </c>
      <c r="S116" s="88">
        <v>0</v>
      </c>
      <c r="T116" s="88">
        <v>0</v>
      </c>
      <c r="U116" s="88">
        <v>0</v>
      </c>
      <c r="V116" s="88">
        <v>0</v>
      </c>
      <c r="W116" s="88">
        <v>0</v>
      </c>
      <c r="X116" s="88">
        <v>0</v>
      </c>
      <c r="Y116" s="88">
        <v>0</v>
      </c>
      <c r="Z116" s="88">
        <v>0</v>
      </c>
      <c r="AA116" s="88">
        <v>0</v>
      </c>
      <c r="AB116" s="88">
        <v>0</v>
      </c>
      <c r="AC116" s="88">
        <v>0</v>
      </c>
      <c r="AD116" s="88">
        <v>0</v>
      </c>
      <c r="AE116" s="88">
        <v>0</v>
      </c>
      <c r="AF116" s="88">
        <v>0</v>
      </c>
      <c r="AG116" s="88">
        <v>0</v>
      </c>
      <c r="AH116" s="88">
        <v>0</v>
      </c>
      <c r="AI116" s="88">
        <v>0</v>
      </c>
      <c r="AJ116" s="88">
        <v>0</v>
      </c>
      <c r="AK116" s="88">
        <v>0</v>
      </c>
      <c r="AL116" s="88">
        <v>0</v>
      </c>
      <c r="AM116" s="89"/>
      <c r="AN116" s="89"/>
      <c r="AO116" s="89"/>
      <c r="AP116" s="89"/>
      <c r="AQ116" s="90"/>
      <c r="AR116" s="99"/>
    </row>
    <row r="117" spans="1:44" x14ac:dyDescent="0.25">
      <c r="A117" s="88" t="s">
        <v>194</v>
      </c>
      <c r="B117" s="99"/>
      <c r="C117" s="88">
        <v>0</v>
      </c>
      <c r="D117" s="89"/>
      <c r="E117" s="89"/>
      <c r="F117" s="89"/>
      <c r="G117" s="89"/>
      <c r="H117" s="90"/>
      <c r="I117" s="89"/>
      <c r="J117" s="88">
        <v>0</v>
      </c>
      <c r="K117" s="88">
        <v>0</v>
      </c>
      <c r="L117" s="88">
        <v>0</v>
      </c>
      <c r="M117" s="88">
        <v>0</v>
      </c>
      <c r="N117" s="88">
        <v>0</v>
      </c>
      <c r="O117" s="88">
        <v>0</v>
      </c>
      <c r="P117" s="88">
        <v>0</v>
      </c>
      <c r="Q117" s="88">
        <v>0</v>
      </c>
      <c r="R117" s="88">
        <v>0</v>
      </c>
      <c r="S117" s="88">
        <v>0</v>
      </c>
      <c r="T117" s="88">
        <v>0</v>
      </c>
      <c r="U117" s="88">
        <v>0</v>
      </c>
      <c r="V117" s="88">
        <v>0</v>
      </c>
      <c r="W117" s="88">
        <v>0</v>
      </c>
      <c r="X117" s="88">
        <v>0</v>
      </c>
      <c r="Y117" s="88">
        <v>0</v>
      </c>
      <c r="Z117" s="88">
        <v>0</v>
      </c>
      <c r="AA117" s="88">
        <v>0</v>
      </c>
      <c r="AB117" s="88">
        <v>0</v>
      </c>
      <c r="AC117" s="88">
        <v>0</v>
      </c>
      <c r="AD117" s="88">
        <v>0</v>
      </c>
      <c r="AE117" s="88">
        <v>0</v>
      </c>
      <c r="AF117" s="88">
        <v>0</v>
      </c>
      <c r="AG117" s="88">
        <v>0</v>
      </c>
      <c r="AH117" s="88">
        <v>0</v>
      </c>
      <c r="AI117" s="88">
        <v>0</v>
      </c>
      <c r="AJ117" s="88">
        <v>0</v>
      </c>
      <c r="AK117" s="88">
        <v>0</v>
      </c>
      <c r="AL117" s="88">
        <v>0</v>
      </c>
      <c r="AM117" s="89"/>
      <c r="AN117" s="89"/>
      <c r="AO117" s="89"/>
      <c r="AP117" s="89"/>
      <c r="AQ117" s="90"/>
      <c r="AR117" s="99"/>
    </row>
    <row r="118" spans="1:44" x14ac:dyDescent="0.25">
      <c r="A118" s="88" t="s">
        <v>183</v>
      </c>
      <c r="B118" s="99"/>
      <c r="C118" s="88">
        <v>0</v>
      </c>
      <c r="D118" s="89"/>
      <c r="E118" s="89"/>
      <c r="F118" s="89"/>
      <c r="G118" s="89"/>
      <c r="H118" s="90"/>
      <c r="I118" s="89"/>
      <c r="J118" s="88">
        <v>0</v>
      </c>
      <c r="K118" s="88">
        <v>0</v>
      </c>
      <c r="L118" s="88">
        <v>0</v>
      </c>
      <c r="M118" s="88">
        <v>0</v>
      </c>
      <c r="N118" s="88">
        <v>0</v>
      </c>
      <c r="O118" s="88">
        <v>0</v>
      </c>
      <c r="P118" s="88">
        <v>0</v>
      </c>
      <c r="Q118" s="88">
        <v>0</v>
      </c>
      <c r="R118" s="88">
        <v>0</v>
      </c>
      <c r="S118" s="88">
        <v>0</v>
      </c>
      <c r="T118" s="88">
        <v>0</v>
      </c>
      <c r="U118" s="88">
        <v>0</v>
      </c>
      <c r="V118" s="88">
        <v>0</v>
      </c>
      <c r="W118" s="88">
        <v>0</v>
      </c>
      <c r="X118" s="88">
        <v>0</v>
      </c>
      <c r="Y118" s="88">
        <v>0</v>
      </c>
      <c r="Z118" s="88">
        <v>0</v>
      </c>
      <c r="AA118" s="88">
        <v>0</v>
      </c>
      <c r="AB118" s="88">
        <v>0</v>
      </c>
      <c r="AC118" s="88">
        <v>0</v>
      </c>
      <c r="AD118" s="88">
        <v>0</v>
      </c>
      <c r="AE118" s="88">
        <v>0</v>
      </c>
      <c r="AF118" s="88">
        <v>0</v>
      </c>
      <c r="AG118" s="88">
        <v>0</v>
      </c>
      <c r="AH118" s="88">
        <v>0</v>
      </c>
      <c r="AI118" s="88">
        <v>0</v>
      </c>
      <c r="AJ118" s="88">
        <v>0</v>
      </c>
      <c r="AK118" s="88">
        <v>0</v>
      </c>
      <c r="AL118" s="88">
        <v>0</v>
      </c>
      <c r="AM118" s="89"/>
      <c r="AN118" s="89"/>
      <c r="AO118" s="89"/>
      <c r="AP118" s="89"/>
      <c r="AQ118" s="90"/>
      <c r="AR118" s="99"/>
    </row>
    <row r="119" spans="1:44" x14ac:dyDescent="0.25">
      <c r="A119" s="95" t="s">
        <v>184</v>
      </c>
      <c r="B119" s="99"/>
      <c r="C119" s="88">
        <v>0</v>
      </c>
      <c r="D119" s="89"/>
      <c r="E119" s="89"/>
      <c r="F119" s="89"/>
      <c r="G119" s="89"/>
      <c r="H119" s="90"/>
      <c r="I119" s="89"/>
      <c r="J119" s="88">
        <v>0</v>
      </c>
      <c r="K119" s="88">
        <v>0</v>
      </c>
      <c r="L119" s="88">
        <v>0</v>
      </c>
      <c r="M119" s="88">
        <v>0</v>
      </c>
      <c r="N119" s="88">
        <v>0</v>
      </c>
      <c r="O119" s="88">
        <v>0</v>
      </c>
      <c r="P119" s="88">
        <v>0</v>
      </c>
      <c r="Q119" s="88">
        <v>0</v>
      </c>
      <c r="R119" s="88">
        <v>0</v>
      </c>
      <c r="S119" s="88">
        <v>0</v>
      </c>
      <c r="T119" s="88">
        <v>0</v>
      </c>
      <c r="U119" s="88">
        <v>0</v>
      </c>
      <c r="V119" s="88">
        <v>0</v>
      </c>
      <c r="W119" s="88">
        <v>0</v>
      </c>
      <c r="X119" s="88">
        <v>0</v>
      </c>
      <c r="Y119" s="88">
        <v>0</v>
      </c>
      <c r="Z119" s="88">
        <v>0</v>
      </c>
      <c r="AA119" s="88">
        <v>0</v>
      </c>
      <c r="AB119" s="88">
        <v>0</v>
      </c>
      <c r="AC119" s="88">
        <v>0</v>
      </c>
      <c r="AD119" s="88">
        <v>0</v>
      </c>
      <c r="AE119" s="88">
        <v>0</v>
      </c>
      <c r="AF119" s="88">
        <v>0</v>
      </c>
      <c r="AG119" s="88">
        <v>0</v>
      </c>
      <c r="AH119" s="88">
        <v>0</v>
      </c>
      <c r="AI119" s="88">
        <v>0</v>
      </c>
      <c r="AJ119" s="88">
        <v>0</v>
      </c>
      <c r="AK119" s="88">
        <v>0</v>
      </c>
      <c r="AL119" s="88">
        <v>0</v>
      </c>
      <c r="AM119" s="89"/>
      <c r="AN119" s="89"/>
      <c r="AO119" s="89"/>
      <c r="AP119" s="89"/>
      <c r="AQ119" s="90"/>
      <c r="AR119" s="99"/>
    </row>
    <row r="120" spans="1:44" x14ac:dyDescent="0.25">
      <c r="A120" s="88" t="s">
        <v>195</v>
      </c>
      <c r="B120" s="99"/>
      <c r="C120" s="88">
        <v>0</v>
      </c>
      <c r="D120" s="89"/>
      <c r="E120" s="89"/>
      <c r="F120" s="89"/>
      <c r="G120" s="89"/>
      <c r="H120" s="90"/>
      <c r="I120" s="89"/>
      <c r="J120" s="88">
        <v>0</v>
      </c>
      <c r="K120" s="88">
        <v>0</v>
      </c>
      <c r="L120" s="88">
        <v>0</v>
      </c>
      <c r="M120" s="88">
        <v>0</v>
      </c>
      <c r="N120" s="88">
        <v>0</v>
      </c>
      <c r="O120" s="88">
        <v>0</v>
      </c>
      <c r="P120" s="88">
        <v>0</v>
      </c>
      <c r="Q120" s="88">
        <v>0</v>
      </c>
      <c r="R120" s="88">
        <v>0</v>
      </c>
      <c r="S120" s="88">
        <v>0</v>
      </c>
      <c r="T120" s="88">
        <v>0</v>
      </c>
      <c r="U120" s="88">
        <v>0</v>
      </c>
      <c r="V120" s="88">
        <v>0</v>
      </c>
      <c r="W120" s="88">
        <v>0</v>
      </c>
      <c r="X120" s="88">
        <v>0</v>
      </c>
      <c r="Y120" s="88">
        <v>0</v>
      </c>
      <c r="Z120" s="88">
        <v>0</v>
      </c>
      <c r="AA120" s="88">
        <v>0</v>
      </c>
      <c r="AB120" s="88">
        <v>0</v>
      </c>
      <c r="AC120" s="88">
        <v>0</v>
      </c>
      <c r="AD120" s="88">
        <v>0</v>
      </c>
      <c r="AE120" s="88">
        <v>0</v>
      </c>
      <c r="AF120" s="88">
        <v>0</v>
      </c>
      <c r="AG120" s="88">
        <v>0</v>
      </c>
      <c r="AH120" s="88">
        <v>0</v>
      </c>
      <c r="AI120" s="88">
        <v>0</v>
      </c>
      <c r="AJ120" s="88">
        <v>0</v>
      </c>
      <c r="AK120" s="88">
        <v>0</v>
      </c>
      <c r="AL120" s="88">
        <v>0</v>
      </c>
      <c r="AM120" s="89"/>
      <c r="AN120" s="89"/>
      <c r="AO120" s="89"/>
      <c r="AP120" s="89"/>
      <c r="AQ120" s="90"/>
      <c r="AR120" s="99"/>
    </row>
    <row r="121" spans="1:44" x14ac:dyDescent="0.25">
      <c r="A121" s="88" t="s">
        <v>196</v>
      </c>
      <c r="B121" s="99"/>
      <c r="C121" s="88">
        <v>0</v>
      </c>
      <c r="D121" s="89"/>
      <c r="E121" s="89"/>
      <c r="F121" s="89"/>
      <c r="G121" s="89"/>
      <c r="H121" s="90"/>
      <c r="I121" s="89"/>
      <c r="J121" s="88">
        <v>0</v>
      </c>
      <c r="K121" s="88">
        <v>0</v>
      </c>
      <c r="L121" s="88">
        <v>0</v>
      </c>
      <c r="M121" s="88">
        <v>0</v>
      </c>
      <c r="N121" s="88">
        <v>0</v>
      </c>
      <c r="O121" s="88">
        <v>0</v>
      </c>
      <c r="P121" s="88">
        <v>0</v>
      </c>
      <c r="Q121" s="88">
        <v>0</v>
      </c>
      <c r="R121" s="88">
        <v>0</v>
      </c>
      <c r="S121" s="88">
        <v>0</v>
      </c>
      <c r="T121" s="88">
        <v>0</v>
      </c>
      <c r="U121" s="88">
        <v>0</v>
      </c>
      <c r="V121" s="88">
        <v>0</v>
      </c>
      <c r="W121" s="88">
        <v>0</v>
      </c>
      <c r="X121" s="88">
        <v>0</v>
      </c>
      <c r="Y121" s="88">
        <v>0</v>
      </c>
      <c r="Z121" s="88">
        <v>0</v>
      </c>
      <c r="AA121" s="88">
        <v>0</v>
      </c>
      <c r="AB121" s="88">
        <v>0</v>
      </c>
      <c r="AC121" s="88">
        <v>0</v>
      </c>
      <c r="AD121" s="88">
        <v>0</v>
      </c>
      <c r="AE121" s="88">
        <v>0</v>
      </c>
      <c r="AF121" s="88">
        <v>0</v>
      </c>
      <c r="AG121" s="88">
        <v>0</v>
      </c>
      <c r="AH121" s="88">
        <v>0</v>
      </c>
      <c r="AI121" s="88">
        <v>0</v>
      </c>
      <c r="AJ121" s="88">
        <v>0</v>
      </c>
      <c r="AK121" s="88">
        <v>0</v>
      </c>
      <c r="AL121" s="88">
        <v>0</v>
      </c>
      <c r="AM121" s="89"/>
      <c r="AN121" s="89"/>
      <c r="AO121" s="89"/>
      <c r="AP121" s="89"/>
      <c r="AQ121" s="90"/>
      <c r="AR121" s="99"/>
    </row>
    <row r="122" spans="1:44" x14ac:dyDescent="0.25">
      <c r="A122" s="88" t="s">
        <v>197</v>
      </c>
      <c r="B122" s="99"/>
      <c r="C122" s="88">
        <v>0</v>
      </c>
      <c r="D122" s="89"/>
      <c r="E122" s="89"/>
      <c r="F122" s="89"/>
      <c r="G122" s="89"/>
      <c r="H122" s="90"/>
      <c r="I122" s="89"/>
      <c r="J122" s="88">
        <v>0</v>
      </c>
      <c r="K122" s="88">
        <v>0</v>
      </c>
      <c r="L122" s="88">
        <v>0</v>
      </c>
      <c r="M122" s="88">
        <v>0</v>
      </c>
      <c r="N122" s="88">
        <v>0</v>
      </c>
      <c r="O122" s="88">
        <v>0</v>
      </c>
      <c r="P122" s="88">
        <v>0</v>
      </c>
      <c r="Q122" s="88">
        <v>0</v>
      </c>
      <c r="R122" s="88">
        <v>0</v>
      </c>
      <c r="S122" s="88">
        <v>0</v>
      </c>
      <c r="T122" s="88">
        <v>0</v>
      </c>
      <c r="U122" s="88">
        <v>0</v>
      </c>
      <c r="V122" s="88">
        <v>0</v>
      </c>
      <c r="W122" s="88">
        <v>0</v>
      </c>
      <c r="X122" s="88">
        <v>0</v>
      </c>
      <c r="Y122" s="88">
        <v>0</v>
      </c>
      <c r="Z122" s="88">
        <v>0</v>
      </c>
      <c r="AA122" s="88">
        <v>0</v>
      </c>
      <c r="AB122" s="88">
        <v>0</v>
      </c>
      <c r="AC122" s="88">
        <v>0</v>
      </c>
      <c r="AD122" s="88">
        <v>0</v>
      </c>
      <c r="AE122" s="88">
        <v>0</v>
      </c>
      <c r="AF122" s="88">
        <v>0</v>
      </c>
      <c r="AG122" s="88">
        <v>0</v>
      </c>
      <c r="AH122" s="88">
        <v>0</v>
      </c>
      <c r="AI122" s="88">
        <v>0</v>
      </c>
      <c r="AJ122" s="88">
        <v>0</v>
      </c>
      <c r="AK122" s="88">
        <v>0</v>
      </c>
      <c r="AL122" s="88">
        <v>0</v>
      </c>
      <c r="AM122" s="89"/>
      <c r="AN122" s="89"/>
      <c r="AO122" s="89"/>
      <c r="AP122" s="89"/>
      <c r="AQ122" s="90"/>
      <c r="AR122" s="99"/>
    </row>
    <row r="123" spans="1:44" x14ac:dyDescent="0.25">
      <c r="A123" s="88" t="s">
        <v>198</v>
      </c>
      <c r="B123" s="99"/>
      <c r="C123" s="88">
        <v>0</v>
      </c>
      <c r="D123" s="89"/>
      <c r="E123" s="89"/>
      <c r="F123" s="89"/>
      <c r="G123" s="89"/>
      <c r="H123" s="90"/>
      <c r="I123" s="89"/>
      <c r="J123" s="88">
        <v>0</v>
      </c>
      <c r="K123" s="88">
        <v>0</v>
      </c>
      <c r="L123" s="88">
        <v>0</v>
      </c>
      <c r="M123" s="88">
        <v>0</v>
      </c>
      <c r="N123" s="88">
        <v>0</v>
      </c>
      <c r="O123" s="88">
        <v>0</v>
      </c>
      <c r="P123" s="88">
        <v>0</v>
      </c>
      <c r="Q123" s="88">
        <v>0</v>
      </c>
      <c r="R123" s="88">
        <v>0</v>
      </c>
      <c r="S123" s="88">
        <v>0</v>
      </c>
      <c r="T123" s="88">
        <v>0</v>
      </c>
      <c r="U123" s="88">
        <v>0</v>
      </c>
      <c r="V123" s="88">
        <v>0</v>
      </c>
      <c r="W123" s="88">
        <v>0</v>
      </c>
      <c r="X123" s="88">
        <v>0</v>
      </c>
      <c r="Y123" s="88">
        <v>0</v>
      </c>
      <c r="Z123" s="88">
        <v>0</v>
      </c>
      <c r="AA123" s="88">
        <v>0</v>
      </c>
      <c r="AB123" s="88">
        <v>0</v>
      </c>
      <c r="AC123" s="88">
        <v>0</v>
      </c>
      <c r="AD123" s="88">
        <v>0</v>
      </c>
      <c r="AE123" s="88">
        <v>0</v>
      </c>
      <c r="AF123" s="88">
        <v>0</v>
      </c>
      <c r="AG123" s="88">
        <v>0</v>
      </c>
      <c r="AH123" s="88">
        <v>0</v>
      </c>
      <c r="AI123" s="88">
        <v>0</v>
      </c>
      <c r="AJ123" s="88">
        <v>0</v>
      </c>
      <c r="AK123" s="88">
        <v>0</v>
      </c>
      <c r="AL123" s="88">
        <v>0</v>
      </c>
      <c r="AM123" s="89"/>
      <c r="AN123" s="89"/>
      <c r="AO123" s="89"/>
      <c r="AP123" s="89"/>
      <c r="AQ123" s="90"/>
      <c r="AR123" s="99"/>
    </row>
    <row r="124" spans="1:44" x14ac:dyDescent="0.25">
      <c r="A124" s="95" t="s">
        <v>199</v>
      </c>
      <c r="B124" s="99"/>
      <c r="C124" s="88">
        <v>0</v>
      </c>
      <c r="D124" s="89"/>
      <c r="E124" s="89"/>
      <c r="F124" s="89"/>
      <c r="G124" s="89"/>
      <c r="H124" s="90"/>
      <c r="I124" s="89"/>
      <c r="J124" s="88">
        <v>0</v>
      </c>
      <c r="K124" s="88">
        <v>0</v>
      </c>
      <c r="L124" s="88">
        <v>0</v>
      </c>
      <c r="M124" s="88">
        <v>0</v>
      </c>
      <c r="N124" s="88">
        <v>0</v>
      </c>
      <c r="O124" s="88">
        <v>0</v>
      </c>
      <c r="P124" s="88">
        <v>0</v>
      </c>
      <c r="Q124" s="88">
        <v>0</v>
      </c>
      <c r="R124" s="88">
        <v>0</v>
      </c>
      <c r="S124" s="88">
        <v>0</v>
      </c>
      <c r="T124" s="88">
        <v>0</v>
      </c>
      <c r="U124" s="88">
        <v>0</v>
      </c>
      <c r="V124" s="88">
        <v>0</v>
      </c>
      <c r="W124" s="88">
        <v>0</v>
      </c>
      <c r="X124" s="88">
        <v>0</v>
      </c>
      <c r="Y124" s="88">
        <v>0</v>
      </c>
      <c r="Z124" s="88">
        <v>0</v>
      </c>
      <c r="AA124" s="88">
        <v>0</v>
      </c>
      <c r="AB124" s="88">
        <v>0</v>
      </c>
      <c r="AC124" s="88">
        <v>0</v>
      </c>
      <c r="AD124" s="88">
        <v>0</v>
      </c>
      <c r="AE124" s="88">
        <v>0</v>
      </c>
      <c r="AF124" s="88">
        <v>0</v>
      </c>
      <c r="AG124" s="88">
        <v>0</v>
      </c>
      <c r="AH124" s="88">
        <v>0</v>
      </c>
      <c r="AI124" s="88">
        <v>0</v>
      </c>
      <c r="AJ124" s="88">
        <v>0</v>
      </c>
      <c r="AK124" s="88">
        <v>0</v>
      </c>
      <c r="AL124" s="88">
        <v>0</v>
      </c>
      <c r="AM124" s="89"/>
      <c r="AN124" s="89"/>
      <c r="AO124" s="89"/>
      <c r="AP124" s="89"/>
      <c r="AQ124" s="90"/>
      <c r="AR124" s="99"/>
    </row>
    <row r="125" spans="1:44" x14ac:dyDescent="0.25">
      <c r="A125" s="88" t="s">
        <v>200</v>
      </c>
      <c r="B125" s="99"/>
      <c r="C125" s="88">
        <v>0</v>
      </c>
      <c r="D125" s="88">
        <v>0</v>
      </c>
      <c r="E125" s="88">
        <v>0</v>
      </c>
      <c r="F125" s="88">
        <v>0</v>
      </c>
      <c r="G125" s="88">
        <v>0</v>
      </c>
      <c r="H125" s="88">
        <v>0</v>
      </c>
      <c r="I125" s="88">
        <v>0</v>
      </c>
      <c r="J125" s="88">
        <v>0</v>
      </c>
      <c r="K125" s="88">
        <v>0</v>
      </c>
      <c r="L125" s="88">
        <v>0</v>
      </c>
      <c r="M125" s="88">
        <v>0</v>
      </c>
      <c r="N125" s="88">
        <v>0</v>
      </c>
      <c r="O125" s="88">
        <v>0</v>
      </c>
      <c r="P125" s="88">
        <v>0</v>
      </c>
      <c r="Q125" s="88">
        <v>0</v>
      </c>
      <c r="R125" s="88">
        <v>0</v>
      </c>
      <c r="S125" s="88">
        <v>0</v>
      </c>
      <c r="T125" s="88">
        <v>0</v>
      </c>
      <c r="U125" s="88">
        <v>0</v>
      </c>
      <c r="V125" s="88">
        <v>0</v>
      </c>
      <c r="W125" s="88">
        <v>0</v>
      </c>
      <c r="X125" s="88">
        <v>0</v>
      </c>
      <c r="Y125" s="88">
        <v>0</v>
      </c>
      <c r="Z125" s="88">
        <v>0</v>
      </c>
      <c r="AA125" s="88">
        <v>0</v>
      </c>
      <c r="AB125" s="88">
        <v>0</v>
      </c>
      <c r="AC125" s="88">
        <v>0</v>
      </c>
      <c r="AD125" s="88">
        <v>0</v>
      </c>
      <c r="AE125" s="88">
        <v>0</v>
      </c>
      <c r="AF125" s="88">
        <v>0</v>
      </c>
      <c r="AG125" s="88">
        <v>0</v>
      </c>
      <c r="AH125" s="88">
        <v>0</v>
      </c>
      <c r="AI125" s="88">
        <v>0</v>
      </c>
      <c r="AJ125" s="88">
        <v>0</v>
      </c>
      <c r="AK125" s="88">
        <v>0</v>
      </c>
      <c r="AL125" s="88">
        <v>0</v>
      </c>
      <c r="AM125" s="89"/>
      <c r="AN125" s="89"/>
      <c r="AO125" s="89"/>
      <c r="AP125" s="89"/>
      <c r="AQ125" s="90"/>
      <c r="AR125" s="99"/>
    </row>
    <row r="126" spans="1:44" x14ac:dyDescent="0.25">
      <c r="A126" s="88" t="s">
        <v>201</v>
      </c>
      <c r="B126" s="99"/>
      <c r="C126" s="88">
        <v>0</v>
      </c>
      <c r="D126" s="88">
        <v>0</v>
      </c>
      <c r="E126" s="88">
        <v>0</v>
      </c>
      <c r="F126" s="88">
        <v>0</v>
      </c>
      <c r="G126" s="88">
        <v>0</v>
      </c>
      <c r="H126" s="88">
        <v>0</v>
      </c>
      <c r="I126" s="88">
        <v>0</v>
      </c>
      <c r="J126" s="88">
        <v>0</v>
      </c>
      <c r="K126" s="88">
        <v>0</v>
      </c>
      <c r="L126" s="88">
        <v>0</v>
      </c>
      <c r="M126" s="88">
        <v>0</v>
      </c>
      <c r="N126" s="88">
        <v>0</v>
      </c>
      <c r="O126" s="88">
        <v>0</v>
      </c>
      <c r="P126" s="88">
        <v>0</v>
      </c>
      <c r="Q126" s="88">
        <v>0</v>
      </c>
      <c r="R126" s="88">
        <v>0</v>
      </c>
      <c r="S126" s="88">
        <v>0</v>
      </c>
      <c r="T126" s="88">
        <v>0</v>
      </c>
      <c r="U126" s="88">
        <v>0</v>
      </c>
      <c r="V126" s="88">
        <v>0</v>
      </c>
      <c r="W126" s="88">
        <v>0</v>
      </c>
      <c r="X126" s="88">
        <v>0</v>
      </c>
      <c r="Y126" s="88">
        <v>0</v>
      </c>
      <c r="Z126" s="88">
        <v>0</v>
      </c>
      <c r="AA126" s="88">
        <v>0</v>
      </c>
      <c r="AB126" s="88">
        <v>0</v>
      </c>
      <c r="AC126" s="88">
        <v>0</v>
      </c>
      <c r="AD126" s="88">
        <v>0</v>
      </c>
      <c r="AE126" s="88">
        <v>0</v>
      </c>
      <c r="AF126" s="88">
        <v>0</v>
      </c>
      <c r="AG126" s="88">
        <v>0</v>
      </c>
      <c r="AH126" s="88">
        <v>0</v>
      </c>
      <c r="AI126" s="88">
        <v>0</v>
      </c>
      <c r="AJ126" s="88">
        <v>0</v>
      </c>
      <c r="AK126" s="88">
        <v>0</v>
      </c>
      <c r="AL126" s="88">
        <v>0</v>
      </c>
      <c r="AM126" s="89"/>
      <c r="AN126" s="89"/>
      <c r="AO126" s="89"/>
      <c r="AP126" s="89"/>
      <c r="AQ126" s="90"/>
      <c r="AR126" s="99"/>
    </row>
    <row r="127" spans="1:44" x14ac:dyDescent="0.25">
      <c r="A127" s="88" t="s">
        <v>231</v>
      </c>
      <c r="B127" s="99"/>
      <c r="C127" s="88">
        <v>0</v>
      </c>
      <c r="D127" s="88">
        <v>0</v>
      </c>
      <c r="E127" s="88">
        <v>0</v>
      </c>
      <c r="F127" s="88">
        <v>0</v>
      </c>
      <c r="G127" s="88">
        <v>0</v>
      </c>
      <c r="H127" s="88">
        <v>0</v>
      </c>
      <c r="I127" s="88">
        <v>0</v>
      </c>
      <c r="J127" s="88">
        <v>0</v>
      </c>
      <c r="K127" s="88">
        <v>0</v>
      </c>
      <c r="L127" s="88">
        <v>0</v>
      </c>
      <c r="M127" s="88">
        <v>0</v>
      </c>
      <c r="N127" s="88">
        <v>0</v>
      </c>
      <c r="O127" s="88">
        <v>0</v>
      </c>
      <c r="P127" s="88">
        <v>0</v>
      </c>
      <c r="Q127" s="88">
        <v>0</v>
      </c>
      <c r="R127" s="88">
        <v>0</v>
      </c>
      <c r="S127" s="88">
        <v>0</v>
      </c>
      <c r="T127" s="88">
        <v>0</v>
      </c>
      <c r="U127" s="88">
        <v>0</v>
      </c>
      <c r="V127" s="88">
        <v>0</v>
      </c>
      <c r="W127" s="88">
        <v>0</v>
      </c>
      <c r="X127" s="88">
        <v>0</v>
      </c>
      <c r="Y127" s="88">
        <v>0</v>
      </c>
      <c r="Z127" s="88">
        <v>0</v>
      </c>
      <c r="AA127" s="88">
        <v>0</v>
      </c>
      <c r="AB127" s="88">
        <v>0</v>
      </c>
      <c r="AC127" s="88">
        <v>0</v>
      </c>
      <c r="AD127" s="88">
        <v>0</v>
      </c>
      <c r="AE127" s="88">
        <v>0</v>
      </c>
      <c r="AF127" s="88">
        <v>0</v>
      </c>
      <c r="AG127" s="88">
        <v>0</v>
      </c>
      <c r="AH127" s="88">
        <v>0</v>
      </c>
      <c r="AI127" s="88">
        <v>0</v>
      </c>
      <c r="AJ127" s="88">
        <v>0</v>
      </c>
      <c r="AK127" s="88">
        <v>0</v>
      </c>
      <c r="AL127" s="88">
        <v>0</v>
      </c>
      <c r="AM127" s="89"/>
      <c r="AN127" s="89"/>
      <c r="AO127" s="89"/>
      <c r="AP127" s="89"/>
      <c r="AQ127" s="90"/>
      <c r="AR127" s="99"/>
    </row>
    <row r="128" spans="1:44" x14ac:dyDescent="0.25">
      <c r="A128" s="88" t="s">
        <v>185</v>
      </c>
      <c r="B128" s="99"/>
      <c r="C128" s="88">
        <v>0</v>
      </c>
      <c r="D128" s="88">
        <v>0</v>
      </c>
      <c r="E128" s="88">
        <v>0</v>
      </c>
      <c r="F128" s="88">
        <v>0</v>
      </c>
      <c r="G128" s="88">
        <v>0</v>
      </c>
      <c r="H128" s="88">
        <v>0</v>
      </c>
      <c r="I128" s="88">
        <v>0</v>
      </c>
      <c r="J128" s="88">
        <v>0</v>
      </c>
      <c r="K128" s="88">
        <v>0</v>
      </c>
      <c r="L128" s="88">
        <v>0</v>
      </c>
      <c r="M128" s="88">
        <v>0</v>
      </c>
      <c r="N128" s="88">
        <v>0</v>
      </c>
      <c r="O128" s="88">
        <v>0</v>
      </c>
      <c r="P128" s="88">
        <v>0</v>
      </c>
      <c r="Q128" s="88">
        <v>0</v>
      </c>
      <c r="R128" s="88">
        <v>0</v>
      </c>
      <c r="S128" s="88">
        <v>0</v>
      </c>
      <c r="T128" s="88">
        <v>0</v>
      </c>
      <c r="U128" s="88">
        <v>0</v>
      </c>
      <c r="V128" s="88">
        <v>0</v>
      </c>
      <c r="W128" s="88">
        <v>0</v>
      </c>
      <c r="X128" s="88">
        <v>0</v>
      </c>
      <c r="Y128" s="88">
        <v>0</v>
      </c>
      <c r="Z128" s="88">
        <v>0</v>
      </c>
      <c r="AA128" s="88">
        <v>0</v>
      </c>
      <c r="AB128" s="88">
        <v>0</v>
      </c>
      <c r="AC128" s="88">
        <v>0</v>
      </c>
      <c r="AD128" s="88">
        <v>0</v>
      </c>
      <c r="AE128" s="88">
        <v>0</v>
      </c>
      <c r="AF128" s="88">
        <v>0</v>
      </c>
      <c r="AG128" s="88">
        <v>0</v>
      </c>
      <c r="AH128" s="88">
        <v>0</v>
      </c>
      <c r="AI128" s="88">
        <v>0</v>
      </c>
      <c r="AJ128" s="88">
        <v>0</v>
      </c>
      <c r="AK128" s="88">
        <v>0</v>
      </c>
      <c r="AL128" s="88">
        <v>0</v>
      </c>
      <c r="AM128" s="89"/>
      <c r="AN128" s="89"/>
      <c r="AO128" s="89"/>
      <c r="AP128" s="89"/>
      <c r="AQ128" s="90"/>
      <c r="AR128" s="99"/>
    </row>
    <row r="129" spans="1:44" x14ac:dyDescent="0.25">
      <c r="A129" s="88" t="s">
        <v>186</v>
      </c>
      <c r="B129" s="99"/>
      <c r="C129" s="88">
        <v>0</v>
      </c>
      <c r="D129" s="88">
        <v>0</v>
      </c>
      <c r="E129" s="88">
        <v>0</v>
      </c>
      <c r="F129" s="88">
        <v>0</v>
      </c>
      <c r="G129" s="88">
        <v>0</v>
      </c>
      <c r="H129" s="88">
        <v>0</v>
      </c>
      <c r="I129" s="88">
        <v>0</v>
      </c>
      <c r="J129" s="88">
        <v>0</v>
      </c>
      <c r="K129" s="88">
        <v>0</v>
      </c>
      <c r="L129" s="88">
        <v>0</v>
      </c>
      <c r="M129" s="88">
        <v>0</v>
      </c>
      <c r="N129" s="88">
        <v>0</v>
      </c>
      <c r="O129" s="88">
        <v>0</v>
      </c>
      <c r="P129" s="88">
        <v>0</v>
      </c>
      <c r="Q129" s="88">
        <v>0</v>
      </c>
      <c r="R129" s="88">
        <v>0</v>
      </c>
      <c r="S129" s="88">
        <v>0</v>
      </c>
      <c r="T129" s="88">
        <v>0</v>
      </c>
      <c r="U129" s="88">
        <v>0</v>
      </c>
      <c r="V129" s="88">
        <v>0</v>
      </c>
      <c r="W129" s="88">
        <v>0</v>
      </c>
      <c r="X129" s="88">
        <v>0</v>
      </c>
      <c r="Y129" s="88">
        <v>0</v>
      </c>
      <c r="Z129" s="88">
        <v>0</v>
      </c>
      <c r="AA129" s="88">
        <v>0</v>
      </c>
      <c r="AB129" s="88">
        <v>0</v>
      </c>
      <c r="AC129" s="88">
        <v>0</v>
      </c>
      <c r="AD129" s="88">
        <v>0</v>
      </c>
      <c r="AE129" s="88">
        <v>0</v>
      </c>
      <c r="AF129" s="88">
        <v>0</v>
      </c>
      <c r="AG129" s="88">
        <v>0</v>
      </c>
      <c r="AH129" s="88">
        <v>0</v>
      </c>
      <c r="AI129" s="88">
        <v>0</v>
      </c>
      <c r="AJ129" s="88">
        <v>0</v>
      </c>
      <c r="AK129" s="88">
        <v>0</v>
      </c>
      <c r="AL129" s="88">
        <v>0</v>
      </c>
      <c r="AM129" s="89"/>
      <c r="AN129" s="89"/>
      <c r="AO129" s="89"/>
      <c r="AP129" s="89"/>
      <c r="AQ129" s="90"/>
      <c r="AR129" s="99"/>
    </row>
    <row r="130" spans="1:44" x14ac:dyDescent="0.25">
      <c r="A130" s="88" t="s">
        <v>202</v>
      </c>
      <c r="B130" s="99"/>
      <c r="C130" s="88">
        <v>0</v>
      </c>
      <c r="D130" s="88">
        <v>0</v>
      </c>
      <c r="E130" s="88">
        <v>0</v>
      </c>
      <c r="F130" s="88">
        <v>0</v>
      </c>
      <c r="G130" s="88">
        <v>0</v>
      </c>
      <c r="H130" s="88">
        <v>0</v>
      </c>
      <c r="I130" s="88">
        <v>0</v>
      </c>
      <c r="J130" s="88">
        <v>0</v>
      </c>
      <c r="K130" s="88">
        <v>0</v>
      </c>
      <c r="L130" s="88">
        <v>0</v>
      </c>
      <c r="M130" s="88">
        <v>0</v>
      </c>
      <c r="N130" s="88">
        <v>0</v>
      </c>
      <c r="O130" s="88">
        <v>0</v>
      </c>
      <c r="P130" s="88">
        <v>0</v>
      </c>
      <c r="Q130" s="88">
        <v>0</v>
      </c>
      <c r="R130" s="88">
        <v>0</v>
      </c>
      <c r="S130" s="88">
        <v>0</v>
      </c>
      <c r="T130" s="88">
        <v>0</v>
      </c>
      <c r="U130" s="88">
        <v>0</v>
      </c>
      <c r="V130" s="88">
        <v>0</v>
      </c>
      <c r="W130" s="88">
        <v>0</v>
      </c>
      <c r="X130" s="88">
        <v>0</v>
      </c>
      <c r="Y130" s="88">
        <v>0</v>
      </c>
      <c r="Z130" s="88">
        <v>0</v>
      </c>
      <c r="AA130" s="88">
        <v>0</v>
      </c>
      <c r="AB130" s="88">
        <v>0</v>
      </c>
      <c r="AC130" s="88">
        <v>0</v>
      </c>
      <c r="AD130" s="88">
        <v>0</v>
      </c>
      <c r="AE130" s="88">
        <v>0</v>
      </c>
      <c r="AF130" s="88">
        <v>0</v>
      </c>
      <c r="AG130" s="88">
        <v>0</v>
      </c>
      <c r="AH130" s="88">
        <v>0</v>
      </c>
      <c r="AI130" s="88">
        <v>0</v>
      </c>
      <c r="AJ130" s="88">
        <v>0</v>
      </c>
      <c r="AK130" s="88">
        <v>0</v>
      </c>
      <c r="AL130" s="88">
        <v>0</v>
      </c>
      <c r="AM130" s="89"/>
      <c r="AN130" s="89"/>
      <c r="AO130" s="89"/>
      <c r="AP130" s="89"/>
      <c r="AQ130" s="90"/>
      <c r="AR130" s="99"/>
    </row>
    <row r="131" spans="1:44" x14ac:dyDescent="0.25">
      <c r="A131" s="88" t="s">
        <v>203</v>
      </c>
      <c r="B131" s="99"/>
      <c r="C131" s="88">
        <v>0</v>
      </c>
      <c r="D131" s="88">
        <v>0</v>
      </c>
      <c r="E131" s="88">
        <v>0</v>
      </c>
      <c r="F131" s="88">
        <v>0</v>
      </c>
      <c r="G131" s="88">
        <v>0</v>
      </c>
      <c r="H131" s="88">
        <v>0</v>
      </c>
      <c r="I131" s="88">
        <v>0</v>
      </c>
      <c r="J131" s="88">
        <v>0</v>
      </c>
      <c r="K131" s="88">
        <v>0</v>
      </c>
      <c r="L131" s="88">
        <v>0</v>
      </c>
      <c r="M131" s="88">
        <v>0</v>
      </c>
      <c r="N131" s="88">
        <v>0</v>
      </c>
      <c r="O131" s="88">
        <v>0</v>
      </c>
      <c r="P131" s="88">
        <v>0</v>
      </c>
      <c r="Q131" s="88">
        <v>0</v>
      </c>
      <c r="R131" s="88">
        <v>0</v>
      </c>
      <c r="S131" s="88">
        <v>0</v>
      </c>
      <c r="T131" s="88">
        <v>0</v>
      </c>
      <c r="U131" s="88">
        <v>0</v>
      </c>
      <c r="V131" s="88">
        <v>0</v>
      </c>
      <c r="W131" s="88">
        <v>0</v>
      </c>
      <c r="X131" s="88">
        <v>0</v>
      </c>
      <c r="Y131" s="88">
        <v>0</v>
      </c>
      <c r="Z131" s="88">
        <v>0</v>
      </c>
      <c r="AA131" s="88">
        <v>0</v>
      </c>
      <c r="AB131" s="88">
        <v>0</v>
      </c>
      <c r="AC131" s="88">
        <v>0</v>
      </c>
      <c r="AD131" s="88">
        <v>0</v>
      </c>
      <c r="AE131" s="88">
        <v>0</v>
      </c>
      <c r="AF131" s="88">
        <v>0</v>
      </c>
      <c r="AG131" s="88">
        <v>0</v>
      </c>
      <c r="AH131" s="88">
        <v>0</v>
      </c>
      <c r="AI131" s="88">
        <v>0</v>
      </c>
      <c r="AJ131" s="88">
        <v>0</v>
      </c>
      <c r="AK131" s="88">
        <v>0</v>
      </c>
      <c r="AL131" s="88">
        <v>0</v>
      </c>
      <c r="AM131" s="89"/>
      <c r="AN131" s="89"/>
      <c r="AO131" s="89"/>
      <c r="AP131" s="89"/>
      <c r="AQ131" s="90"/>
      <c r="AR131" s="99"/>
    </row>
    <row r="132" spans="1:44" x14ac:dyDescent="0.25">
      <c r="A132" s="88" t="s">
        <v>204</v>
      </c>
      <c r="B132" s="99"/>
      <c r="C132" s="88">
        <v>0</v>
      </c>
      <c r="D132" s="88">
        <v>0</v>
      </c>
      <c r="E132" s="88">
        <v>0</v>
      </c>
      <c r="F132" s="88">
        <v>0</v>
      </c>
      <c r="G132" s="88">
        <v>0</v>
      </c>
      <c r="H132" s="88">
        <v>0</v>
      </c>
      <c r="I132" s="88">
        <v>0</v>
      </c>
      <c r="J132" s="88">
        <v>0</v>
      </c>
      <c r="K132" s="88">
        <v>0</v>
      </c>
      <c r="L132" s="88">
        <v>0</v>
      </c>
      <c r="M132" s="88">
        <v>0</v>
      </c>
      <c r="N132" s="88">
        <v>0</v>
      </c>
      <c r="O132" s="88">
        <v>0</v>
      </c>
      <c r="P132" s="88">
        <v>0</v>
      </c>
      <c r="Q132" s="88">
        <v>0</v>
      </c>
      <c r="R132" s="88">
        <v>0</v>
      </c>
      <c r="S132" s="88">
        <v>0</v>
      </c>
      <c r="T132" s="88">
        <v>0</v>
      </c>
      <c r="U132" s="88">
        <v>0</v>
      </c>
      <c r="V132" s="88">
        <v>0</v>
      </c>
      <c r="W132" s="88">
        <v>0</v>
      </c>
      <c r="X132" s="88">
        <v>0</v>
      </c>
      <c r="Y132" s="88">
        <v>0</v>
      </c>
      <c r="Z132" s="88">
        <v>0</v>
      </c>
      <c r="AA132" s="88">
        <v>0</v>
      </c>
      <c r="AB132" s="88">
        <v>0</v>
      </c>
      <c r="AC132" s="88">
        <v>0</v>
      </c>
      <c r="AD132" s="88">
        <v>0</v>
      </c>
      <c r="AE132" s="88">
        <v>0</v>
      </c>
      <c r="AF132" s="88">
        <v>0</v>
      </c>
      <c r="AG132" s="88">
        <v>0</v>
      </c>
      <c r="AH132" s="88">
        <v>0</v>
      </c>
      <c r="AI132" s="88">
        <v>0</v>
      </c>
      <c r="AJ132" s="88">
        <v>0</v>
      </c>
      <c r="AK132" s="88">
        <v>0</v>
      </c>
      <c r="AL132" s="88">
        <v>0</v>
      </c>
      <c r="AM132" s="89"/>
      <c r="AN132" s="89"/>
      <c r="AO132" s="89"/>
      <c r="AP132" s="89"/>
      <c r="AQ132" s="90"/>
      <c r="AR132" s="99"/>
    </row>
    <row r="133" spans="1:44" x14ac:dyDescent="0.25">
      <c r="A133" s="88" t="s">
        <v>205</v>
      </c>
      <c r="B133" s="99"/>
      <c r="C133" s="88">
        <v>0</v>
      </c>
      <c r="D133" s="88">
        <v>0</v>
      </c>
      <c r="E133" s="88">
        <v>0</v>
      </c>
      <c r="F133" s="88">
        <v>0</v>
      </c>
      <c r="G133" s="88">
        <v>0</v>
      </c>
      <c r="H133" s="88">
        <v>0</v>
      </c>
      <c r="I133" s="88">
        <v>0</v>
      </c>
      <c r="J133" s="88">
        <v>0</v>
      </c>
      <c r="K133" s="88">
        <v>0</v>
      </c>
      <c r="L133" s="88">
        <v>0</v>
      </c>
      <c r="M133" s="88">
        <v>0</v>
      </c>
      <c r="N133" s="88">
        <v>0</v>
      </c>
      <c r="O133" s="88">
        <v>0</v>
      </c>
      <c r="P133" s="88">
        <v>0</v>
      </c>
      <c r="Q133" s="88">
        <v>0</v>
      </c>
      <c r="R133" s="88">
        <v>0</v>
      </c>
      <c r="S133" s="88">
        <v>0</v>
      </c>
      <c r="T133" s="88">
        <v>0</v>
      </c>
      <c r="U133" s="88">
        <v>0</v>
      </c>
      <c r="V133" s="88">
        <v>0</v>
      </c>
      <c r="W133" s="88">
        <v>0</v>
      </c>
      <c r="X133" s="88">
        <v>0</v>
      </c>
      <c r="Y133" s="88">
        <v>0</v>
      </c>
      <c r="Z133" s="88">
        <v>0</v>
      </c>
      <c r="AA133" s="88">
        <v>0</v>
      </c>
      <c r="AB133" s="88">
        <v>0</v>
      </c>
      <c r="AC133" s="88">
        <v>0</v>
      </c>
      <c r="AD133" s="88">
        <v>0</v>
      </c>
      <c r="AE133" s="88">
        <v>0</v>
      </c>
      <c r="AF133" s="88">
        <v>0</v>
      </c>
      <c r="AG133" s="88">
        <v>0</v>
      </c>
      <c r="AH133" s="88">
        <v>0</v>
      </c>
      <c r="AI133" s="88">
        <v>0</v>
      </c>
      <c r="AJ133" s="88">
        <v>0</v>
      </c>
      <c r="AK133" s="88">
        <v>0</v>
      </c>
      <c r="AL133" s="88">
        <v>0</v>
      </c>
      <c r="AM133" s="89"/>
      <c r="AN133" s="89"/>
      <c r="AO133" s="89"/>
      <c r="AP133" s="89"/>
      <c r="AQ133" s="90"/>
      <c r="AR133" s="99"/>
    </row>
    <row r="134" spans="1:44" x14ac:dyDescent="0.25">
      <c r="A134" s="95" t="s">
        <v>206</v>
      </c>
      <c r="B134" s="99"/>
      <c r="C134" s="88">
        <v>0</v>
      </c>
      <c r="D134" s="88">
        <v>0</v>
      </c>
      <c r="E134" s="88">
        <v>0</v>
      </c>
      <c r="F134" s="88">
        <v>0</v>
      </c>
      <c r="G134" s="88">
        <v>0</v>
      </c>
      <c r="H134" s="88">
        <v>0</v>
      </c>
      <c r="I134" s="88">
        <v>0</v>
      </c>
      <c r="J134" s="88">
        <v>0</v>
      </c>
      <c r="K134" s="88">
        <v>0</v>
      </c>
      <c r="L134" s="88">
        <v>0</v>
      </c>
      <c r="M134" s="88">
        <v>0</v>
      </c>
      <c r="N134" s="88">
        <v>0</v>
      </c>
      <c r="O134" s="88">
        <v>0</v>
      </c>
      <c r="P134" s="88">
        <v>0</v>
      </c>
      <c r="Q134" s="88">
        <v>0</v>
      </c>
      <c r="R134" s="88">
        <v>0</v>
      </c>
      <c r="S134" s="88">
        <v>0</v>
      </c>
      <c r="T134" s="88">
        <v>0</v>
      </c>
      <c r="U134" s="88">
        <v>0</v>
      </c>
      <c r="V134" s="88">
        <v>0</v>
      </c>
      <c r="W134" s="88">
        <v>0</v>
      </c>
      <c r="X134" s="88">
        <v>0</v>
      </c>
      <c r="Y134" s="88">
        <v>0</v>
      </c>
      <c r="Z134" s="88">
        <v>0</v>
      </c>
      <c r="AA134" s="88">
        <v>0</v>
      </c>
      <c r="AB134" s="88">
        <v>0</v>
      </c>
      <c r="AC134" s="88">
        <v>0</v>
      </c>
      <c r="AD134" s="88">
        <v>0</v>
      </c>
      <c r="AE134" s="88">
        <v>0</v>
      </c>
      <c r="AF134" s="88">
        <v>0</v>
      </c>
      <c r="AG134" s="88">
        <v>0</v>
      </c>
      <c r="AH134" s="88">
        <v>0</v>
      </c>
      <c r="AI134" s="88">
        <v>0</v>
      </c>
      <c r="AJ134" s="88">
        <v>0</v>
      </c>
      <c r="AK134" s="88">
        <v>0</v>
      </c>
      <c r="AL134" s="88">
        <v>0</v>
      </c>
      <c r="AM134" s="89"/>
      <c r="AN134" s="89"/>
      <c r="AO134" s="89"/>
      <c r="AP134" s="89"/>
      <c r="AQ134" s="90"/>
      <c r="AR134" s="99"/>
    </row>
    <row r="135" spans="1:44" x14ac:dyDescent="0.25">
      <c r="A135" s="95" t="s">
        <v>207</v>
      </c>
      <c r="B135" s="99"/>
      <c r="C135" s="88">
        <v>0</v>
      </c>
      <c r="D135" s="88">
        <v>0</v>
      </c>
      <c r="E135" s="88">
        <v>0</v>
      </c>
      <c r="F135" s="88">
        <v>0</v>
      </c>
      <c r="G135" s="88">
        <v>0</v>
      </c>
      <c r="H135" s="88">
        <v>0</v>
      </c>
      <c r="I135" s="88">
        <v>0</v>
      </c>
      <c r="J135" s="88">
        <v>0</v>
      </c>
      <c r="K135" s="88">
        <v>0</v>
      </c>
      <c r="L135" s="88">
        <v>0</v>
      </c>
      <c r="M135" s="88">
        <v>0</v>
      </c>
      <c r="N135" s="88">
        <v>0</v>
      </c>
      <c r="O135" s="88">
        <v>0</v>
      </c>
      <c r="P135" s="88">
        <v>0</v>
      </c>
      <c r="Q135" s="88">
        <v>0</v>
      </c>
      <c r="R135" s="88">
        <v>0</v>
      </c>
      <c r="S135" s="88">
        <v>0</v>
      </c>
      <c r="T135" s="88">
        <v>0</v>
      </c>
      <c r="U135" s="88">
        <v>0</v>
      </c>
      <c r="V135" s="88">
        <v>0</v>
      </c>
      <c r="W135" s="88">
        <v>0</v>
      </c>
      <c r="X135" s="88">
        <v>0</v>
      </c>
      <c r="Y135" s="88">
        <v>0</v>
      </c>
      <c r="Z135" s="88">
        <v>0</v>
      </c>
      <c r="AA135" s="88">
        <v>0</v>
      </c>
      <c r="AB135" s="88">
        <v>0</v>
      </c>
      <c r="AC135" s="88">
        <v>0</v>
      </c>
      <c r="AD135" s="88">
        <v>0</v>
      </c>
      <c r="AE135" s="88">
        <v>0</v>
      </c>
      <c r="AF135" s="88">
        <v>0</v>
      </c>
      <c r="AG135" s="88">
        <v>0</v>
      </c>
      <c r="AH135" s="88">
        <v>0</v>
      </c>
      <c r="AI135" s="88">
        <v>0</v>
      </c>
      <c r="AJ135" s="88">
        <v>0</v>
      </c>
      <c r="AK135" s="88">
        <v>0</v>
      </c>
      <c r="AL135" s="88">
        <v>0</v>
      </c>
      <c r="AM135" s="89"/>
      <c r="AN135" s="89"/>
      <c r="AO135" s="89"/>
      <c r="AP135" s="89"/>
      <c r="AQ135" s="90"/>
      <c r="AR135" s="99"/>
    </row>
    <row r="136" spans="1:44" x14ac:dyDescent="0.25">
      <c r="A136" s="88" t="s">
        <v>208</v>
      </c>
      <c r="B136" s="99"/>
      <c r="C136" s="88">
        <v>0</v>
      </c>
      <c r="D136" s="88">
        <v>0</v>
      </c>
      <c r="E136" s="88">
        <v>0</v>
      </c>
      <c r="F136" s="88">
        <v>0</v>
      </c>
      <c r="G136" s="88">
        <v>0</v>
      </c>
      <c r="H136" s="88">
        <v>0</v>
      </c>
      <c r="I136" s="88">
        <v>0</v>
      </c>
      <c r="J136" s="88">
        <v>0</v>
      </c>
      <c r="K136" s="88">
        <v>0</v>
      </c>
      <c r="L136" s="88">
        <v>0</v>
      </c>
      <c r="M136" s="88">
        <v>0</v>
      </c>
      <c r="N136" s="88">
        <v>0</v>
      </c>
      <c r="O136" s="88">
        <v>0</v>
      </c>
      <c r="P136" s="88">
        <v>0</v>
      </c>
      <c r="Q136" s="88">
        <v>0</v>
      </c>
      <c r="R136" s="88">
        <v>0</v>
      </c>
      <c r="S136" s="88">
        <v>0</v>
      </c>
      <c r="T136" s="88">
        <v>0</v>
      </c>
      <c r="U136" s="88">
        <v>0</v>
      </c>
      <c r="V136" s="88">
        <v>0</v>
      </c>
      <c r="W136" s="88">
        <v>0</v>
      </c>
      <c r="X136" s="88">
        <v>0</v>
      </c>
      <c r="Y136" s="88">
        <v>0</v>
      </c>
      <c r="Z136" s="88">
        <v>0</v>
      </c>
      <c r="AA136" s="88">
        <v>0</v>
      </c>
      <c r="AB136" s="88">
        <v>0</v>
      </c>
      <c r="AC136" s="88">
        <v>0</v>
      </c>
      <c r="AD136" s="88">
        <v>0</v>
      </c>
      <c r="AE136" s="88">
        <v>0</v>
      </c>
      <c r="AF136" s="88">
        <v>0</v>
      </c>
      <c r="AG136" s="88">
        <v>0</v>
      </c>
      <c r="AH136" s="88">
        <v>0</v>
      </c>
      <c r="AI136" s="88">
        <v>0</v>
      </c>
      <c r="AJ136" s="88">
        <v>0</v>
      </c>
      <c r="AK136" s="88">
        <v>0</v>
      </c>
      <c r="AL136" s="88">
        <v>0</v>
      </c>
      <c r="AM136" s="89"/>
      <c r="AN136" s="89"/>
      <c r="AO136" s="89"/>
      <c r="AP136" s="89"/>
      <c r="AQ136" s="90"/>
      <c r="AR136" s="99"/>
    </row>
    <row r="137" spans="1:44" x14ac:dyDescent="0.25">
      <c r="A137" s="88" t="s">
        <v>209</v>
      </c>
      <c r="B137" s="99"/>
      <c r="C137" s="88">
        <v>0</v>
      </c>
      <c r="D137" s="88">
        <v>0</v>
      </c>
      <c r="E137" s="88">
        <v>0</v>
      </c>
      <c r="F137" s="88">
        <v>0</v>
      </c>
      <c r="G137" s="88">
        <v>0</v>
      </c>
      <c r="H137" s="88">
        <v>0</v>
      </c>
      <c r="I137" s="88">
        <v>0</v>
      </c>
      <c r="J137" s="88">
        <v>0</v>
      </c>
      <c r="K137" s="88">
        <v>0</v>
      </c>
      <c r="L137" s="88">
        <v>0</v>
      </c>
      <c r="M137" s="88">
        <v>0</v>
      </c>
      <c r="N137" s="88">
        <v>0</v>
      </c>
      <c r="O137" s="88">
        <v>0</v>
      </c>
      <c r="P137" s="88">
        <v>0</v>
      </c>
      <c r="Q137" s="88">
        <v>0</v>
      </c>
      <c r="R137" s="88">
        <v>0</v>
      </c>
      <c r="S137" s="88">
        <v>0</v>
      </c>
      <c r="T137" s="88">
        <v>0</v>
      </c>
      <c r="U137" s="88">
        <v>0</v>
      </c>
      <c r="V137" s="88">
        <v>0</v>
      </c>
      <c r="W137" s="88">
        <v>0</v>
      </c>
      <c r="X137" s="88">
        <v>0</v>
      </c>
      <c r="Y137" s="88">
        <v>0</v>
      </c>
      <c r="Z137" s="88">
        <v>0</v>
      </c>
      <c r="AA137" s="88">
        <v>0</v>
      </c>
      <c r="AB137" s="88">
        <v>0</v>
      </c>
      <c r="AC137" s="88">
        <v>0</v>
      </c>
      <c r="AD137" s="88">
        <v>0</v>
      </c>
      <c r="AE137" s="88">
        <v>0</v>
      </c>
      <c r="AF137" s="88">
        <v>0</v>
      </c>
      <c r="AG137" s="88">
        <v>0</v>
      </c>
      <c r="AH137" s="88">
        <v>0</v>
      </c>
      <c r="AI137" s="88">
        <v>0</v>
      </c>
      <c r="AJ137" s="88">
        <v>0</v>
      </c>
      <c r="AK137" s="88">
        <v>0</v>
      </c>
      <c r="AL137" s="88">
        <v>0</v>
      </c>
      <c r="AM137" s="89"/>
      <c r="AN137" s="89"/>
      <c r="AO137" s="89"/>
      <c r="AP137" s="89"/>
      <c r="AQ137" s="90"/>
      <c r="AR137" s="99"/>
    </row>
    <row r="138" spans="1:44" x14ac:dyDescent="0.25">
      <c r="A138" s="88" t="s">
        <v>210</v>
      </c>
      <c r="B138" s="99"/>
      <c r="C138" s="88">
        <v>0</v>
      </c>
      <c r="D138" s="88">
        <v>0</v>
      </c>
      <c r="E138" s="88">
        <v>0</v>
      </c>
      <c r="F138" s="88">
        <v>0</v>
      </c>
      <c r="G138" s="88">
        <v>0</v>
      </c>
      <c r="H138" s="88">
        <v>0</v>
      </c>
      <c r="I138" s="88">
        <v>0</v>
      </c>
      <c r="J138" s="88">
        <v>0</v>
      </c>
      <c r="K138" s="88">
        <v>0</v>
      </c>
      <c r="L138" s="88">
        <v>0</v>
      </c>
      <c r="M138" s="88">
        <v>0</v>
      </c>
      <c r="N138" s="88">
        <v>0</v>
      </c>
      <c r="O138" s="88">
        <v>0</v>
      </c>
      <c r="P138" s="88">
        <v>0</v>
      </c>
      <c r="Q138" s="88">
        <v>0</v>
      </c>
      <c r="R138" s="88">
        <v>0</v>
      </c>
      <c r="S138" s="88">
        <v>0</v>
      </c>
      <c r="T138" s="88">
        <v>0</v>
      </c>
      <c r="U138" s="88">
        <v>0</v>
      </c>
      <c r="V138" s="88">
        <v>0</v>
      </c>
      <c r="W138" s="88">
        <v>0</v>
      </c>
      <c r="X138" s="88">
        <v>0</v>
      </c>
      <c r="Y138" s="88">
        <v>0</v>
      </c>
      <c r="Z138" s="88">
        <v>0</v>
      </c>
      <c r="AA138" s="88">
        <v>0</v>
      </c>
      <c r="AB138" s="88">
        <v>0</v>
      </c>
      <c r="AC138" s="88">
        <v>0</v>
      </c>
      <c r="AD138" s="88">
        <v>0</v>
      </c>
      <c r="AE138" s="88">
        <v>0</v>
      </c>
      <c r="AF138" s="88">
        <v>0</v>
      </c>
      <c r="AG138" s="88">
        <v>0</v>
      </c>
      <c r="AH138" s="88">
        <v>0</v>
      </c>
      <c r="AI138" s="88">
        <v>0</v>
      </c>
      <c r="AJ138" s="88">
        <v>0</v>
      </c>
      <c r="AK138" s="88">
        <v>0</v>
      </c>
      <c r="AL138" s="88">
        <v>0</v>
      </c>
      <c r="AM138" s="89"/>
      <c r="AN138" s="89"/>
      <c r="AO138" s="89"/>
      <c r="AP138" s="89"/>
      <c r="AQ138" s="90"/>
      <c r="AR138" s="99"/>
    </row>
    <row r="139" spans="1:44" x14ac:dyDescent="0.25">
      <c r="A139" s="88" t="s">
        <v>211</v>
      </c>
      <c r="B139" s="99"/>
      <c r="C139" s="88">
        <v>0</v>
      </c>
      <c r="D139" s="88">
        <v>0</v>
      </c>
      <c r="E139" s="88">
        <v>0</v>
      </c>
      <c r="F139" s="88">
        <v>0</v>
      </c>
      <c r="G139" s="88">
        <v>0</v>
      </c>
      <c r="H139" s="88">
        <v>0</v>
      </c>
      <c r="I139" s="88">
        <v>0</v>
      </c>
      <c r="J139" s="88">
        <v>0</v>
      </c>
      <c r="K139" s="88">
        <v>0</v>
      </c>
      <c r="L139" s="88">
        <v>0</v>
      </c>
      <c r="M139" s="88">
        <v>0</v>
      </c>
      <c r="N139" s="88">
        <v>0</v>
      </c>
      <c r="O139" s="88">
        <v>0</v>
      </c>
      <c r="P139" s="88">
        <v>0</v>
      </c>
      <c r="Q139" s="88">
        <v>0</v>
      </c>
      <c r="R139" s="88">
        <v>0</v>
      </c>
      <c r="S139" s="88">
        <v>0</v>
      </c>
      <c r="T139" s="88">
        <v>0</v>
      </c>
      <c r="U139" s="88">
        <v>0</v>
      </c>
      <c r="V139" s="88">
        <v>0</v>
      </c>
      <c r="W139" s="88">
        <v>0</v>
      </c>
      <c r="X139" s="88">
        <v>0</v>
      </c>
      <c r="Y139" s="88">
        <v>0</v>
      </c>
      <c r="Z139" s="88">
        <v>0</v>
      </c>
      <c r="AA139" s="88">
        <v>0</v>
      </c>
      <c r="AB139" s="88">
        <v>0</v>
      </c>
      <c r="AC139" s="88">
        <v>0</v>
      </c>
      <c r="AD139" s="88">
        <v>0</v>
      </c>
      <c r="AE139" s="88">
        <v>0</v>
      </c>
      <c r="AF139" s="88">
        <v>0</v>
      </c>
      <c r="AG139" s="88">
        <v>0</v>
      </c>
      <c r="AH139" s="88">
        <v>0</v>
      </c>
      <c r="AI139" s="88">
        <v>0</v>
      </c>
      <c r="AJ139" s="88">
        <v>0</v>
      </c>
      <c r="AK139" s="88">
        <v>0</v>
      </c>
      <c r="AL139" s="88">
        <v>0</v>
      </c>
      <c r="AM139" s="89"/>
      <c r="AN139" s="89"/>
      <c r="AO139" s="89"/>
      <c r="AP139" s="89"/>
      <c r="AQ139" s="90"/>
      <c r="AR139" s="99"/>
    </row>
    <row r="140" spans="1:44" x14ac:dyDescent="0.25">
      <c r="A140" s="95" t="s">
        <v>212</v>
      </c>
      <c r="B140" s="99"/>
      <c r="C140" s="88">
        <v>0</v>
      </c>
      <c r="D140" s="88">
        <v>0</v>
      </c>
      <c r="E140" s="88">
        <v>0</v>
      </c>
      <c r="F140" s="88">
        <v>0</v>
      </c>
      <c r="G140" s="88">
        <v>0</v>
      </c>
      <c r="H140" s="88">
        <v>0</v>
      </c>
      <c r="I140" s="88">
        <v>0</v>
      </c>
      <c r="J140" s="88">
        <v>0</v>
      </c>
      <c r="K140" s="88">
        <v>0</v>
      </c>
      <c r="L140" s="88">
        <v>0</v>
      </c>
      <c r="M140" s="88">
        <v>0</v>
      </c>
      <c r="N140" s="88">
        <v>0</v>
      </c>
      <c r="O140" s="88">
        <v>0</v>
      </c>
      <c r="P140" s="88">
        <v>0</v>
      </c>
      <c r="Q140" s="88">
        <v>0</v>
      </c>
      <c r="R140" s="88">
        <v>0</v>
      </c>
      <c r="S140" s="88">
        <v>0</v>
      </c>
      <c r="T140" s="88">
        <v>0</v>
      </c>
      <c r="U140" s="88">
        <v>0</v>
      </c>
      <c r="V140" s="88">
        <v>0</v>
      </c>
      <c r="W140" s="88">
        <v>0</v>
      </c>
      <c r="X140" s="88">
        <v>0</v>
      </c>
      <c r="Y140" s="88">
        <v>0</v>
      </c>
      <c r="Z140" s="88">
        <v>0</v>
      </c>
      <c r="AA140" s="88">
        <v>0</v>
      </c>
      <c r="AB140" s="88">
        <v>0</v>
      </c>
      <c r="AC140" s="88">
        <v>0</v>
      </c>
      <c r="AD140" s="88">
        <v>0</v>
      </c>
      <c r="AE140" s="88">
        <v>0</v>
      </c>
      <c r="AF140" s="88">
        <v>0</v>
      </c>
      <c r="AG140" s="88">
        <v>0</v>
      </c>
      <c r="AH140" s="88">
        <v>0</v>
      </c>
      <c r="AI140" s="88">
        <v>0</v>
      </c>
      <c r="AJ140" s="88">
        <v>0</v>
      </c>
      <c r="AK140" s="88">
        <v>0</v>
      </c>
      <c r="AL140" s="88">
        <v>0</v>
      </c>
      <c r="AM140" s="89"/>
      <c r="AN140" s="89"/>
      <c r="AO140" s="89"/>
      <c r="AP140" s="89"/>
      <c r="AQ140" s="90"/>
      <c r="AR140" s="99"/>
    </row>
    <row r="141" spans="1:44" x14ac:dyDescent="0.25">
      <c r="A141" s="88" t="s">
        <v>187</v>
      </c>
      <c r="B141" s="99"/>
      <c r="C141" s="88">
        <v>0</v>
      </c>
      <c r="D141" s="88">
        <v>0</v>
      </c>
      <c r="E141" s="88">
        <v>0</v>
      </c>
      <c r="F141" s="88">
        <v>0</v>
      </c>
      <c r="G141" s="88">
        <v>0</v>
      </c>
      <c r="H141" s="88">
        <v>0</v>
      </c>
      <c r="I141" s="88">
        <v>0</v>
      </c>
      <c r="J141" s="88">
        <v>0</v>
      </c>
      <c r="K141" s="88">
        <v>0</v>
      </c>
      <c r="L141" s="88">
        <v>0</v>
      </c>
      <c r="M141" s="88">
        <v>0</v>
      </c>
      <c r="N141" s="88">
        <v>0</v>
      </c>
      <c r="O141" s="88">
        <v>0</v>
      </c>
      <c r="P141" s="88">
        <v>0</v>
      </c>
      <c r="Q141" s="88">
        <v>0</v>
      </c>
      <c r="R141" s="88">
        <v>0</v>
      </c>
      <c r="S141" s="88">
        <v>0</v>
      </c>
      <c r="T141" s="88">
        <v>0</v>
      </c>
      <c r="U141" s="88">
        <v>0</v>
      </c>
      <c r="V141" s="88">
        <v>0</v>
      </c>
      <c r="W141" s="88">
        <v>0</v>
      </c>
      <c r="X141" s="88">
        <v>0</v>
      </c>
      <c r="Y141" s="88">
        <v>0</v>
      </c>
      <c r="Z141" s="88">
        <v>0</v>
      </c>
      <c r="AA141" s="88">
        <v>0</v>
      </c>
      <c r="AB141" s="88">
        <v>0</v>
      </c>
      <c r="AC141" s="88">
        <v>0</v>
      </c>
      <c r="AD141" s="88">
        <v>0</v>
      </c>
      <c r="AE141" s="88">
        <v>0</v>
      </c>
      <c r="AF141" s="88">
        <v>0</v>
      </c>
      <c r="AG141" s="88">
        <v>0</v>
      </c>
      <c r="AH141" s="88">
        <v>0</v>
      </c>
      <c r="AI141" s="88">
        <v>0</v>
      </c>
      <c r="AJ141" s="88">
        <v>0</v>
      </c>
      <c r="AK141" s="88">
        <v>0</v>
      </c>
      <c r="AL141" s="88">
        <v>0</v>
      </c>
      <c r="AM141" s="89"/>
      <c r="AN141" s="89"/>
      <c r="AO141" s="89"/>
      <c r="AP141" s="89"/>
      <c r="AQ141" s="90"/>
      <c r="AR141" s="99"/>
    </row>
    <row r="142" spans="1:44" x14ac:dyDescent="0.25">
      <c r="A142" s="88" t="s">
        <v>213</v>
      </c>
      <c r="B142" s="99"/>
      <c r="C142" s="88">
        <v>0</v>
      </c>
      <c r="D142" s="88">
        <v>0</v>
      </c>
      <c r="E142" s="88">
        <v>0</v>
      </c>
      <c r="F142" s="88">
        <v>0</v>
      </c>
      <c r="G142" s="88">
        <v>0</v>
      </c>
      <c r="H142" s="88">
        <v>0</v>
      </c>
      <c r="I142" s="88">
        <v>0</v>
      </c>
      <c r="J142" s="88">
        <v>0</v>
      </c>
      <c r="K142" s="88">
        <v>0</v>
      </c>
      <c r="L142" s="88">
        <v>0</v>
      </c>
      <c r="M142" s="88">
        <v>0</v>
      </c>
      <c r="N142" s="88">
        <v>0</v>
      </c>
      <c r="O142" s="88">
        <v>0</v>
      </c>
      <c r="P142" s="88">
        <v>0</v>
      </c>
      <c r="Q142" s="88">
        <v>0</v>
      </c>
      <c r="R142" s="88">
        <v>0</v>
      </c>
      <c r="S142" s="88">
        <v>0</v>
      </c>
      <c r="T142" s="88">
        <v>0</v>
      </c>
      <c r="U142" s="88">
        <v>0</v>
      </c>
      <c r="V142" s="88">
        <v>0</v>
      </c>
      <c r="W142" s="88">
        <v>0</v>
      </c>
      <c r="X142" s="88">
        <v>0</v>
      </c>
      <c r="Y142" s="88">
        <v>0</v>
      </c>
      <c r="Z142" s="88">
        <v>0</v>
      </c>
      <c r="AA142" s="88">
        <v>0</v>
      </c>
      <c r="AB142" s="88">
        <v>0</v>
      </c>
      <c r="AC142" s="88">
        <v>0</v>
      </c>
      <c r="AD142" s="88">
        <v>0</v>
      </c>
      <c r="AE142" s="88">
        <v>0</v>
      </c>
      <c r="AF142" s="88">
        <v>0</v>
      </c>
      <c r="AG142" s="88">
        <v>0</v>
      </c>
      <c r="AH142" s="88">
        <v>0</v>
      </c>
      <c r="AI142" s="88">
        <v>0</v>
      </c>
      <c r="AJ142" s="88">
        <v>0</v>
      </c>
      <c r="AK142" s="88">
        <v>0</v>
      </c>
      <c r="AL142" s="88">
        <v>0</v>
      </c>
      <c r="AM142" s="89"/>
      <c r="AN142" s="89"/>
      <c r="AO142" s="89"/>
      <c r="AP142" s="89"/>
      <c r="AQ142" s="90"/>
      <c r="AR142" s="99"/>
    </row>
    <row r="143" spans="1:44" x14ac:dyDescent="0.25">
      <c r="A143" s="88" t="s">
        <v>214</v>
      </c>
      <c r="B143" s="99"/>
      <c r="C143" s="88">
        <v>0</v>
      </c>
      <c r="D143" s="88">
        <v>0</v>
      </c>
      <c r="E143" s="88">
        <v>0</v>
      </c>
      <c r="F143" s="88">
        <v>0</v>
      </c>
      <c r="G143" s="88">
        <v>0</v>
      </c>
      <c r="H143" s="88">
        <v>0</v>
      </c>
      <c r="I143" s="88">
        <v>0</v>
      </c>
      <c r="J143" s="88">
        <v>0</v>
      </c>
      <c r="K143" s="88">
        <v>0</v>
      </c>
      <c r="L143" s="88">
        <v>0</v>
      </c>
      <c r="M143" s="88">
        <v>0</v>
      </c>
      <c r="N143" s="88">
        <v>0</v>
      </c>
      <c r="O143" s="88">
        <v>0</v>
      </c>
      <c r="P143" s="88">
        <v>0</v>
      </c>
      <c r="Q143" s="88">
        <v>0</v>
      </c>
      <c r="R143" s="88">
        <v>0</v>
      </c>
      <c r="S143" s="88">
        <v>0</v>
      </c>
      <c r="T143" s="88">
        <v>0</v>
      </c>
      <c r="U143" s="88">
        <v>0</v>
      </c>
      <c r="V143" s="88">
        <v>0</v>
      </c>
      <c r="W143" s="88">
        <v>0</v>
      </c>
      <c r="X143" s="88">
        <v>0</v>
      </c>
      <c r="Y143" s="88">
        <v>0</v>
      </c>
      <c r="Z143" s="88">
        <v>0</v>
      </c>
      <c r="AA143" s="88">
        <v>0</v>
      </c>
      <c r="AB143" s="88">
        <v>0</v>
      </c>
      <c r="AC143" s="88">
        <v>0</v>
      </c>
      <c r="AD143" s="88">
        <v>0</v>
      </c>
      <c r="AE143" s="88">
        <v>0</v>
      </c>
      <c r="AF143" s="88">
        <v>0</v>
      </c>
      <c r="AG143" s="88">
        <v>0</v>
      </c>
      <c r="AH143" s="88">
        <v>0</v>
      </c>
      <c r="AI143" s="88">
        <v>0</v>
      </c>
      <c r="AJ143" s="88">
        <v>0</v>
      </c>
      <c r="AK143" s="88">
        <v>0</v>
      </c>
      <c r="AL143" s="88">
        <v>0</v>
      </c>
      <c r="AM143" s="89"/>
      <c r="AN143" s="89"/>
      <c r="AO143" s="89"/>
      <c r="AP143" s="89"/>
      <c r="AQ143" s="90"/>
      <c r="AR143" s="99"/>
    </row>
    <row r="144" spans="1:44" x14ac:dyDescent="0.25">
      <c r="A144" s="88" t="s">
        <v>215</v>
      </c>
      <c r="B144" s="99"/>
      <c r="C144" s="88">
        <v>0</v>
      </c>
      <c r="D144" s="88">
        <v>0</v>
      </c>
      <c r="E144" s="88">
        <v>0</v>
      </c>
      <c r="F144" s="88">
        <v>0</v>
      </c>
      <c r="G144" s="88">
        <v>0</v>
      </c>
      <c r="H144" s="88">
        <v>0</v>
      </c>
      <c r="I144" s="88">
        <v>0</v>
      </c>
      <c r="J144" s="88">
        <v>0</v>
      </c>
      <c r="K144" s="88">
        <v>0</v>
      </c>
      <c r="L144" s="88">
        <v>0</v>
      </c>
      <c r="M144" s="88">
        <v>0</v>
      </c>
      <c r="N144" s="88">
        <v>0</v>
      </c>
      <c r="O144" s="88">
        <v>0</v>
      </c>
      <c r="P144" s="88">
        <v>0</v>
      </c>
      <c r="Q144" s="88">
        <v>0</v>
      </c>
      <c r="R144" s="88">
        <v>0</v>
      </c>
      <c r="S144" s="88">
        <v>0</v>
      </c>
      <c r="T144" s="88">
        <v>0</v>
      </c>
      <c r="U144" s="88">
        <v>0</v>
      </c>
      <c r="V144" s="88">
        <v>0</v>
      </c>
      <c r="W144" s="88">
        <v>0</v>
      </c>
      <c r="X144" s="88">
        <v>0</v>
      </c>
      <c r="Y144" s="88">
        <v>0</v>
      </c>
      <c r="Z144" s="88">
        <v>0</v>
      </c>
      <c r="AA144" s="88">
        <v>0</v>
      </c>
      <c r="AB144" s="88">
        <v>0</v>
      </c>
      <c r="AC144" s="88">
        <v>0</v>
      </c>
      <c r="AD144" s="88">
        <v>0</v>
      </c>
      <c r="AE144" s="88">
        <v>0</v>
      </c>
      <c r="AF144" s="88">
        <v>0</v>
      </c>
      <c r="AG144" s="88">
        <v>0</v>
      </c>
      <c r="AH144" s="88">
        <v>0</v>
      </c>
      <c r="AI144" s="88">
        <v>0</v>
      </c>
      <c r="AJ144" s="88">
        <v>0</v>
      </c>
      <c r="AK144" s="88">
        <v>0</v>
      </c>
      <c r="AL144" s="88">
        <v>0</v>
      </c>
      <c r="AM144" s="89"/>
      <c r="AN144" s="89"/>
      <c r="AO144" s="89"/>
      <c r="AP144" s="89"/>
      <c r="AQ144" s="90"/>
      <c r="AR144" s="99"/>
    </row>
    <row r="145" spans="1:44" x14ac:dyDescent="0.25">
      <c r="A145" s="95" t="s">
        <v>216</v>
      </c>
      <c r="B145" s="99"/>
      <c r="C145" s="88">
        <v>0</v>
      </c>
      <c r="D145" s="88">
        <v>0</v>
      </c>
      <c r="E145" s="88">
        <v>0</v>
      </c>
      <c r="F145" s="88">
        <v>0</v>
      </c>
      <c r="G145" s="88">
        <v>0</v>
      </c>
      <c r="H145" s="88">
        <v>0</v>
      </c>
      <c r="I145" s="88">
        <v>0</v>
      </c>
      <c r="J145" s="88">
        <v>0</v>
      </c>
      <c r="K145" s="88">
        <v>0</v>
      </c>
      <c r="L145" s="88">
        <v>0</v>
      </c>
      <c r="M145" s="88">
        <v>0</v>
      </c>
      <c r="N145" s="88">
        <v>0</v>
      </c>
      <c r="O145" s="88">
        <v>0</v>
      </c>
      <c r="P145" s="88">
        <v>0</v>
      </c>
      <c r="Q145" s="88">
        <v>0</v>
      </c>
      <c r="R145" s="88">
        <v>0</v>
      </c>
      <c r="S145" s="88">
        <v>0</v>
      </c>
      <c r="T145" s="88">
        <v>0</v>
      </c>
      <c r="U145" s="88">
        <v>0</v>
      </c>
      <c r="V145" s="88">
        <v>0</v>
      </c>
      <c r="W145" s="88">
        <v>0</v>
      </c>
      <c r="X145" s="88">
        <v>0</v>
      </c>
      <c r="Y145" s="88">
        <v>0</v>
      </c>
      <c r="Z145" s="88">
        <v>0</v>
      </c>
      <c r="AA145" s="88">
        <v>0</v>
      </c>
      <c r="AB145" s="88">
        <v>0</v>
      </c>
      <c r="AC145" s="88">
        <v>0</v>
      </c>
      <c r="AD145" s="88">
        <v>0</v>
      </c>
      <c r="AE145" s="88">
        <v>0</v>
      </c>
      <c r="AF145" s="88">
        <v>0</v>
      </c>
      <c r="AG145" s="88">
        <v>0</v>
      </c>
      <c r="AH145" s="88">
        <v>0</v>
      </c>
      <c r="AI145" s="88">
        <v>0</v>
      </c>
      <c r="AJ145" s="88">
        <v>0</v>
      </c>
      <c r="AK145" s="88">
        <v>0</v>
      </c>
      <c r="AL145" s="88">
        <v>0</v>
      </c>
      <c r="AM145" s="89"/>
      <c r="AN145" s="89"/>
      <c r="AO145" s="89"/>
      <c r="AP145" s="89"/>
      <c r="AQ145" s="90"/>
      <c r="AR145" s="99"/>
    </row>
    <row r="146" spans="1:44" x14ac:dyDescent="0.25">
      <c r="A146" s="88" t="s">
        <v>188</v>
      </c>
      <c r="B146" s="99"/>
      <c r="C146" s="88">
        <v>0</v>
      </c>
      <c r="D146" s="88">
        <v>0</v>
      </c>
      <c r="E146" s="88">
        <v>0</v>
      </c>
      <c r="F146" s="88">
        <v>0</v>
      </c>
      <c r="G146" s="88">
        <v>0</v>
      </c>
      <c r="H146" s="88">
        <v>0</v>
      </c>
      <c r="I146" s="88">
        <v>0</v>
      </c>
      <c r="J146" s="88">
        <v>0</v>
      </c>
      <c r="K146" s="88">
        <v>0</v>
      </c>
      <c r="L146" s="88">
        <v>0</v>
      </c>
      <c r="M146" s="88">
        <v>0</v>
      </c>
      <c r="N146" s="88">
        <v>0</v>
      </c>
      <c r="O146" s="88">
        <v>0</v>
      </c>
      <c r="P146" s="88">
        <v>0</v>
      </c>
      <c r="Q146" s="88">
        <v>0</v>
      </c>
      <c r="R146" s="88">
        <v>0</v>
      </c>
      <c r="S146" s="88">
        <v>0</v>
      </c>
      <c r="T146" s="88">
        <v>0</v>
      </c>
      <c r="U146" s="88">
        <v>0</v>
      </c>
      <c r="V146" s="88">
        <v>0</v>
      </c>
      <c r="W146" s="88">
        <v>0</v>
      </c>
      <c r="X146" s="88">
        <v>0</v>
      </c>
      <c r="Y146" s="88">
        <v>0</v>
      </c>
      <c r="Z146" s="88">
        <v>0</v>
      </c>
      <c r="AA146" s="88">
        <v>0</v>
      </c>
      <c r="AB146" s="88">
        <v>0</v>
      </c>
      <c r="AC146" s="88">
        <v>0</v>
      </c>
      <c r="AD146" s="88">
        <v>0</v>
      </c>
      <c r="AE146" s="88">
        <v>0</v>
      </c>
      <c r="AF146" s="88">
        <v>0</v>
      </c>
      <c r="AG146" s="88">
        <v>0</v>
      </c>
      <c r="AH146" s="88">
        <v>0</v>
      </c>
      <c r="AI146" s="88">
        <v>0</v>
      </c>
      <c r="AJ146" s="88">
        <v>0</v>
      </c>
      <c r="AK146" s="88">
        <v>0</v>
      </c>
      <c r="AL146" s="88">
        <v>0</v>
      </c>
      <c r="AM146" s="89"/>
      <c r="AN146" s="89"/>
      <c r="AO146" s="89"/>
      <c r="AP146" s="89"/>
      <c r="AQ146" s="90"/>
      <c r="AR146" s="99"/>
    </row>
    <row r="147" spans="1:44" x14ac:dyDescent="0.25">
      <c r="A147" s="95" t="s">
        <v>217</v>
      </c>
      <c r="B147" s="99"/>
      <c r="C147" s="88">
        <v>0</v>
      </c>
      <c r="D147" s="88">
        <v>0</v>
      </c>
      <c r="E147" s="88">
        <v>0</v>
      </c>
      <c r="F147" s="88">
        <v>0</v>
      </c>
      <c r="G147" s="88">
        <v>0</v>
      </c>
      <c r="H147" s="88">
        <v>0</v>
      </c>
      <c r="I147" s="88">
        <v>0</v>
      </c>
      <c r="J147" s="88">
        <v>0</v>
      </c>
      <c r="K147" s="88">
        <v>0</v>
      </c>
      <c r="L147" s="88">
        <v>0</v>
      </c>
      <c r="M147" s="88">
        <v>0</v>
      </c>
      <c r="N147" s="88">
        <v>0</v>
      </c>
      <c r="O147" s="88">
        <v>0</v>
      </c>
      <c r="P147" s="88">
        <v>0</v>
      </c>
      <c r="Q147" s="88">
        <v>0</v>
      </c>
      <c r="R147" s="88">
        <v>0</v>
      </c>
      <c r="S147" s="88">
        <v>0</v>
      </c>
      <c r="T147" s="88">
        <v>0</v>
      </c>
      <c r="U147" s="88">
        <v>0</v>
      </c>
      <c r="V147" s="88">
        <v>0</v>
      </c>
      <c r="W147" s="88">
        <v>0</v>
      </c>
      <c r="X147" s="88">
        <v>0</v>
      </c>
      <c r="Y147" s="88">
        <v>0</v>
      </c>
      <c r="Z147" s="88">
        <v>0</v>
      </c>
      <c r="AA147" s="88">
        <v>0</v>
      </c>
      <c r="AB147" s="88">
        <v>0</v>
      </c>
      <c r="AC147" s="88">
        <v>0</v>
      </c>
      <c r="AD147" s="88">
        <v>0</v>
      </c>
      <c r="AE147" s="88">
        <v>0</v>
      </c>
      <c r="AF147" s="88">
        <v>0</v>
      </c>
      <c r="AG147" s="88">
        <v>0</v>
      </c>
      <c r="AH147" s="88">
        <v>0</v>
      </c>
      <c r="AI147" s="88">
        <v>0</v>
      </c>
      <c r="AJ147" s="88">
        <v>0</v>
      </c>
      <c r="AK147" s="88">
        <v>0</v>
      </c>
      <c r="AL147" s="88">
        <v>0</v>
      </c>
      <c r="AM147" s="89"/>
      <c r="AN147" s="89"/>
      <c r="AO147" s="89"/>
      <c r="AP147" s="89"/>
      <c r="AQ147" s="90"/>
      <c r="AR147" s="99"/>
    </row>
    <row r="148" spans="1:44" x14ac:dyDescent="0.25">
      <c r="A148" s="88" t="s">
        <v>228</v>
      </c>
      <c r="B148" s="99"/>
      <c r="C148" s="88">
        <v>0</v>
      </c>
      <c r="D148" s="88">
        <v>0</v>
      </c>
      <c r="E148" s="88">
        <v>0</v>
      </c>
      <c r="F148" s="88">
        <v>0</v>
      </c>
      <c r="G148" s="88">
        <v>0</v>
      </c>
      <c r="H148" s="88">
        <v>0</v>
      </c>
      <c r="I148" s="88">
        <v>0</v>
      </c>
      <c r="J148" s="88">
        <v>0</v>
      </c>
      <c r="K148" s="88">
        <v>0</v>
      </c>
      <c r="L148" s="88">
        <v>0</v>
      </c>
      <c r="M148" s="88">
        <v>0</v>
      </c>
      <c r="N148" s="88">
        <v>0</v>
      </c>
      <c r="O148" s="88">
        <v>0</v>
      </c>
      <c r="P148" s="88">
        <v>0</v>
      </c>
      <c r="Q148" s="88">
        <v>0</v>
      </c>
      <c r="R148" s="88">
        <v>0</v>
      </c>
      <c r="S148" s="88">
        <v>0</v>
      </c>
      <c r="T148" s="88">
        <v>0</v>
      </c>
      <c r="U148" s="88">
        <v>0</v>
      </c>
      <c r="V148" s="88">
        <v>0</v>
      </c>
      <c r="W148" s="88">
        <v>0</v>
      </c>
      <c r="X148" s="88">
        <v>0</v>
      </c>
      <c r="Y148" s="88">
        <v>0</v>
      </c>
      <c r="Z148" s="88">
        <v>0</v>
      </c>
      <c r="AA148" s="88">
        <v>0</v>
      </c>
      <c r="AB148" s="88">
        <v>0</v>
      </c>
      <c r="AC148" s="88">
        <v>0</v>
      </c>
      <c r="AD148" s="88">
        <v>0</v>
      </c>
      <c r="AE148" s="88">
        <v>0</v>
      </c>
      <c r="AF148" s="88">
        <v>0</v>
      </c>
      <c r="AG148" s="88">
        <v>0</v>
      </c>
      <c r="AH148" s="88">
        <v>0</v>
      </c>
      <c r="AI148" s="88">
        <v>0</v>
      </c>
      <c r="AJ148" s="88">
        <v>0</v>
      </c>
      <c r="AK148" s="88">
        <v>0</v>
      </c>
      <c r="AL148" s="88">
        <v>0</v>
      </c>
      <c r="AM148" s="89"/>
      <c r="AN148" s="89"/>
      <c r="AO148" s="89"/>
      <c r="AP148" s="89"/>
      <c r="AQ148" s="90"/>
      <c r="AR148" s="99"/>
    </row>
    <row r="149" spans="1:44" x14ac:dyDescent="0.25">
      <c r="A149" s="88" t="s">
        <v>189</v>
      </c>
      <c r="B149" s="99"/>
      <c r="C149" s="88">
        <v>0</v>
      </c>
      <c r="D149" s="88">
        <v>0</v>
      </c>
      <c r="E149" s="88">
        <v>0</v>
      </c>
      <c r="F149" s="88">
        <v>0</v>
      </c>
      <c r="G149" s="88">
        <v>0</v>
      </c>
      <c r="H149" s="88">
        <v>0</v>
      </c>
      <c r="I149" s="88">
        <v>0</v>
      </c>
      <c r="J149" s="88">
        <v>0</v>
      </c>
      <c r="K149" s="88">
        <v>0</v>
      </c>
      <c r="L149" s="88">
        <v>0</v>
      </c>
      <c r="M149" s="88">
        <v>0</v>
      </c>
      <c r="N149" s="88">
        <v>0</v>
      </c>
      <c r="O149" s="88">
        <v>0</v>
      </c>
      <c r="P149" s="88">
        <v>0</v>
      </c>
      <c r="Q149" s="88">
        <v>0</v>
      </c>
      <c r="R149" s="88">
        <v>0</v>
      </c>
      <c r="S149" s="88">
        <v>0</v>
      </c>
      <c r="T149" s="88">
        <v>0</v>
      </c>
      <c r="U149" s="88">
        <v>0</v>
      </c>
      <c r="V149" s="88">
        <v>0</v>
      </c>
      <c r="W149" s="88">
        <v>0</v>
      </c>
      <c r="X149" s="88">
        <v>0</v>
      </c>
      <c r="Y149" s="88">
        <v>0</v>
      </c>
      <c r="Z149" s="88">
        <v>0</v>
      </c>
      <c r="AA149" s="88">
        <v>0</v>
      </c>
      <c r="AB149" s="88">
        <v>0</v>
      </c>
      <c r="AC149" s="88">
        <v>0</v>
      </c>
      <c r="AD149" s="88">
        <v>0</v>
      </c>
      <c r="AE149" s="88">
        <v>0</v>
      </c>
      <c r="AF149" s="88">
        <v>0</v>
      </c>
      <c r="AG149" s="88">
        <v>0</v>
      </c>
      <c r="AH149" s="88">
        <v>0</v>
      </c>
      <c r="AI149" s="88">
        <v>0</v>
      </c>
      <c r="AJ149" s="88">
        <v>0</v>
      </c>
      <c r="AK149" s="88">
        <v>0</v>
      </c>
      <c r="AL149" s="88">
        <v>0</v>
      </c>
      <c r="AM149" s="89"/>
      <c r="AN149" s="89"/>
      <c r="AO149" s="89"/>
      <c r="AP149" s="89"/>
      <c r="AQ149" s="90"/>
      <c r="AR149" s="99"/>
    </row>
    <row r="150" spans="1:44" x14ac:dyDescent="0.25">
      <c r="A150" s="88" t="s">
        <v>190</v>
      </c>
      <c r="B150" s="99"/>
      <c r="C150" s="88">
        <v>0</v>
      </c>
      <c r="D150" s="88">
        <v>0</v>
      </c>
      <c r="E150" s="88">
        <v>0</v>
      </c>
      <c r="F150" s="88">
        <v>0</v>
      </c>
      <c r="G150" s="88">
        <v>0</v>
      </c>
      <c r="H150" s="88">
        <v>0</v>
      </c>
      <c r="I150" s="88">
        <v>0</v>
      </c>
      <c r="J150" s="88">
        <v>0</v>
      </c>
      <c r="K150" s="88">
        <v>0</v>
      </c>
      <c r="L150" s="88">
        <v>0</v>
      </c>
      <c r="M150" s="88">
        <v>0</v>
      </c>
      <c r="N150" s="88">
        <v>0</v>
      </c>
      <c r="O150" s="88">
        <v>0</v>
      </c>
      <c r="P150" s="88">
        <v>0</v>
      </c>
      <c r="Q150" s="88">
        <v>0</v>
      </c>
      <c r="R150" s="88">
        <v>0</v>
      </c>
      <c r="S150" s="88">
        <v>0</v>
      </c>
      <c r="T150" s="88">
        <v>0</v>
      </c>
      <c r="U150" s="88">
        <v>0</v>
      </c>
      <c r="V150" s="88">
        <v>0</v>
      </c>
      <c r="W150" s="88">
        <v>0</v>
      </c>
      <c r="X150" s="88">
        <v>0</v>
      </c>
      <c r="Y150" s="88">
        <v>0</v>
      </c>
      <c r="Z150" s="88">
        <v>0</v>
      </c>
      <c r="AA150" s="88">
        <v>0</v>
      </c>
      <c r="AB150" s="88">
        <v>0</v>
      </c>
      <c r="AC150" s="88">
        <v>0</v>
      </c>
      <c r="AD150" s="88">
        <v>0</v>
      </c>
      <c r="AE150" s="88">
        <v>0</v>
      </c>
      <c r="AF150" s="88">
        <v>0</v>
      </c>
      <c r="AG150" s="88">
        <v>0</v>
      </c>
      <c r="AH150" s="88">
        <v>0</v>
      </c>
      <c r="AI150" s="88">
        <v>0</v>
      </c>
      <c r="AJ150" s="88">
        <v>0</v>
      </c>
      <c r="AK150" s="88">
        <v>0</v>
      </c>
      <c r="AL150" s="88">
        <v>0</v>
      </c>
      <c r="AM150" s="89"/>
      <c r="AN150" s="89"/>
      <c r="AO150" s="89"/>
      <c r="AP150" s="89"/>
      <c r="AQ150" s="90"/>
      <c r="AR150" s="99"/>
    </row>
    <row r="151" spans="1:44" x14ac:dyDescent="0.25">
      <c r="A151" s="88" t="s">
        <v>218</v>
      </c>
      <c r="B151" s="99"/>
      <c r="C151" s="88">
        <v>0</v>
      </c>
      <c r="D151" s="88">
        <v>0</v>
      </c>
      <c r="E151" s="88">
        <v>0</v>
      </c>
      <c r="F151" s="88">
        <v>0</v>
      </c>
      <c r="G151" s="88">
        <v>0</v>
      </c>
      <c r="H151" s="88">
        <v>0</v>
      </c>
      <c r="I151" s="88">
        <v>0</v>
      </c>
      <c r="J151" s="88">
        <v>0</v>
      </c>
      <c r="K151" s="88">
        <v>0</v>
      </c>
      <c r="L151" s="88">
        <v>0</v>
      </c>
      <c r="M151" s="88">
        <v>0</v>
      </c>
      <c r="N151" s="88">
        <v>0</v>
      </c>
      <c r="O151" s="88">
        <v>0</v>
      </c>
      <c r="P151" s="88">
        <v>0</v>
      </c>
      <c r="Q151" s="88">
        <v>0</v>
      </c>
      <c r="R151" s="88">
        <v>0</v>
      </c>
      <c r="S151" s="88">
        <v>0</v>
      </c>
      <c r="T151" s="88">
        <v>0</v>
      </c>
      <c r="U151" s="88">
        <v>0</v>
      </c>
      <c r="V151" s="88">
        <v>0</v>
      </c>
      <c r="W151" s="88">
        <v>0</v>
      </c>
      <c r="X151" s="88">
        <v>0</v>
      </c>
      <c r="Y151" s="88">
        <v>0</v>
      </c>
      <c r="Z151" s="88">
        <v>0</v>
      </c>
      <c r="AA151" s="88">
        <v>0</v>
      </c>
      <c r="AB151" s="88">
        <v>0</v>
      </c>
      <c r="AC151" s="88">
        <v>0</v>
      </c>
      <c r="AD151" s="88">
        <v>0</v>
      </c>
      <c r="AE151" s="88">
        <v>0</v>
      </c>
      <c r="AF151" s="88">
        <v>0</v>
      </c>
      <c r="AG151" s="88">
        <v>0</v>
      </c>
      <c r="AH151" s="88">
        <v>0</v>
      </c>
      <c r="AI151" s="88">
        <v>0</v>
      </c>
      <c r="AJ151" s="88">
        <v>0</v>
      </c>
      <c r="AK151" s="88">
        <v>0</v>
      </c>
      <c r="AL151" s="88">
        <v>0</v>
      </c>
      <c r="AM151" s="89"/>
      <c r="AN151" s="89"/>
      <c r="AO151" s="89"/>
      <c r="AP151" s="89"/>
      <c r="AQ151" s="90"/>
      <c r="AR151" s="99"/>
    </row>
    <row r="152" spans="1:44" x14ac:dyDescent="0.25">
      <c r="A152" s="88" t="s">
        <v>219</v>
      </c>
      <c r="B152" s="99"/>
      <c r="C152" s="88">
        <v>0</v>
      </c>
      <c r="D152" s="88">
        <v>0</v>
      </c>
      <c r="E152" s="88">
        <v>0</v>
      </c>
      <c r="F152" s="88">
        <v>0</v>
      </c>
      <c r="G152" s="88">
        <v>0</v>
      </c>
      <c r="H152" s="88">
        <v>0</v>
      </c>
      <c r="I152" s="88">
        <v>0</v>
      </c>
      <c r="J152" s="88">
        <v>0</v>
      </c>
      <c r="K152" s="88">
        <v>0</v>
      </c>
      <c r="L152" s="88">
        <v>0</v>
      </c>
      <c r="M152" s="88">
        <v>0</v>
      </c>
      <c r="N152" s="88">
        <v>0</v>
      </c>
      <c r="O152" s="88">
        <v>0</v>
      </c>
      <c r="P152" s="88">
        <v>0</v>
      </c>
      <c r="Q152" s="88">
        <v>0</v>
      </c>
      <c r="R152" s="88">
        <v>0</v>
      </c>
      <c r="S152" s="88">
        <v>0</v>
      </c>
      <c r="T152" s="88">
        <v>0</v>
      </c>
      <c r="U152" s="88">
        <v>0</v>
      </c>
      <c r="V152" s="88">
        <v>0</v>
      </c>
      <c r="W152" s="88">
        <v>0</v>
      </c>
      <c r="X152" s="88">
        <v>0</v>
      </c>
      <c r="Y152" s="88">
        <v>0</v>
      </c>
      <c r="Z152" s="88">
        <v>0</v>
      </c>
      <c r="AA152" s="88">
        <v>0</v>
      </c>
      <c r="AB152" s="88">
        <v>0</v>
      </c>
      <c r="AC152" s="88">
        <v>0</v>
      </c>
      <c r="AD152" s="88">
        <v>0</v>
      </c>
      <c r="AE152" s="88">
        <v>0</v>
      </c>
      <c r="AF152" s="88">
        <v>0</v>
      </c>
      <c r="AG152" s="88">
        <v>0</v>
      </c>
      <c r="AH152" s="88">
        <v>0</v>
      </c>
      <c r="AI152" s="88">
        <v>0</v>
      </c>
      <c r="AJ152" s="88">
        <v>0</v>
      </c>
      <c r="AK152" s="88">
        <v>0</v>
      </c>
      <c r="AL152" s="88">
        <v>0</v>
      </c>
      <c r="AM152" s="89"/>
      <c r="AN152" s="89"/>
      <c r="AO152" s="89"/>
      <c r="AP152" s="89"/>
      <c r="AQ152" s="90"/>
      <c r="AR152" s="99"/>
    </row>
    <row r="153" spans="1:44" x14ac:dyDescent="0.25">
      <c r="A153" s="88" t="s">
        <v>220</v>
      </c>
      <c r="B153" s="99"/>
      <c r="C153" s="88">
        <v>0</v>
      </c>
      <c r="D153" s="88">
        <v>0</v>
      </c>
      <c r="E153" s="88">
        <v>0</v>
      </c>
      <c r="F153" s="88">
        <v>0</v>
      </c>
      <c r="G153" s="88">
        <v>0</v>
      </c>
      <c r="H153" s="88">
        <v>0</v>
      </c>
      <c r="I153" s="88">
        <v>0</v>
      </c>
      <c r="J153" s="88">
        <v>0</v>
      </c>
      <c r="K153" s="88">
        <v>0</v>
      </c>
      <c r="L153" s="88">
        <v>0</v>
      </c>
      <c r="M153" s="88">
        <v>0</v>
      </c>
      <c r="N153" s="88">
        <v>0</v>
      </c>
      <c r="O153" s="88">
        <v>0</v>
      </c>
      <c r="P153" s="88">
        <v>0</v>
      </c>
      <c r="Q153" s="88">
        <v>0</v>
      </c>
      <c r="R153" s="88">
        <v>0</v>
      </c>
      <c r="S153" s="88">
        <v>0</v>
      </c>
      <c r="T153" s="88">
        <v>0</v>
      </c>
      <c r="U153" s="88">
        <v>0</v>
      </c>
      <c r="V153" s="88">
        <v>0</v>
      </c>
      <c r="W153" s="88">
        <v>0</v>
      </c>
      <c r="X153" s="88">
        <v>0</v>
      </c>
      <c r="Y153" s="88">
        <v>0</v>
      </c>
      <c r="Z153" s="88">
        <v>0</v>
      </c>
      <c r="AA153" s="88">
        <v>0</v>
      </c>
      <c r="AB153" s="88">
        <v>0</v>
      </c>
      <c r="AC153" s="88">
        <v>0</v>
      </c>
      <c r="AD153" s="88">
        <v>0</v>
      </c>
      <c r="AE153" s="88">
        <v>0</v>
      </c>
      <c r="AF153" s="88">
        <v>0</v>
      </c>
      <c r="AG153" s="88">
        <v>0</v>
      </c>
      <c r="AH153" s="88">
        <v>0</v>
      </c>
      <c r="AI153" s="88">
        <v>0</v>
      </c>
      <c r="AJ153" s="88">
        <v>0</v>
      </c>
      <c r="AK153" s="88">
        <v>0</v>
      </c>
      <c r="AL153" s="88">
        <v>0</v>
      </c>
      <c r="AM153" s="89"/>
      <c r="AN153" s="89"/>
      <c r="AO153" s="89"/>
      <c r="AP153" s="89"/>
      <c r="AQ153" s="90"/>
      <c r="AR153" s="99"/>
    </row>
    <row r="154" spans="1:44" x14ac:dyDescent="0.25">
      <c r="A154" s="88" t="s">
        <v>221</v>
      </c>
      <c r="B154" s="99"/>
      <c r="C154" s="88">
        <v>0</v>
      </c>
      <c r="D154" s="88">
        <v>0</v>
      </c>
      <c r="E154" s="88">
        <v>0</v>
      </c>
      <c r="F154" s="88">
        <v>0</v>
      </c>
      <c r="G154" s="88">
        <v>0</v>
      </c>
      <c r="H154" s="88">
        <v>0</v>
      </c>
      <c r="I154" s="88">
        <v>0</v>
      </c>
      <c r="J154" s="88">
        <v>0</v>
      </c>
      <c r="K154" s="88">
        <v>0</v>
      </c>
      <c r="L154" s="88">
        <v>0</v>
      </c>
      <c r="M154" s="88">
        <v>0</v>
      </c>
      <c r="N154" s="88">
        <v>0</v>
      </c>
      <c r="O154" s="88">
        <v>0</v>
      </c>
      <c r="P154" s="88">
        <v>0</v>
      </c>
      <c r="Q154" s="88">
        <v>0</v>
      </c>
      <c r="R154" s="88">
        <v>0</v>
      </c>
      <c r="S154" s="88">
        <v>0</v>
      </c>
      <c r="T154" s="88">
        <v>0</v>
      </c>
      <c r="U154" s="88">
        <v>0</v>
      </c>
      <c r="V154" s="88">
        <v>0</v>
      </c>
      <c r="W154" s="88">
        <v>0</v>
      </c>
      <c r="X154" s="88">
        <v>0</v>
      </c>
      <c r="Y154" s="88">
        <v>0</v>
      </c>
      <c r="Z154" s="88">
        <v>0</v>
      </c>
      <c r="AA154" s="88">
        <v>0</v>
      </c>
      <c r="AB154" s="88">
        <v>0</v>
      </c>
      <c r="AC154" s="88">
        <v>0</v>
      </c>
      <c r="AD154" s="88">
        <v>0</v>
      </c>
      <c r="AE154" s="88">
        <v>0</v>
      </c>
      <c r="AF154" s="88">
        <v>0</v>
      </c>
      <c r="AG154" s="88">
        <v>0</v>
      </c>
      <c r="AH154" s="88">
        <v>0</v>
      </c>
      <c r="AI154" s="88">
        <v>0</v>
      </c>
      <c r="AJ154" s="88">
        <v>0</v>
      </c>
      <c r="AK154" s="88">
        <v>0</v>
      </c>
      <c r="AL154" s="88">
        <v>0</v>
      </c>
      <c r="AM154" s="89"/>
      <c r="AN154" s="89"/>
      <c r="AO154" s="89"/>
      <c r="AP154" s="89"/>
      <c r="AQ154" s="90"/>
      <c r="AR154" s="99"/>
    </row>
    <row r="155" spans="1:44" x14ac:dyDescent="0.25">
      <c r="A155" s="95" t="s">
        <v>222</v>
      </c>
      <c r="B155" s="99"/>
      <c r="C155" s="88">
        <v>0</v>
      </c>
      <c r="D155" s="88">
        <v>0</v>
      </c>
      <c r="E155" s="88">
        <v>0</v>
      </c>
      <c r="F155" s="88">
        <v>0</v>
      </c>
      <c r="G155" s="88">
        <v>0</v>
      </c>
      <c r="H155" s="88">
        <v>0</v>
      </c>
      <c r="I155" s="88">
        <v>0</v>
      </c>
      <c r="J155" s="88">
        <v>0</v>
      </c>
      <c r="K155" s="88">
        <v>0</v>
      </c>
      <c r="L155" s="88">
        <v>0</v>
      </c>
      <c r="M155" s="88">
        <v>0</v>
      </c>
      <c r="N155" s="88">
        <v>0</v>
      </c>
      <c r="O155" s="88">
        <v>0</v>
      </c>
      <c r="P155" s="88">
        <v>0</v>
      </c>
      <c r="Q155" s="88">
        <v>0</v>
      </c>
      <c r="R155" s="88">
        <v>0</v>
      </c>
      <c r="S155" s="88">
        <v>0</v>
      </c>
      <c r="T155" s="88">
        <v>0</v>
      </c>
      <c r="U155" s="88">
        <v>0</v>
      </c>
      <c r="V155" s="88">
        <v>0</v>
      </c>
      <c r="W155" s="88">
        <v>0</v>
      </c>
      <c r="X155" s="88">
        <v>0</v>
      </c>
      <c r="Y155" s="88">
        <v>0</v>
      </c>
      <c r="Z155" s="88">
        <v>0</v>
      </c>
      <c r="AA155" s="88">
        <v>0</v>
      </c>
      <c r="AB155" s="88">
        <v>0</v>
      </c>
      <c r="AC155" s="88">
        <v>0</v>
      </c>
      <c r="AD155" s="88">
        <v>0</v>
      </c>
      <c r="AE155" s="88">
        <v>0</v>
      </c>
      <c r="AF155" s="88">
        <v>0</v>
      </c>
      <c r="AG155" s="88">
        <v>0</v>
      </c>
      <c r="AH155" s="88">
        <v>0</v>
      </c>
      <c r="AI155" s="88">
        <v>0</v>
      </c>
      <c r="AJ155" s="88">
        <v>0</v>
      </c>
      <c r="AK155" s="88">
        <v>0</v>
      </c>
      <c r="AL155" s="88">
        <v>0</v>
      </c>
      <c r="AM155" s="89"/>
      <c r="AN155" s="89"/>
      <c r="AO155" s="89"/>
      <c r="AP155" s="89"/>
      <c r="AQ155" s="90"/>
      <c r="AR155" s="99"/>
    </row>
    <row r="156" spans="1:44" x14ac:dyDescent="0.25">
      <c r="A156" s="95" t="s">
        <v>223</v>
      </c>
      <c r="B156" s="99"/>
      <c r="C156" s="88">
        <v>0</v>
      </c>
      <c r="D156" s="88">
        <v>0</v>
      </c>
      <c r="E156" s="88">
        <v>0</v>
      </c>
      <c r="F156" s="88">
        <v>0</v>
      </c>
      <c r="G156" s="88">
        <v>0</v>
      </c>
      <c r="H156" s="88">
        <v>0</v>
      </c>
      <c r="I156" s="88">
        <v>0</v>
      </c>
      <c r="J156" s="88">
        <v>0</v>
      </c>
      <c r="K156" s="88">
        <v>0</v>
      </c>
      <c r="L156" s="88">
        <v>0</v>
      </c>
      <c r="M156" s="88">
        <v>0</v>
      </c>
      <c r="N156" s="88">
        <v>0</v>
      </c>
      <c r="O156" s="88">
        <v>0</v>
      </c>
      <c r="P156" s="88">
        <v>0</v>
      </c>
      <c r="Q156" s="88">
        <v>0</v>
      </c>
      <c r="R156" s="88">
        <v>0</v>
      </c>
      <c r="S156" s="88">
        <v>0</v>
      </c>
      <c r="T156" s="88">
        <v>0</v>
      </c>
      <c r="U156" s="88">
        <v>0</v>
      </c>
      <c r="V156" s="88">
        <v>0</v>
      </c>
      <c r="W156" s="88">
        <v>0</v>
      </c>
      <c r="X156" s="88">
        <v>0</v>
      </c>
      <c r="Y156" s="88">
        <v>0</v>
      </c>
      <c r="Z156" s="88">
        <v>0</v>
      </c>
      <c r="AA156" s="88">
        <v>0</v>
      </c>
      <c r="AB156" s="88">
        <v>0</v>
      </c>
      <c r="AC156" s="88">
        <v>0</v>
      </c>
      <c r="AD156" s="88">
        <v>0</v>
      </c>
      <c r="AE156" s="88">
        <v>0</v>
      </c>
      <c r="AF156" s="88">
        <v>0</v>
      </c>
      <c r="AG156" s="88">
        <v>0</v>
      </c>
      <c r="AH156" s="88">
        <v>0</v>
      </c>
      <c r="AI156" s="88">
        <v>0</v>
      </c>
      <c r="AJ156" s="88">
        <v>0</v>
      </c>
      <c r="AK156" s="88">
        <v>0</v>
      </c>
      <c r="AL156" s="88">
        <v>0</v>
      </c>
      <c r="AM156" s="89"/>
      <c r="AN156" s="89"/>
      <c r="AO156" s="89"/>
      <c r="AP156" s="89"/>
      <c r="AQ156" s="90"/>
      <c r="AR156" s="99"/>
    </row>
    <row r="157" spans="1:44" x14ac:dyDescent="0.25">
      <c r="A157" s="88" t="s">
        <v>224</v>
      </c>
      <c r="B157" s="99"/>
      <c r="C157" s="88">
        <v>0</v>
      </c>
      <c r="D157" s="88">
        <v>0</v>
      </c>
      <c r="E157" s="88">
        <v>0</v>
      </c>
      <c r="F157" s="88">
        <v>0</v>
      </c>
      <c r="G157" s="88">
        <v>0</v>
      </c>
      <c r="H157" s="88">
        <v>0</v>
      </c>
      <c r="I157" s="88">
        <v>0</v>
      </c>
      <c r="J157" s="88">
        <v>0</v>
      </c>
      <c r="K157" s="88">
        <v>0</v>
      </c>
      <c r="L157" s="88">
        <v>0</v>
      </c>
      <c r="M157" s="88">
        <v>0</v>
      </c>
      <c r="N157" s="88">
        <v>0</v>
      </c>
      <c r="O157" s="88">
        <v>0</v>
      </c>
      <c r="P157" s="88">
        <v>0</v>
      </c>
      <c r="Q157" s="88">
        <v>0</v>
      </c>
      <c r="R157" s="88">
        <v>0</v>
      </c>
      <c r="S157" s="88">
        <v>0</v>
      </c>
      <c r="T157" s="88">
        <v>0</v>
      </c>
      <c r="U157" s="88">
        <v>0</v>
      </c>
      <c r="V157" s="88">
        <v>0</v>
      </c>
      <c r="W157" s="88">
        <v>0</v>
      </c>
      <c r="X157" s="88">
        <v>0</v>
      </c>
      <c r="Y157" s="88">
        <v>0</v>
      </c>
      <c r="Z157" s="88">
        <v>0</v>
      </c>
      <c r="AA157" s="88">
        <v>0</v>
      </c>
      <c r="AB157" s="88">
        <v>0</v>
      </c>
      <c r="AC157" s="88">
        <v>0</v>
      </c>
      <c r="AD157" s="88">
        <v>0</v>
      </c>
      <c r="AE157" s="88">
        <v>0</v>
      </c>
      <c r="AF157" s="88">
        <v>0</v>
      </c>
      <c r="AG157" s="88">
        <v>0</v>
      </c>
      <c r="AH157" s="88">
        <v>0</v>
      </c>
      <c r="AI157" s="88">
        <v>0</v>
      </c>
      <c r="AJ157" s="88">
        <v>0</v>
      </c>
      <c r="AK157" s="88">
        <v>0</v>
      </c>
      <c r="AL157" s="88">
        <v>0</v>
      </c>
      <c r="AM157" s="89"/>
      <c r="AN157" s="89"/>
      <c r="AO157" s="89"/>
      <c r="AP157" s="89"/>
      <c r="AQ157" s="90"/>
      <c r="AR157" s="99"/>
    </row>
    <row r="158" spans="1:44" x14ac:dyDescent="0.25">
      <c r="A158" s="88" t="s">
        <v>225</v>
      </c>
      <c r="B158" s="99"/>
      <c r="C158" s="88">
        <v>0</v>
      </c>
      <c r="D158" s="88">
        <v>0</v>
      </c>
      <c r="E158" s="88">
        <v>0</v>
      </c>
      <c r="F158" s="88">
        <v>0</v>
      </c>
      <c r="G158" s="88">
        <v>0</v>
      </c>
      <c r="H158" s="88">
        <v>0</v>
      </c>
      <c r="I158" s="88">
        <v>0</v>
      </c>
      <c r="J158" s="88">
        <v>0</v>
      </c>
      <c r="K158" s="88">
        <v>0</v>
      </c>
      <c r="L158" s="88">
        <v>0</v>
      </c>
      <c r="M158" s="88">
        <v>0</v>
      </c>
      <c r="N158" s="88">
        <v>0</v>
      </c>
      <c r="O158" s="88">
        <v>0</v>
      </c>
      <c r="P158" s="88">
        <v>0</v>
      </c>
      <c r="Q158" s="88">
        <v>0</v>
      </c>
      <c r="R158" s="88">
        <v>0</v>
      </c>
      <c r="S158" s="88">
        <v>0</v>
      </c>
      <c r="T158" s="88">
        <v>0</v>
      </c>
      <c r="U158" s="88">
        <v>0</v>
      </c>
      <c r="V158" s="88">
        <v>0</v>
      </c>
      <c r="W158" s="88">
        <v>0</v>
      </c>
      <c r="X158" s="88">
        <v>0</v>
      </c>
      <c r="Y158" s="88">
        <v>0</v>
      </c>
      <c r="Z158" s="88">
        <v>0</v>
      </c>
      <c r="AA158" s="88">
        <v>0</v>
      </c>
      <c r="AB158" s="88">
        <v>0</v>
      </c>
      <c r="AC158" s="88">
        <v>0</v>
      </c>
      <c r="AD158" s="88">
        <v>0</v>
      </c>
      <c r="AE158" s="88">
        <v>0</v>
      </c>
      <c r="AF158" s="88">
        <v>0</v>
      </c>
      <c r="AG158" s="88">
        <v>0</v>
      </c>
      <c r="AH158" s="88">
        <v>0</v>
      </c>
      <c r="AI158" s="88">
        <v>0</v>
      </c>
      <c r="AJ158" s="88">
        <v>0</v>
      </c>
      <c r="AK158" s="88">
        <v>0</v>
      </c>
      <c r="AL158" s="88">
        <v>0</v>
      </c>
      <c r="AM158" s="89"/>
      <c r="AN158" s="89"/>
      <c r="AO158" s="89"/>
      <c r="AP158" s="89"/>
      <c r="AQ158" s="90"/>
      <c r="AR158" s="99"/>
    </row>
    <row r="159" spans="1:44" x14ac:dyDescent="0.25">
      <c r="A159" s="88" t="s">
        <v>191</v>
      </c>
      <c r="B159" s="99"/>
      <c r="C159" s="88">
        <v>0</v>
      </c>
      <c r="D159" s="88">
        <v>0</v>
      </c>
      <c r="E159" s="88">
        <v>0</v>
      </c>
      <c r="F159" s="88">
        <v>0</v>
      </c>
      <c r="G159" s="88">
        <v>0</v>
      </c>
      <c r="H159" s="88">
        <v>0</v>
      </c>
      <c r="I159" s="88">
        <v>0</v>
      </c>
      <c r="J159" s="88">
        <v>0</v>
      </c>
      <c r="K159" s="88">
        <v>0</v>
      </c>
      <c r="L159" s="88">
        <v>0</v>
      </c>
      <c r="M159" s="88">
        <v>0</v>
      </c>
      <c r="N159" s="88">
        <v>0</v>
      </c>
      <c r="O159" s="88">
        <v>0</v>
      </c>
      <c r="P159" s="88">
        <v>0</v>
      </c>
      <c r="Q159" s="88">
        <v>0</v>
      </c>
      <c r="R159" s="88">
        <v>0</v>
      </c>
      <c r="S159" s="88">
        <v>0</v>
      </c>
      <c r="T159" s="88">
        <v>0</v>
      </c>
      <c r="U159" s="88">
        <v>0</v>
      </c>
      <c r="V159" s="88">
        <v>0</v>
      </c>
      <c r="W159" s="88">
        <v>0</v>
      </c>
      <c r="X159" s="88">
        <v>0</v>
      </c>
      <c r="Y159" s="88">
        <v>0</v>
      </c>
      <c r="Z159" s="88">
        <v>0</v>
      </c>
      <c r="AA159" s="88">
        <v>0</v>
      </c>
      <c r="AB159" s="88">
        <v>0</v>
      </c>
      <c r="AC159" s="88">
        <v>0</v>
      </c>
      <c r="AD159" s="88">
        <v>0</v>
      </c>
      <c r="AE159" s="88">
        <v>0</v>
      </c>
      <c r="AF159" s="88">
        <v>0</v>
      </c>
      <c r="AG159" s="88">
        <v>0</v>
      </c>
      <c r="AH159" s="88">
        <v>0</v>
      </c>
      <c r="AI159" s="88">
        <v>0</v>
      </c>
      <c r="AJ159" s="88">
        <v>0</v>
      </c>
      <c r="AK159" s="88">
        <v>0</v>
      </c>
      <c r="AL159" s="88">
        <v>0</v>
      </c>
      <c r="AM159" s="89"/>
      <c r="AN159" s="89"/>
      <c r="AO159" s="89"/>
      <c r="AP159" s="89"/>
      <c r="AQ159" s="90"/>
      <c r="AR159" s="99"/>
    </row>
    <row r="160" spans="1:44" x14ac:dyDescent="0.25">
      <c r="A160" s="95" t="s">
        <v>226</v>
      </c>
      <c r="B160" s="99"/>
      <c r="C160" s="88">
        <v>0</v>
      </c>
      <c r="D160" s="88">
        <v>0</v>
      </c>
      <c r="E160" s="88">
        <v>0</v>
      </c>
      <c r="F160" s="88">
        <v>0</v>
      </c>
      <c r="G160" s="88">
        <v>0</v>
      </c>
      <c r="H160" s="88">
        <v>0</v>
      </c>
      <c r="I160" s="88">
        <v>0</v>
      </c>
      <c r="J160" s="88">
        <v>0</v>
      </c>
      <c r="K160" s="88">
        <v>0</v>
      </c>
      <c r="L160" s="88">
        <v>0</v>
      </c>
      <c r="M160" s="88">
        <v>0</v>
      </c>
      <c r="N160" s="88">
        <v>0</v>
      </c>
      <c r="O160" s="88">
        <v>0</v>
      </c>
      <c r="P160" s="88">
        <v>0</v>
      </c>
      <c r="Q160" s="88">
        <v>0</v>
      </c>
      <c r="R160" s="88">
        <v>0</v>
      </c>
      <c r="S160" s="88">
        <v>0</v>
      </c>
      <c r="T160" s="88">
        <v>0</v>
      </c>
      <c r="U160" s="88">
        <v>0</v>
      </c>
      <c r="V160" s="88">
        <v>0</v>
      </c>
      <c r="W160" s="88">
        <v>0</v>
      </c>
      <c r="X160" s="88">
        <v>0</v>
      </c>
      <c r="Y160" s="88">
        <v>0</v>
      </c>
      <c r="Z160" s="88">
        <v>0</v>
      </c>
      <c r="AA160" s="88">
        <v>0</v>
      </c>
      <c r="AB160" s="88">
        <v>0</v>
      </c>
      <c r="AC160" s="88">
        <v>0</v>
      </c>
      <c r="AD160" s="88">
        <v>0</v>
      </c>
      <c r="AE160" s="88">
        <v>0</v>
      </c>
      <c r="AF160" s="88">
        <v>0</v>
      </c>
      <c r="AG160" s="88">
        <v>0</v>
      </c>
      <c r="AH160" s="88">
        <v>0</v>
      </c>
      <c r="AI160" s="88">
        <v>0</v>
      </c>
      <c r="AJ160" s="88">
        <v>0</v>
      </c>
      <c r="AK160" s="88">
        <v>0</v>
      </c>
      <c r="AL160" s="88">
        <v>0</v>
      </c>
      <c r="AM160" s="89"/>
      <c r="AN160" s="89"/>
      <c r="AO160" s="89"/>
      <c r="AP160" s="89"/>
      <c r="AQ160" s="90"/>
      <c r="AR160" s="99"/>
    </row>
    <row r="161" spans="1:44" x14ac:dyDescent="0.25">
      <c r="A161" s="91" t="s">
        <v>227</v>
      </c>
      <c r="B161" s="100"/>
      <c r="C161" s="88">
        <v>0</v>
      </c>
      <c r="D161" s="88">
        <v>0</v>
      </c>
      <c r="E161" s="88">
        <v>0</v>
      </c>
      <c r="F161" s="88">
        <v>0</v>
      </c>
      <c r="G161" s="88">
        <v>0</v>
      </c>
      <c r="H161" s="88">
        <v>0</v>
      </c>
      <c r="I161" s="88">
        <v>0</v>
      </c>
      <c r="J161" s="88">
        <v>0</v>
      </c>
      <c r="K161" s="88">
        <v>0</v>
      </c>
      <c r="L161" s="88">
        <v>0</v>
      </c>
      <c r="M161" s="88">
        <v>0</v>
      </c>
      <c r="N161" s="88">
        <v>0</v>
      </c>
      <c r="O161" s="88">
        <v>0</v>
      </c>
      <c r="P161" s="88">
        <v>0</v>
      </c>
      <c r="Q161" s="88">
        <v>0</v>
      </c>
      <c r="R161" s="88">
        <v>0</v>
      </c>
      <c r="S161" s="88">
        <v>0</v>
      </c>
      <c r="T161" s="88">
        <v>0</v>
      </c>
      <c r="U161" s="88">
        <v>0</v>
      </c>
      <c r="V161" s="88">
        <v>0</v>
      </c>
      <c r="W161" s="88">
        <v>0</v>
      </c>
      <c r="X161" s="88">
        <v>0</v>
      </c>
      <c r="Y161" s="88">
        <v>0</v>
      </c>
      <c r="Z161" s="88">
        <v>0</v>
      </c>
      <c r="AA161" s="88">
        <v>0</v>
      </c>
      <c r="AB161" s="88">
        <v>0</v>
      </c>
      <c r="AC161" s="88">
        <v>0</v>
      </c>
      <c r="AD161" s="88">
        <v>0</v>
      </c>
      <c r="AE161" s="88">
        <v>0</v>
      </c>
      <c r="AF161" s="88">
        <v>0</v>
      </c>
      <c r="AG161" s="88">
        <v>0</v>
      </c>
      <c r="AH161" s="88">
        <v>0</v>
      </c>
      <c r="AI161" s="88">
        <v>0</v>
      </c>
      <c r="AJ161" s="88">
        <v>0</v>
      </c>
      <c r="AK161" s="88">
        <v>0</v>
      </c>
      <c r="AL161" s="88">
        <v>0</v>
      </c>
      <c r="AM161" s="92"/>
      <c r="AN161" s="92"/>
      <c r="AO161" s="92"/>
      <c r="AP161" s="92"/>
      <c r="AQ161" s="93"/>
      <c r="AR161" s="100"/>
    </row>
  </sheetData>
  <mergeCells count="18">
    <mergeCell ref="AL109:AQ109"/>
    <mergeCell ref="C109:H109"/>
    <mergeCell ref="J109:O109"/>
    <mergeCell ref="Q109:V109"/>
    <mergeCell ref="X109:AC109"/>
    <mergeCell ref="AE109:AJ109"/>
    <mergeCell ref="AL1:AQ1"/>
    <mergeCell ref="C55:H55"/>
    <mergeCell ref="J55:O55"/>
    <mergeCell ref="Q55:V55"/>
    <mergeCell ref="X55:AC55"/>
    <mergeCell ref="AE55:AJ55"/>
    <mergeCell ref="AL55:AQ55"/>
    <mergeCell ref="J1:O1"/>
    <mergeCell ref="Q1:V1"/>
    <mergeCell ref="X1:AC1"/>
    <mergeCell ref="C1:H1"/>
    <mergeCell ref="AE1:AJ1"/>
  </mergeCells>
  <conditionalFormatting sqref="AF4:AJ53">
    <cfRule type="colorScale" priority="33">
      <colorScale>
        <cfvo type="min"/>
        <cfvo type="percentile" val="50"/>
        <cfvo type="max"/>
        <color rgb="FFF8696B"/>
        <color rgb="FFFFEB84"/>
        <color rgb="FF63BE7B"/>
      </colorScale>
    </cfRule>
  </conditionalFormatting>
  <conditionalFormatting sqref="AF4:AJ53">
    <cfRule type="colorScale" priority="32">
      <colorScale>
        <cfvo type="min"/>
        <cfvo type="percentile" val="50"/>
        <cfvo type="max"/>
        <color rgb="FFF8696B"/>
        <color rgb="FFFFEB84"/>
        <color rgb="FF63BE7B"/>
      </colorScale>
    </cfRule>
  </conditionalFormatting>
  <conditionalFormatting sqref="AF4:AJ53">
    <cfRule type="colorScale" priority="31">
      <colorScale>
        <cfvo type="min"/>
        <cfvo type="percentile" val="50"/>
        <cfvo type="max"/>
        <color rgb="FFF8696B"/>
        <color rgb="FFFFEB84"/>
        <color rgb="FF63BE7B"/>
      </colorScale>
    </cfRule>
  </conditionalFormatting>
  <conditionalFormatting sqref="C4:AE53">
    <cfRule type="colorScale" priority="24">
      <colorScale>
        <cfvo type="min"/>
        <cfvo type="percentile" val="50"/>
        <cfvo type="max"/>
        <color rgb="FFF8696B"/>
        <color rgb="FFFFEB84"/>
        <color rgb="FF63BE7B"/>
      </colorScale>
    </cfRule>
  </conditionalFormatting>
  <conditionalFormatting sqref="AM4:AQ53">
    <cfRule type="colorScale" priority="23">
      <colorScale>
        <cfvo type="min"/>
        <cfvo type="percentile" val="50"/>
        <cfvo type="max"/>
        <color rgb="FFF8696B"/>
        <color rgb="FFFFEB84"/>
        <color rgb="FF63BE7B"/>
      </colorScale>
    </cfRule>
  </conditionalFormatting>
  <conditionalFormatting sqref="AM4:AQ53">
    <cfRule type="colorScale" priority="22">
      <colorScale>
        <cfvo type="min"/>
        <cfvo type="percentile" val="50"/>
        <cfvo type="max"/>
        <color rgb="FFF8696B"/>
        <color rgb="FFFFEB84"/>
        <color rgb="FF63BE7B"/>
      </colorScale>
    </cfRule>
  </conditionalFormatting>
  <conditionalFormatting sqref="AM4:AQ53">
    <cfRule type="colorScale" priority="21">
      <colorScale>
        <cfvo type="min"/>
        <cfvo type="percentile" val="50"/>
        <cfvo type="max"/>
        <color rgb="FFF8696B"/>
        <color rgb="FFFFEB84"/>
        <color rgb="FF63BE7B"/>
      </colorScale>
    </cfRule>
  </conditionalFormatting>
  <conditionalFormatting sqref="AL4:AL53">
    <cfRule type="colorScale" priority="20">
      <colorScale>
        <cfvo type="min"/>
        <cfvo type="percentile" val="50"/>
        <cfvo type="max"/>
        <color rgb="FFF8696B"/>
        <color rgb="FFFFEB84"/>
        <color rgb="FF63BE7B"/>
      </colorScale>
    </cfRule>
  </conditionalFormatting>
  <conditionalFormatting sqref="C4:AL53">
    <cfRule type="colorScale" priority="19">
      <colorScale>
        <cfvo type="min"/>
        <cfvo type="percentile" val="50"/>
        <cfvo type="max"/>
        <color rgb="FFF8696B"/>
        <color rgb="FFFFEB84"/>
        <color rgb="FF63BE7B"/>
      </colorScale>
    </cfRule>
  </conditionalFormatting>
  <conditionalFormatting sqref="AF58:AJ107">
    <cfRule type="colorScale" priority="18">
      <colorScale>
        <cfvo type="min"/>
        <cfvo type="percentile" val="50"/>
        <cfvo type="max"/>
        <color rgb="FFF8696B"/>
        <color rgb="FFFFEB84"/>
        <color rgb="FF63BE7B"/>
      </colorScale>
    </cfRule>
  </conditionalFormatting>
  <conditionalFormatting sqref="AF58:AJ107">
    <cfRule type="colorScale" priority="17">
      <colorScale>
        <cfvo type="min"/>
        <cfvo type="percentile" val="50"/>
        <cfvo type="max"/>
        <color rgb="FFF8696B"/>
        <color rgb="FFFFEB84"/>
        <color rgb="FF63BE7B"/>
      </colorScale>
    </cfRule>
  </conditionalFormatting>
  <conditionalFormatting sqref="AF58:AJ107">
    <cfRule type="colorScale" priority="16">
      <colorScale>
        <cfvo type="min"/>
        <cfvo type="percentile" val="50"/>
        <cfvo type="max"/>
        <color rgb="FFF8696B"/>
        <color rgb="FFFFEB84"/>
        <color rgb="FF63BE7B"/>
      </colorScale>
    </cfRule>
  </conditionalFormatting>
  <conditionalFormatting sqref="C58:AE107 C71:AL107 J58:AL70">
    <cfRule type="colorScale" priority="15">
      <colorScale>
        <cfvo type="min"/>
        <cfvo type="percentile" val="50"/>
        <cfvo type="max"/>
        <color rgb="FFF8696B"/>
        <color rgb="FFFFEB84"/>
        <color rgb="FF63BE7B"/>
      </colorScale>
    </cfRule>
  </conditionalFormatting>
  <conditionalFormatting sqref="AM58:AQ107">
    <cfRule type="colorScale" priority="14">
      <colorScale>
        <cfvo type="min"/>
        <cfvo type="percentile" val="50"/>
        <cfvo type="max"/>
        <color rgb="FFF8696B"/>
        <color rgb="FFFFEB84"/>
        <color rgb="FF63BE7B"/>
      </colorScale>
    </cfRule>
  </conditionalFormatting>
  <conditionalFormatting sqref="AM58:AQ107">
    <cfRule type="colorScale" priority="13">
      <colorScale>
        <cfvo type="min"/>
        <cfvo type="percentile" val="50"/>
        <cfvo type="max"/>
        <color rgb="FFF8696B"/>
        <color rgb="FFFFEB84"/>
        <color rgb="FF63BE7B"/>
      </colorScale>
    </cfRule>
  </conditionalFormatting>
  <conditionalFormatting sqref="AM58:AQ107">
    <cfRule type="colorScale" priority="12">
      <colorScale>
        <cfvo type="min"/>
        <cfvo type="percentile" val="50"/>
        <cfvo type="max"/>
        <color rgb="FFF8696B"/>
        <color rgb="FFFFEB84"/>
        <color rgb="FF63BE7B"/>
      </colorScale>
    </cfRule>
  </conditionalFormatting>
  <conditionalFormatting sqref="AL58:AL107">
    <cfRule type="colorScale" priority="11">
      <colorScale>
        <cfvo type="min"/>
        <cfvo type="percentile" val="50"/>
        <cfvo type="max"/>
        <color rgb="FFF8696B"/>
        <color rgb="FFFFEB84"/>
        <color rgb="FF63BE7B"/>
      </colorScale>
    </cfRule>
  </conditionalFormatting>
  <conditionalFormatting sqref="C58:AL107">
    <cfRule type="colorScale" priority="10">
      <colorScale>
        <cfvo type="min"/>
        <cfvo type="percentile" val="50"/>
        <cfvo type="max"/>
        <color rgb="FFF8696B"/>
        <color rgb="FFFFEB84"/>
        <color rgb="FF63BE7B"/>
      </colorScale>
    </cfRule>
  </conditionalFormatting>
  <conditionalFormatting sqref="AF112:AJ161">
    <cfRule type="colorScale" priority="9">
      <colorScale>
        <cfvo type="min"/>
        <cfvo type="percentile" val="50"/>
        <cfvo type="max"/>
        <color rgb="FFF8696B"/>
        <color rgb="FFFFEB84"/>
        <color rgb="FF63BE7B"/>
      </colorScale>
    </cfRule>
  </conditionalFormatting>
  <conditionalFormatting sqref="AF112:AJ161">
    <cfRule type="colorScale" priority="8">
      <colorScale>
        <cfvo type="min"/>
        <cfvo type="percentile" val="50"/>
        <cfvo type="max"/>
        <color rgb="FFF8696B"/>
        <color rgb="FFFFEB84"/>
        <color rgb="FF63BE7B"/>
      </colorScale>
    </cfRule>
  </conditionalFormatting>
  <conditionalFormatting sqref="AF112:AJ161">
    <cfRule type="colorScale" priority="7">
      <colorScale>
        <cfvo type="min"/>
        <cfvo type="percentile" val="50"/>
        <cfvo type="max"/>
        <color rgb="FFF8696B"/>
        <color rgb="FFFFEB84"/>
        <color rgb="FF63BE7B"/>
      </colorScale>
    </cfRule>
  </conditionalFormatting>
  <conditionalFormatting sqref="C112:AL161">
    <cfRule type="colorScale" priority="6">
      <colorScale>
        <cfvo type="min"/>
        <cfvo type="percentile" val="50"/>
        <cfvo type="max"/>
        <color rgb="FFF8696B"/>
        <color rgb="FFFFEB84"/>
        <color rgb="FF63BE7B"/>
      </colorScale>
    </cfRule>
  </conditionalFormatting>
  <conditionalFormatting sqref="AM112:AQ161">
    <cfRule type="colorScale" priority="5">
      <colorScale>
        <cfvo type="min"/>
        <cfvo type="percentile" val="50"/>
        <cfvo type="max"/>
        <color rgb="FFF8696B"/>
        <color rgb="FFFFEB84"/>
        <color rgb="FF63BE7B"/>
      </colorScale>
    </cfRule>
  </conditionalFormatting>
  <conditionalFormatting sqref="AM112:AQ161">
    <cfRule type="colorScale" priority="4">
      <colorScale>
        <cfvo type="min"/>
        <cfvo type="percentile" val="50"/>
        <cfvo type="max"/>
        <color rgb="FFF8696B"/>
        <color rgb="FFFFEB84"/>
        <color rgb="FF63BE7B"/>
      </colorScale>
    </cfRule>
  </conditionalFormatting>
  <conditionalFormatting sqref="AM112:AQ161">
    <cfRule type="colorScale" priority="3">
      <colorScale>
        <cfvo type="min"/>
        <cfvo type="percentile" val="50"/>
        <cfvo type="max"/>
        <color rgb="FFF8696B"/>
        <color rgb="FFFFEB84"/>
        <color rgb="FF63BE7B"/>
      </colorScale>
    </cfRule>
  </conditionalFormatting>
  <conditionalFormatting sqref="AL112:AL161">
    <cfRule type="colorScale" priority="2">
      <colorScale>
        <cfvo type="min"/>
        <cfvo type="percentile" val="50"/>
        <cfvo type="max"/>
        <color rgb="FFF8696B"/>
        <color rgb="FFFFEB84"/>
        <color rgb="FF63BE7B"/>
      </colorScale>
    </cfRule>
  </conditionalFormatting>
  <conditionalFormatting sqref="C112:AL16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B1" sqref="B1:B1048576"/>
    </sheetView>
  </sheetViews>
  <sheetFormatPr defaultRowHeight="15" x14ac:dyDescent="0.25"/>
  <cols>
    <col min="1" max="1" width="36.5703125" customWidth="1"/>
    <col min="2" max="2" width="12.140625" customWidth="1"/>
    <col min="3" max="3" width="15" customWidth="1"/>
    <col min="4" max="4" width="21.140625" customWidth="1"/>
    <col min="5" max="5" width="23" customWidth="1"/>
    <col min="6" max="6" width="21.140625" customWidth="1"/>
    <col min="7" max="7" width="184.140625" customWidth="1"/>
  </cols>
  <sheetData>
    <row r="1" spans="1:7" x14ac:dyDescent="0.25">
      <c r="A1" s="18" t="s">
        <v>0</v>
      </c>
      <c r="B1" s="19" t="s">
        <v>1</v>
      </c>
      <c r="C1" s="19" t="s">
        <v>59</v>
      </c>
      <c r="D1" s="19" t="s">
        <v>78</v>
      </c>
      <c r="E1" s="19"/>
      <c r="F1" s="19" t="s">
        <v>61</v>
      </c>
      <c r="G1" s="18" t="s">
        <v>55</v>
      </c>
    </row>
    <row r="2" spans="1:7" x14ac:dyDescent="0.25">
      <c r="B2" s="3"/>
      <c r="C2" s="3"/>
      <c r="D2" s="3"/>
      <c r="E2" s="3"/>
      <c r="F2" s="3"/>
    </row>
    <row r="3" spans="1:7" x14ac:dyDescent="0.25">
      <c r="A3" s="16" t="s">
        <v>57</v>
      </c>
      <c r="B3" s="20" t="s">
        <v>58</v>
      </c>
      <c r="C3" s="20">
        <v>16</v>
      </c>
      <c r="D3" s="20">
        <v>16</v>
      </c>
      <c r="E3" s="20"/>
      <c r="F3" s="20"/>
      <c r="G3" s="16"/>
    </row>
    <row r="4" spans="1:7" x14ac:dyDescent="0.25">
      <c r="A4" s="16"/>
      <c r="B4" s="20" t="s">
        <v>58</v>
      </c>
      <c r="C4" s="20">
        <v>8</v>
      </c>
      <c r="D4" s="20"/>
      <c r="E4" s="20"/>
      <c r="F4" s="20"/>
      <c r="G4" s="16"/>
    </row>
    <row r="5" spans="1:7" x14ac:dyDescent="0.25">
      <c r="A5" s="16"/>
      <c r="B5" s="20" t="s">
        <v>58</v>
      </c>
      <c r="C5" s="20">
        <v>64</v>
      </c>
      <c r="D5" s="20"/>
      <c r="E5" s="20"/>
      <c r="F5" s="20"/>
      <c r="G5" s="16"/>
    </row>
    <row r="6" spans="1:7" x14ac:dyDescent="0.25">
      <c r="A6" s="16"/>
      <c r="B6" s="20" t="s">
        <v>58</v>
      </c>
      <c r="C6" s="20">
        <v>256</v>
      </c>
      <c r="D6" s="20"/>
      <c r="E6" s="20"/>
      <c r="F6" s="20"/>
      <c r="G6" s="16"/>
    </row>
    <row r="7" spans="1:7" x14ac:dyDescent="0.25">
      <c r="A7" s="16"/>
      <c r="B7" s="20"/>
      <c r="C7" s="20"/>
      <c r="D7" s="20"/>
      <c r="E7" s="20"/>
      <c r="F7" s="20"/>
      <c r="G7" s="16"/>
    </row>
    <row r="8" spans="1:7" x14ac:dyDescent="0.25">
      <c r="A8" s="16"/>
      <c r="B8" s="20"/>
      <c r="C8" s="20"/>
      <c r="D8" s="20"/>
      <c r="E8" s="20"/>
      <c r="F8" s="20"/>
      <c r="G8" s="16"/>
    </row>
    <row r="9" spans="1:7" x14ac:dyDescent="0.25">
      <c r="A9" s="16" t="s">
        <v>77</v>
      </c>
      <c r="B9" s="20" t="s">
        <v>76</v>
      </c>
      <c r="C9" s="20">
        <v>16</v>
      </c>
      <c r="D9" s="20">
        <v>16</v>
      </c>
      <c r="E9" s="20"/>
      <c r="F9" s="20"/>
      <c r="G9" s="16"/>
    </row>
    <row r="10" spans="1:7" ht="30" x14ac:dyDescent="0.25">
      <c r="A10" s="16" t="s">
        <v>79</v>
      </c>
      <c r="B10" s="20" t="s">
        <v>76</v>
      </c>
      <c r="C10" s="20">
        <v>8</v>
      </c>
      <c r="D10" s="20">
        <v>8</v>
      </c>
      <c r="E10" s="20"/>
      <c r="F10" s="20"/>
      <c r="G10" s="21" t="s">
        <v>80</v>
      </c>
    </row>
    <row r="11" spans="1:7" x14ac:dyDescent="0.25">
      <c r="A11" s="16"/>
      <c r="B11" s="20"/>
      <c r="C11" s="20"/>
      <c r="D11" s="20"/>
      <c r="E11" s="20"/>
      <c r="F11" s="20"/>
      <c r="G11" s="16"/>
    </row>
    <row r="12" spans="1:7" x14ac:dyDescent="0.25">
      <c r="A12" s="16"/>
      <c r="B12" s="20"/>
      <c r="C12" s="20"/>
      <c r="D12" s="20"/>
      <c r="E12" s="20"/>
      <c r="F12" s="20"/>
      <c r="G12" s="16"/>
    </row>
    <row r="13" spans="1:7" x14ac:dyDescent="0.25">
      <c r="A13" s="16"/>
      <c r="B13" s="20"/>
      <c r="C13" s="20"/>
      <c r="D13" s="20"/>
      <c r="E13" s="20"/>
      <c r="F13" s="20"/>
      <c r="G13" s="16"/>
    </row>
    <row r="14" spans="1:7" x14ac:dyDescent="0.25">
      <c r="A14" s="16"/>
      <c r="B14" s="20"/>
      <c r="C14" s="20"/>
      <c r="D14" s="20"/>
      <c r="E14" s="20"/>
      <c r="F14" s="20"/>
      <c r="G14" s="16"/>
    </row>
    <row r="15" spans="1:7" ht="30" x14ac:dyDescent="0.25">
      <c r="A15" s="16" t="s">
        <v>81</v>
      </c>
      <c r="B15" s="20" t="s">
        <v>76</v>
      </c>
      <c r="C15" s="20">
        <v>16</v>
      </c>
      <c r="D15" s="20">
        <v>16</v>
      </c>
      <c r="E15" s="20" t="s">
        <v>82</v>
      </c>
      <c r="F15" s="20"/>
      <c r="G15" s="21" t="s">
        <v>83</v>
      </c>
    </row>
    <row r="16" spans="1:7" x14ac:dyDescent="0.25">
      <c r="A16" s="16" t="s">
        <v>86</v>
      </c>
      <c r="B16" s="20" t="s">
        <v>84</v>
      </c>
      <c r="C16" s="20">
        <v>16</v>
      </c>
      <c r="D16" s="20">
        <v>16</v>
      </c>
      <c r="E16" s="20" t="s">
        <v>85</v>
      </c>
      <c r="F16" s="20"/>
      <c r="G16" s="16" t="s">
        <v>87</v>
      </c>
    </row>
    <row r="17" spans="1:7" x14ac:dyDescent="0.25">
      <c r="A17" s="16"/>
      <c r="B17" s="20"/>
      <c r="C17" s="20"/>
      <c r="D17" s="20"/>
      <c r="E17" s="20"/>
      <c r="F17" s="20"/>
      <c r="G17" s="16"/>
    </row>
    <row r="18" spans="1:7" x14ac:dyDescent="0.25">
      <c r="A18" s="16"/>
      <c r="B18" s="20"/>
      <c r="C18" s="20"/>
      <c r="D18" s="20"/>
      <c r="E18" s="20"/>
      <c r="F18" s="20"/>
      <c r="G18" s="22" t="s">
        <v>88</v>
      </c>
    </row>
    <row r="19" spans="1:7" x14ac:dyDescent="0.25">
      <c r="A19" s="16" t="s">
        <v>90</v>
      </c>
      <c r="B19" s="20" t="s">
        <v>76</v>
      </c>
      <c r="C19" s="20">
        <v>16</v>
      </c>
      <c r="D19" s="20">
        <v>16</v>
      </c>
      <c r="E19" s="20" t="s">
        <v>91</v>
      </c>
      <c r="F19" s="20"/>
      <c r="G19" s="16" t="s">
        <v>89</v>
      </c>
    </row>
    <row r="20" spans="1:7" x14ac:dyDescent="0.25">
      <c r="A20" s="16"/>
      <c r="B20" s="20"/>
      <c r="C20" s="20"/>
      <c r="D20" s="20"/>
      <c r="E20" s="20"/>
      <c r="F20" s="20"/>
      <c r="G20" s="16"/>
    </row>
    <row r="21" spans="1:7" x14ac:dyDescent="0.25">
      <c r="A21" s="16"/>
      <c r="B21" s="20"/>
      <c r="C21" s="20"/>
      <c r="D21" s="20"/>
      <c r="E21" s="20"/>
      <c r="F21" s="20"/>
      <c r="G21" s="16"/>
    </row>
    <row r="22" spans="1:7" ht="117.95" customHeight="1" x14ac:dyDescent="0.25">
      <c r="A22" s="26" t="s">
        <v>92</v>
      </c>
      <c r="B22" s="23" t="s">
        <v>76</v>
      </c>
      <c r="C22" s="24">
        <v>16</v>
      </c>
      <c r="D22" s="24">
        <v>16</v>
      </c>
      <c r="E22" s="25" t="s">
        <v>93</v>
      </c>
      <c r="F22" s="28" t="s">
        <v>98</v>
      </c>
      <c r="G22" s="27" t="s">
        <v>94</v>
      </c>
    </row>
    <row r="23" spans="1:7" x14ac:dyDescent="0.25">
      <c r="B23" s="3"/>
      <c r="C23" s="3"/>
      <c r="D23" s="3"/>
      <c r="E23" s="3"/>
      <c r="F23" s="3"/>
    </row>
    <row r="24" spans="1:7" ht="117.95" customHeight="1" x14ac:dyDescent="0.25">
      <c r="A24" s="23" t="s">
        <v>95</v>
      </c>
      <c r="B24" s="23" t="s">
        <v>96</v>
      </c>
      <c r="C24" s="28" t="s">
        <v>97</v>
      </c>
      <c r="D24" s="28" t="s">
        <v>97</v>
      </c>
      <c r="E24" s="25" t="s">
        <v>93</v>
      </c>
      <c r="F24" s="28" t="s">
        <v>99</v>
      </c>
      <c r="G24" s="27" t="s">
        <v>100</v>
      </c>
    </row>
    <row r="29" spans="1:7" x14ac:dyDescent="0.25">
      <c r="A29" t="s">
        <v>155</v>
      </c>
    </row>
    <row r="30" spans="1:7" x14ac:dyDescent="0.25">
      <c r="A30" t="s">
        <v>156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7"/>
  <sheetViews>
    <sheetView workbookViewId="0">
      <selection activeCell="B1" sqref="B1:C1"/>
    </sheetView>
  </sheetViews>
  <sheetFormatPr defaultRowHeight="15" x14ac:dyDescent="0.25"/>
  <cols>
    <col min="1" max="1" width="3.7109375" style="59" customWidth="1"/>
    <col min="2" max="2" width="5.7109375" style="59" customWidth="1"/>
    <col min="3" max="3" width="15.7109375" style="59" customWidth="1"/>
    <col min="4" max="4" width="3.7109375" style="59" customWidth="1"/>
    <col min="5" max="5" width="5.7109375" style="59" customWidth="1"/>
    <col min="6" max="18" width="15.7109375" style="59" customWidth="1"/>
    <col min="19" max="111" width="9.140625" style="59"/>
  </cols>
  <sheetData>
    <row r="1" spans="1:111" s="56" customFormat="1" ht="30" customHeight="1" x14ac:dyDescent="0.25">
      <c r="A1" s="63" t="s">
        <v>149</v>
      </c>
      <c r="B1" s="76" t="s">
        <v>117</v>
      </c>
      <c r="C1" s="76"/>
      <c r="D1" s="57"/>
      <c r="E1" s="76" t="s">
        <v>131</v>
      </c>
      <c r="F1" s="76"/>
      <c r="G1" s="57"/>
      <c r="H1" s="57"/>
      <c r="I1" s="57"/>
      <c r="J1" s="57"/>
      <c r="K1" s="57"/>
      <c r="L1" s="57"/>
      <c r="M1" s="57"/>
      <c r="N1" s="57"/>
      <c r="O1" s="57"/>
      <c r="P1" s="57"/>
      <c r="Q1" s="57"/>
      <c r="R1" s="57"/>
      <c r="S1" s="57"/>
      <c r="T1" s="57"/>
      <c r="U1" s="57"/>
      <c r="V1" s="57"/>
      <c r="W1" s="57"/>
      <c r="X1" s="57"/>
      <c r="Y1" s="57"/>
      <c r="Z1" s="57"/>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row>
    <row r="2" spans="1:111" x14ac:dyDescent="0.25">
      <c r="A2" s="58"/>
      <c r="B2" s="58" t="s">
        <v>132</v>
      </c>
      <c r="C2" s="58" t="s">
        <v>137</v>
      </c>
      <c r="D2" s="58"/>
      <c r="E2" s="58"/>
      <c r="F2" s="58"/>
      <c r="G2" s="58"/>
      <c r="H2" s="58"/>
      <c r="I2" s="58"/>
      <c r="J2" s="58"/>
      <c r="K2" s="58"/>
      <c r="L2" s="58"/>
      <c r="M2" s="58"/>
      <c r="N2" s="58"/>
      <c r="O2" s="58"/>
      <c r="P2" s="58"/>
      <c r="Q2" s="58"/>
      <c r="R2" s="58"/>
      <c r="S2" s="58"/>
    </row>
    <row r="3" spans="1:111" x14ac:dyDescent="0.25">
      <c r="A3" s="58"/>
      <c r="B3" s="58" t="s">
        <v>132</v>
      </c>
      <c r="C3" s="58" t="s">
        <v>138</v>
      </c>
      <c r="D3" s="58"/>
      <c r="E3" s="58"/>
      <c r="F3" s="58"/>
      <c r="G3" s="58"/>
      <c r="H3" s="58"/>
      <c r="I3" s="58"/>
      <c r="J3" s="58"/>
      <c r="K3" s="58"/>
      <c r="L3" s="58"/>
      <c r="M3" s="58"/>
      <c r="N3" s="58"/>
      <c r="O3" s="58"/>
      <c r="P3" s="58"/>
      <c r="Q3" s="58"/>
      <c r="R3" s="58"/>
      <c r="S3" s="58"/>
    </row>
    <row r="4" spans="1:111" x14ac:dyDescent="0.25">
      <c r="A4" s="58"/>
      <c r="B4" s="58" t="s">
        <v>133</v>
      </c>
      <c r="C4" s="58" t="s">
        <v>139</v>
      </c>
      <c r="D4" s="58"/>
      <c r="E4" s="58"/>
      <c r="F4" s="58"/>
      <c r="G4" s="58"/>
      <c r="H4" s="58"/>
      <c r="I4" s="58"/>
      <c r="J4" s="58"/>
      <c r="K4" s="58"/>
      <c r="L4" s="58"/>
      <c r="M4" s="58"/>
      <c r="N4" s="58"/>
      <c r="O4" s="58"/>
      <c r="P4" s="58"/>
      <c r="Q4" s="58"/>
      <c r="R4" s="58"/>
      <c r="S4" s="58"/>
    </row>
    <row r="5" spans="1:111" x14ac:dyDescent="0.25">
      <c r="A5" s="58"/>
      <c r="B5" s="58" t="s">
        <v>132</v>
      </c>
      <c r="C5" s="58" t="s">
        <v>140</v>
      </c>
      <c r="D5" s="58"/>
      <c r="E5" s="58"/>
      <c r="F5" s="58"/>
      <c r="G5" s="58"/>
      <c r="H5" s="58"/>
      <c r="I5" s="58"/>
      <c r="J5" s="58"/>
      <c r="K5" s="58"/>
      <c r="L5" s="58"/>
      <c r="M5" s="58"/>
      <c r="N5" s="58"/>
      <c r="O5" s="58"/>
      <c r="P5" s="58"/>
      <c r="Q5" s="58"/>
      <c r="R5" s="58"/>
      <c r="S5" s="58"/>
    </row>
    <row r="6" spans="1:111" x14ac:dyDescent="0.25">
      <c r="A6" s="58"/>
      <c r="B6" s="58" t="s">
        <v>133</v>
      </c>
      <c r="C6" s="58" t="s">
        <v>139</v>
      </c>
      <c r="D6" s="58"/>
      <c r="E6" s="58"/>
      <c r="F6" s="58"/>
      <c r="G6" s="58"/>
      <c r="H6" s="58"/>
      <c r="I6" s="58"/>
      <c r="J6" s="58"/>
      <c r="K6" s="58"/>
      <c r="L6" s="58"/>
      <c r="M6" s="58"/>
      <c r="N6" s="58"/>
      <c r="O6" s="58"/>
      <c r="P6" s="58"/>
      <c r="Q6" s="58"/>
      <c r="R6" s="58"/>
      <c r="S6" s="58"/>
    </row>
    <row r="7" spans="1:111" x14ac:dyDescent="0.25">
      <c r="A7" s="58"/>
      <c r="B7" s="58" t="s">
        <v>134</v>
      </c>
      <c r="C7" s="58" t="s">
        <v>141</v>
      </c>
      <c r="D7" s="58"/>
      <c r="E7" s="58"/>
      <c r="F7" s="58"/>
      <c r="G7" s="58"/>
      <c r="H7" s="58"/>
      <c r="I7" s="58"/>
      <c r="J7" s="58"/>
      <c r="K7" s="58"/>
      <c r="L7" s="58"/>
      <c r="M7" s="58"/>
      <c r="N7" s="58"/>
      <c r="O7" s="58"/>
      <c r="P7" s="58"/>
      <c r="Q7" s="58"/>
      <c r="R7" s="58"/>
      <c r="S7" s="58"/>
    </row>
    <row r="8" spans="1:111" x14ac:dyDescent="0.25">
      <c r="A8" s="58"/>
      <c r="B8" s="58" t="s">
        <v>134</v>
      </c>
      <c r="C8" s="58" t="s">
        <v>142</v>
      </c>
      <c r="D8" s="58"/>
      <c r="E8" s="58"/>
      <c r="F8" s="58"/>
      <c r="G8" s="58"/>
      <c r="H8" s="58"/>
      <c r="I8" s="58"/>
      <c r="J8" s="58"/>
      <c r="K8" s="58"/>
      <c r="L8" s="58"/>
      <c r="M8" s="58"/>
      <c r="N8" s="58"/>
      <c r="O8" s="58"/>
      <c r="P8" s="58"/>
      <c r="Q8" s="58"/>
      <c r="R8" s="58"/>
      <c r="S8" s="58"/>
    </row>
    <row r="9" spans="1:111" x14ac:dyDescent="0.25">
      <c r="A9" s="58"/>
      <c r="B9" s="58" t="s">
        <v>134</v>
      </c>
      <c r="C9" s="58" t="s">
        <v>143</v>
      </c>
      <c r="D9" s="58"/>
      <c r="E9" s="58"/>
      <c r="F9" s="58"/>
      <c r="G9" s="58"/>
      <c r="H9" s="58"/>
      <c r="I9" s="58"/>
      <c r="J9" s="58"/>
      <c r="K9" s="58"/>
      <c r="L9" s="58"/>
      <c r="M9" s="58"/>
      <c r="N9" s="58"/>
      <c r="O9" s="58"/>
      <c r="P9" s="58"/>
      <c r="Q9" s="58"/>
      <c r="R9" s="58"/>
      <c r="S9" s="58"/>
    </row>
    <row r="10" spans="1:111" x14ac:dyDescent="0.25">
      <c r="A10" s="58"/>
      <c r="B10" s="58"/>
      <c r="C10" s="58"/>
      <c r="D10" s="58"/>
      <c r="E10" s="58"/>
      <c r="F10" s="58"/>
      <c r="G10" s="58"/>
      <c r="H10" s="58"/>
      <c r="I10" s="58"/>
      <c r="J10" s="58"/>
      <c r="K10" s="58"/>
      <c r="L10" s="58"/>
      <c r="M10" s="58"/>
      <c r="N10" s="58"/>
      <c r="O10" s="58"/>
      <c r="P10" s="58"/>
      <c r="Q10" s="58"/>
      <c r="R10" s="58"/>
      <c r="S10" s="58"/>
    </row>
    <row r="11" spans="1:111" x14ac:dyDescent="0.25">
      <c r="A11" s="58"/>
      <c r="B11" s="58"/>
      <c r="C11" s="58"/>
      <c r="D11" s="58"/>
      <c r="E11" s="58"/>
      <c r="F11" s="58"/>
      <c r="G11" s="58"/>
      <c r="H11" s="58"/>
      <c r="I11" s="58"/>
      <c r="J11" s="58"/>
      <c r="K11" s="58"/>
      <c r="L11" s="58"/>
      <c r="M11" s="58"/>
      <c r="N11" s="58"/>
      <c r="O11" s="58"/>
      <c r="P11" s="58"/>
      <c r="Q11" s="58"/>
      <c r="R11" s="58"/>
      <c r="S11" s="58"/>
    </row>
    <row r="12" spans="1:111" x14ac:dyDescent="0.25">
      <c r="A12" s="58"/>
      <c r="B12" s="58"/>
      <c r="C12" s="58"/>
      <c r="D12" s="58"/>
      <c r="E12" s="58"/>
      <c r="F12" s="58"/>
      <c r="G12" s="58"/>
      <c r="H12" s="58"/>
      <c r="I12" s="58"/>
      <c r="J12" s="58"/>
      <c r="K12" s="58"/>
      <c r="L12" s="58"/>
      <c r="M12" s="58"/>
      <c r="N12" s="58"/>
      <c r="O12" s="58"/>
      <c r="P12" s="58"/>
      <c r="Q12" s="58"/>
      <c r="R12" s="58"/>
      <c r="S12" s="58"/>
    </row>
    <row r="13" spans="1:111" x14ac:dyDescent="0.25">
      <c r="A13" s="58"/>
      <c r="B13" s="58"/>
      <c r="C13" s="58"/>
      <c r="D13" s="58"/>
      <c r="E13" s="58"/>
      <c r="F13" s="58"/>
      <c r="G13" s="58"/>
      <c r="H13" s="58"/>
      <c r="I13" s="58"/>
      <c r="J13" s="58"/>
      <c r="K13" s="58"/>
      <c r="L13" s="58"/>
      <c r="M13" s="58"/>
      <c r="N13" s="58"/>
      <c r="O13" s="58"/>
      <c r="P13" s="58"/>
      <c r="Q13" s="58"/>
      <c r="R13" s="58"/>
      <c r="S13" s="58"/>
    </row>
    <row r="14" spans="1:111" x14ac:dyDescent="0.25">
      <c r="A14" s="58"/>
      <c r="B14" s="58"/>
      <c r="C14" s="58"/>
      <c r="D14" s="58"/>
      <c r="E14" s="58"/>
      <c r="F14" s="58"/>
      <c r="G14" s="58"/>
      <c r="H14" s="58"/>
      <c r="I14" s="58"/>
      <c r="J14" s="58"/>
      <c r="K14" s="58"/>
      <c r="L14" s="58"/>
      <c r="M14" s="58"/>
      <c r="N14" s="58"/>
      <c r="O14" s="58"/>
      <c r="P14" s="58"/>
      <c r="Q14" s="58"/>
      <c r="R14" s="58"/>
      <c r="S14" s="58"/>
    </row>
    <row r="15" spans="1:111" s="56" customFormat="1" ht="30" customHeight="1" x14ac:dyDescent="0.25">
      <c r="A15" s="63" t="s">
        <v>149</v>
      </c>
      <c r="B15" s="76" t="s">
        <v>118</v>
      </c>
      <c r="C15" s="76"/>
      <c r="D15" s="57"/>
      <c r="E15" s="76" t="s">
        <v>131</v>
      </c>
      <c r="F15" s="76"/>
      <c r="G15" s="57"/>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row>
    <row r="16" spans="1:111" x14ac:dyDescent="0.25">
      <c r="A16" s="58"/>
      <c r="B16" s="58" t="s">
        <v>135</v>
      </c>
      <c r="C16" s="58" t="s">
        <v>144</v>
      </c>
      <c r="D16" s="58"/>
      <c r="E16" s="58"/>
      <c r="F16" s="58"/>
      <c r="G16" s="58"/>
      <c r="H16" s="58"/>
      <c r="I16" s="58"/>
      <c r="J16" s="58"/>
      <c r="K16" s="58"/>
      <c r="L16" s="58"/>
      <c r="M16" s="58"/>
      <c r="N16" s="58"/>
      <c r="O16" s="58"/>
      <c r="P16" s="58"/>
      <c r="Q16" s="58"/>
      <c r="R16" s="58"/>
      <c r="S16" s="58"/>
    </row>
    <row r="17" spans="1:19" x14ac:dyDescent="0.25">
      <c r="A17" s="58"/>
      <c r="B17" s="58" t="s">
        <v>135</v>
      </c>
      <c r="C17" s="58" t="s">
        <v>147</v>
      </c>
      <c r="D17" s="58"/>
      <c r="E17" s="58"/>
      <c r="F17" s="58"/>
      <c r="G17" s="58"/>
      <c r="H17" s="58"/>
      <c r="I17" s="58"/>
      <c r="J17" s="58"/>
      <c r="K17" s="58"/>
      <c r="L17" s="58"/>
      <c r="M17" s="58"/>
      <c r="N17" s="58"/>
      <c r="O17" s="58"/>
      <c r="P17" s="58"/>
      <c r="Q17" s="58"/>
      <c r="R17" s="58"/>
      <c r="S17" s="58"/>
    </row>
    <row r="18" spans="1:19" x14ac:dyDescent="0.25">
      <c r="A18" s="58"/>
      <c r="B18" s="58" t="s">
        <v>136</v>
      </c>
      <c r="C18" s="58" t="s">
        <v>145</v>
      </c>
      <c r="D18" s="58"/>
      <c r="E18" s="58"/>
      <c r="F18" s="58"/>
      <c r="G18" s="58"/>
      <c r="H18" s="58"/>
      <c r="I18" s="58"/>
      <c r="J18" s="58"/>
      <c r="K18" s="58"/>
      <c r="L18" s="58"/>
      <c r="M18" s="58"/>
      <c r="N18" s="58"/>
      <c r="O18" s="58"/>
      <c r="P18" s="58"/>
      <c r="Q18" s="58"/>
      <c r="R18" s="58"/>
      <c r="S18" s="58"/>
    </row>
    <row r="19" spans="1:19" x14ac:dyDescent="0.25">
      <c r="A19" s="60"/>
      <c r="B19" s="58" t="s">
        <v>135</v>
      </c>
      <c r="C19" s="60" t="s">
        <v>146</v>
      </c>
      <c r="D19" s="60"/>
      <c r="E19" s="58"/>
      <c r="F19" s="58"/>
      <c r="G19" s="58"/>
      <c r="H19" s="58"/>
      <c r="I19" s="58"/>
      <c r="J19" s="58"/>
      <c r="K19" s="58"/>
      <c r="L19" s="58"/>
      <c r="M19" s="58"/>
      <c r="N19" s="58"/>
      <c r="O19" s="58"/>
      <c r="P19" s="58"/>
      <c r="Q19" s="58"/>
      <c r="R19" s="58"/>
      <c r="S19" s="58"/>
    </row>
    <row r="20" spans="1:19" x14ac:dyDescent="0.25">
      <c r="A20" s="60"/>
      <c r="B20" s="58" t="s">
        <v>136</v>
      </c>
      <c r="C20" s="60" t="s">
        <v>145</v>
      </c>
      <c r="D20" s="60"/>
      <c r="E20" s="58"/>
      <c r="F20" s="58"/>
      <c r="G20" s="58"/>
      <c r="H20" s="58"/>
      <c r="I20" s="58"/>
      <c r="J20" s="58"/>
      <c r="K20" s="58"/>
      <c r="L20" s="58"/>
      <c r="M20" s="58"/>
      <c r="N20" s="58"/>
      <c r="O20" s="58"/>
      <c r="P20" s="58"/>
      <c r="Q20" s="58"/>
      <c r="R20" s="58"/>
      <c r="S20" s="58"/>
    </row>
    <row r="21" spans="1:19" x14ac:dyDescent="0.25">
      <c r="A21" s="60"/>
      <c r="B21" s="58" t="s">
        <v>134</v>
      </c>
      <c r="C21" s="60" t="s">
        <v>148</v>
      </c>
      <c r="D21" s="60"/>
      <c r="E21" s="58"/>
      <c r="F21" s="58"/>
      <c r="G21" s="58"/>
      <c r="H21" s="58"/>
      <c r="I21" s="58"/>
      <c r="J21" s="58"/>
      <c r="K21" s="58"/>
      <c r="L21" s="58"/>
      <c r="M21" s="58"/>
      <c r="N21" s="58"/>
      <c r="O21" s="58"/>
      <c r="P21" s="58"/>
      <c r="Q21" s="58"/>
      <c r="R21" s="58"/>
      <c r="S21" s="58"/>
    </row>
    <row r="22" spans="1:19" x14ac:dyDescent="0.25">
      <c r="A22" s="60"/>
      <c r="B22" s="58" t="s">
        <v>134</v>
      </c>
      <c r="C22" s="60" t="s">
        <v>141</v>
      </c>
      <c r="D22" s="60"/>
      <c r="E22" s="58"/>
      <c r="F22" s="58"/>
      <c r="G22" s="58"/>
      <c r="H22" s="58"/>
      <c r="I22" s="58"/>
      <c r="J22" s="58"/>
      <c r="K22" s="58"/>
      <c r="L22" s="58"/>
      <c r="M22" s="58"/>
      <c r="N22" s="58"/>
      <c r="O22" s="58"/>
      <c r="P22" s="58"/>
      <c r="Q22" s="58"/>
      <c r="R22" s="58"/>
      <c r="S22" s="58"/>
    </row>
    <row r="23" spans="1:19" x14ac:dyDescent="0.25">
      <c r="A23" s="60"/>
      <c r="B23" s="58" t="s">
        <v>134</v>
      </c>
      <c r="C23" s="60" t="s">
        <v>143</v>
      </c>
      <c r="D23" s="60"/>
      <c r="E23" s="58"/>
      <c r="F23" s="58"/>
      <c r="G23" s="58"/>
      <c r="H23" s="58"/>
      <c r="I23" s="58"/>
      <c r="J23" s="58"/>
      <c r="K23" s="58"/>
      <c r="L23" s="58"/>
      <c r="M23" s="58"/>
      <c r="N23" s="58"/>
      <c r="O23" s="58"/>
      <c r="P23" s="58"/>
      <c r="Q23" s="58"/>
      <c r="R23" s="58"/>
      <c r="S23" s="58"/>
    </row>
    <row r="24" spans="1:19" x14ac:dyDescent="0.25">
      <c r="A24" s="60"/>
      <c r="B24" s="60"/>
      <c r="C24" s="60"/>
      <c r="D24" s="60"/>
      <c r="E24" s="60"/>
      <c r="F24" s="58"/>
      <c r="G24" s="58"/>
      <c r="H24" s="58"/>
      <c r="I24" s="58"/>
      <c r="J24" s="58"/>
      <c r="K24" s="58"/>
      <c r="L24" s="58"/>
      <c r="M24" s="58"/>
      <c r="N24" s="58"/>
      <c r="O24" s="58"/>
      <c r="P24" s="58"/>
      <c r="Q24" s="58"/>
      <c r="R24" s="58"/>
      <c r="S24" s="58"/>
    </row>
    <row r="25" spans="1:19" x14ac:dyDescent="0.25">
      <c r="A25" s="60"/>
      <c r="B25" s="60"/>
      <c r="C25" s="60"/>
      <c r="D25" s="60"/>
      <c r="E25" s="60"/>
      <c r="F25" s="58"/>
      <c r="G25" s="58"/>
      <c r="H25" s="58"/>
      <c r="I25" s="58"/>
      <c r="J25" s="58"/>
      <c r="K25" s="58"/>
      <c r="L25" s="58"/>
      <c r="M25" s="58"/>
      <c r="N25" s="58"/>
      <c r="O25" s="58"/>
      <c r="P25" s="58"/>
      <c r="Q25" s="58"/>
      <c r="R25" s="58"/>
      <c r="S25" s="58"/>
    </row>
    <row r="26" spans="1:19" x14ac:dyDescent="0.25">
      <c r="A26" s="60"/>
      <c r="B26" s="61"/>
      <c r="C26" s="61"/>
      <c r="D26" s="61"/>
      <c r="E26" s="61"/>
      <c r="G26" s="58"/>
      <c r="H26" s="58"/>
      <c r="I26" s="58"/>
      <c r="J26" s="58"/>
      <c r="K26" s="58"/>
      <c r="L26" s="58"/>
      <c r="M26" s="58"/>
      <c r="N26" s="58"/>
      <c r="O26" s="58"/>
      <c r="P26" s="58"/>
      <c r="Q26" s="58"/>
      <c r="R26" s="58"/>
      <c r="S26" s="58"/>
    </row>
    <row r="27" spans="1:19" x14ac:dyDescent="0.25">
      <c r="A27" s="60"/>
      <c r="B27" s="61"/>
      <c r="C27" s="61"/>
      <c r="D27" s="61"/>
      <c r="E27" s="61"/>
      <c r="G27" s="58"/>
      <c r="H27" s="58"/>
      <c r="I27" s="58"/>
      <c r="J27" s="58"/>
      <c r="K27" s="58"/>
      <c r="L27" s="58"/>
      <c r="M27" s="58"/>
      <c r="N27" s="58"/>
      <c r="O27" s="58"/>
      <c r="P27" s="58"/>
      <c r="Q27" s="58"/>
      <c r="R27" s="58"/>
      <c r="S27" s="58"/>
    </row>
    <row r="28" spans="1:19" x14ac:dyDescent="0.25">
      <c r="A28" s="60"/>
      <c r="B28" s="61"/>
      <c r="C28" s="61"/>
      <c r="D28" s="61"/>
      <c r="E28" s="61"/>
      <c r="G28" s="58"/>
      <c r="H28" s="58"/>
      <c r="I28" s="58"/>
      <c r="J28" s="58"/>
      <c r="K28" s="58"/>
      <c r="L28" s="58"/>
      <c r="M28" s="58"/>
      <c r="N28" s="58"/>
      <c r="O28" s="58"/>
      <c r="P28" s="58"/>
      <c r="Q28" s="58"/>
      <c r="R28" s="58"/>
      <c r="S28" s="58"/>
    </row>
    <row r="29" spans="1:19" x14ac:dyDescent="0.25">
      <c r="A29" s="60"/>
      <c r="B29" s="61"/>
      <c r="C29" s="61"/>
      <c r="D29" s="61"/>
      <c r="E29" s="61"/>
      <c r="G29" s="58"/>
      <c r="H29" s="58"/>
      <c r="I29" s="58"/>
      <c r="J29" s="58"/>
      <c r="K29" s="58"/>
      <c r="L29" s="58"/>
      <c r="M29" s="58"/>
      <c r="N29" s="58"/>
      <c r="O29" s="58"/>
      <c r="P29" s="58"/>
      <c r="Q29" s="58"/>
      <c r="R29" s="58"/>
      <c r="S29" s="58"/>
    </row>
    <row r="30" spans="1:19" x14ac:dyDescent="0.25">
      <c r="A30" s="60"/>
      <c r="B30" s="61"/>
      <c r="C30" s="61"/>
      <c r="D30" s="61"/>
      <c r="E30" s="61"/>
      <c r="G30" s="58"/>
      <c r="H30" s="58"/>
      <c r="I30" s="58"/>
      <c r="J30" s="58"/>
      <c r="K30" s="58"/>
      <c r="L30" s="58"/>
      <c r="M30" s="58"/>
      <c r="N30" s="58"/>
      <c r="O30" s="58"/>
      <c r="P30" s="58"/>
      <c r="Q30" s="58"/>
      <c r="R30" s="58"/>
      <c r="S30" s="58"/>
    </row>
    <row r="31" spans="1:19" x14ac:dyDescent="0.25">
      <c r="A31" s="60"/>
      <c r="B31" s="61"/>
      <c r="C31" s="61"/>
      <c r="D31" s="61"/>
      <c r="E31" s="61"/>
      <c r="G31" s="58"/>
      <c r="H31" s="58"/>
      <c r="I31" s="58"/>
      <c r="J31" s="58"/>
      <c r="K31" s="58"/>
      <c r="L31" s="58"/>
      <c r="M31" s="58"/>
      <c r="N31" s="58"/>
      <c r="O31" s="58"/>
      <c r="P31" s="58"/>
      <c r="Q31" s="58"/>
      <c r="R31" s="58"/>
      <c r="S31" s="58"/>
    </row>
    <row r="32" spans="1:19" x14ac:dyDescent="0.25">
      <c r="A32" s="60"/>
      <c r="B32" s="61"/>
      <c r="C32" s="61"/>
      <c r="D32" s="61"/>
      <c r="E32" s="61"/>
      <c r="G32" s="58"/>
      <c r="H32" s="58"/>
      <c r="I32" s="58"/>
      <c r="J32" s="58"/>
      <c r="K32" s="58"/>
      <c r="L32" s="58"/>
      <c r="M32" s="58"/>
      <c r="N32" s="58"/>
      <c r="O32" s="58"/>
      <c r="P32" s="58"/>
      <c r="Q32" s="58"/>
      <c r="R32" s="58"/>
      <c r="S32" s="58"/>
    </row>
    <row r="33" spans="1:19" x14ac:dyDescent="0.25">
      <c r="A33" s="60"/>
      <c r="B33" s="61"/>
      <c r="C33" s="61"/>
      <c r="D33" s="61"/>
      <c r="E33" s="61"/>
      <c r="G33" s="58"/>
      <c r="H33" s="58"/>
      <c r="I33" s="58"/>
      <c r="J33" s="58"/>
      <c r="K33" s="58"/>
      <c r="L33" s="58"/>
      <c r="M33" s="58"/>
      <c r="N33" s="58"/>
      <c r="O33" s="58"/>
      <c r="P33" s="58"/>
      <c r="Q33" s="58"/>
      <c r="R33" s="58"/>
      <c r="S33" s="58"/>
    </row>
    <row r="34" spans="1:19" x14ac:dyDescent="0.25">
      <c r="A34" s="60"/>
      <c r="B34" s="60"/>
      <c r="C34" s="60"/>
      <c r="D34" s="60"/>
      <c r="E34" s="60"/>
      <c r="F34" s="58"/>
      <c r="G34" s="58"/>
      <c r="H34" s="58"/>
      <c r="I34" s="58"/>
      <c r="J34" s="58"/>
      <c r="K34" s="58"/>
      <c r="L34" s="58"/>
      <c r="M34" s="58"/>
      <c r="N34" s="58"/>
      <c r="O34" s="58"/>
      <c r="P34" s="58"/>
      <c r="Q34" s="58"/>
      <c r="R34" s="58"/>
      <c r="S34" s="58"/>
    </row>
    <row r="35" spans="1:19" x14ac:dyDescent="0.25">
      <c r="A35" s="60"/>
      <c r="B35" s="60"/>
      <c r="C35" s="60"/>
      <c r="D35" s="60"/>
      <c r="E35" s="60"/>
      <c r="F35" s="58"/>
      <c r="G35" s="58"/>
      <c r="H35" s="58"/>
      <c r="I35" s="58"/>
      <c r="J35" s="58"/>
      <c r="K35" s="58"/>
      <c r="L35" s="58"/>
      <c r="M35" s="58"/>
      <c r="N35" s="58"/>
      <c r="O35" s="58"/>
      <c r="P35" s="58"/>
      <c r="Q35" s="58"/>
      <c r="R35" s="58"/>
      <c r="S35" s="58"/>
    </row>
    <row r="36" spans="1:19" x14ac:dyDescent="0.25">
      <c r="A36" s="58"/>
      <c r="B36" s="58"/>
      <c r="C36" s="58"/>
      <c r="D36" s="58"/>
      <c r="E36" s="58"/>
      <c r="F36" s="58"/>
      <c r="G36" s="58"/>
      <c r="H36" s="58"/>
      <c r="I36" s="58"/>
      <c r="J36" s="58"/>
      <c r="K36" s="58"/>
      <c r="L36" s="58"/>
      <c r="M36" s="58"/>
      <c r="N36" s="58"/>
      <c r="O36" s="58"/>
      <c r="P36" s="58"/>
      <c r="Q36" s="58"/>
      <c r="R36" s="58"/>
      <c r="S36" s="58"/>
    </row>
    <row r="37" spans="1:19" x14ac:dyDescent="0.25">
      <c r="A37" s="58"/>
      <c r="B37" s="58"/>
      <c r="C37" s="58"/>
      <c r="D37" s="58"/>
      <c r="E37" s="58"/>
      <c r="F37" s="58"/>
      <c r="G37" s="58"/>
      <c r="H37" s="58"/>
      <c r="I37" s="58"/>
      <c r="J37" s="58"/>
      <c r="K37" s="58"/>
      <c r="L37" s="58"/>
      <c r="M37" s="58"/>
      <c r="N37" s="58"/>
      <c r="O37" s="58"/>
      <c r="P37" s="58"/>
      <c r="Q37" s="58"/>
      <c r="R37" s="58"/>
      <c r="S37" s="58"/>
    </row>
    <row r="38" spans="1:19" x14ac:dyDescent="0.25">
      <c r="A38" s="58"/>
      <c r="B38" s="58"/>
      <c r="C38" s="58"/>
      <c r="D38" s="58"/>
      <c r="E38" s="58"/>
      <c r="F38" s="58"/>
      <c r="G38" s="58"/>
      <c r="H38" s="58"/>
      <c r="I38" s="58"/>
      <c r="J38" s="58"/>
      <c r="K38" s="58"/>
      <c r="L38" s="58"/>
      <c r="M38" s="58"/>
      <c r="N38" s="58"/>
      <c r="O38" s="58"/>
      <c r="P38" s="58"/>
      <c r="Q38" s="58"/>
      <c r="R38" s="58"/>
      <c r="S38" s="58"/>
    </row>
    <row r="39" spans="1:19" x14ac:dyDescent="0.25">
      <c r="A39" s="58"/>
      <c r="B39" s="58"/>
      <c r="C39" s="58"/>
      <c r="D39" s="58"/>
      <c r="E39" s="58"/>
      <c r="F39" s="58"/>
      <c r="G39" s="58"/>
      <c r="H39" s="58"/>
      <c r="I39" s="58"/>
      <c r="J39" s="58"/>
      <c r="K39" s="58"/>
      <c r="L39" s="58"/>
      <c r="M39" s="58"/>
      <c r="N39" s="58"/>
      <c r="O39" s="58"/>
      <c r="P39" s="58"/>
      <c r="Q39" s="58"/>
      <c r="R39" s="58"/>
      <c r="S39" s="58"/>
    </row>
    <row r="40" spans="1:19" x14ac:dyDescent="0.25">
      <c r="A40" s="58"/>
      <c r="B40" s="58"/>
      <c r="C40" s="58"/>
      <c r="D40" s="58"/>
      <c r="E40" s="58"/>
      <c r="F40" s="58"/>
      <c r="G40" s="58"/>
      <c r="H40" s="58"/>
      <c r="I40" s="58"/>
      <c r="J40" s="58"/>
      <c r="K40" s="58"/>
      <c r="L40" s="58"/>
      <c r="M40" s="58"/>
      <c r="N40" s="58"/>
      <c r="O40" s="58"/>
      <c r="P40" s="58"/>
      <c r="Q40" s="58"/>
      <c r="R40" s="58"/>
      <c r="S40" s="58"/>
    </row>
    <row r="41" spans="1:19" x14ac:dyDescent="0.25">
      <c r="A41" s="58"/>
      <c r="B41" s="58"/>
      <c r="C41" s="58"/>
      <c r="D41" s="58"/>
      <c r="E41" s="58"/>
      <c r="F41" s="58"/>
      <c r="G41" s="58"/>
      <c r="H41" s="58"/>
      <c r="I41" s="58"/>
      <c r="J41" s="58"/>
      <c r="K41" s="58"/>
      <c r="L41" s="58"/>
      <c r="M41" s="58"/>
      <c r="N41" s="58"/>
      <c r="O41" s="58"/>
      <c r="P41" s="58"/>
      <c r="Q41" s="58"/>
      <c r="R41" s="58"/>
      <c r="S41" s="58"/>
    </row>
    <row r="42" spans="1:19" x14ac:dyDescent="0.25">
      <c r="A42" s="58"/>
      <c r="B42" s="58"/>
      <c r="C42" s="58"/>
      <c r="D42" s="58"/>
      <c r="E42" s="58"/>
      <c r="F42" s="58"/>
      <c r="G42" s="58"/>
      <c r="H42" s="58"/>
      <c r="I42" s="58"/>
      <c r="J42" s="58"/>
      <c r="K42" s="58"/>
      <c r="L42" s="58"/>
      <c r="M42" s="58"/>
      <c r="N42" s="58"/>
      <c r="O42" s="58"/>
      <c r="P42" s="58"/>
      <c r="Q42" s="58"/>
      <c r="R42" s="58"/>
      <c r="S42" s="58"/>
    </row>
    <row r="43" spans="1:19" x14ac:dyDescent="0.25">
      <c r="A43" s="58"/>
      <c r="B43" s="58"/>
      <c r="C43" s="58"/>
      <c r="D43" s="58"/>
      <c r="E43" s="58"/>
      <c r="F43" s="58"/>
      <c r="G43" s="58"/>
      <c r="H43" s="58"/>
      <c r="I43" s="58"/>
      <c r="J43" s="58"/>
      <c r="K43" s="58"/>
      <c r="L43" s="58"/>
      <c r="M43" s="58"/>
      <c r="N43" s="58"/>
      <c r="O43" s="58"/>
      <c r="P43" s="58"/>
      <c r="Q43" s="58"/>
      <c r="R43" s="58"/>
      <c r="S43" s="58"/>
    </row>
    <row r="44" spans="1:19" x14ac:dyDescent="0.25">
      <c r="A44" s="58"/>
      <c r="B44" s="58"/>
      <c r="C44" s="58"/>
      <c r="D44" s="58"/>
      <c r="E44" s="58"/>
      <c r="F44" s="58"/>
      <c r="G44" s="58"/>
      <c r="H44" s="58"/>
      <c r="I44" s="58"/>
      <c r="J44" s="58"/>
      <c r="K44" s="58"/>
      <c r="L44" s="58"/>
      <c r="M44" s="58"/>
      <c r="N44" s="58"/>
      <c r="O44" s="58"/>
      <c r="P44" s="58"/>
      <c r="Q44" s="58"/>
      <c r="R44" s="58"/>
      <c r="S44" s="58"/>
    </row>
    <row r="45" spans="1:19" x14ac:dyDescent="0.25">
      <c r="A45" s="58"/>
      <c r="B45" s="58"/>
      <c r="C45" s="58"/>
      <c r="D45" s="58"/>
      <c r="E45" s="58"/>
      <c r="F45" s="58"/>
      <c r="G45" s="58"/>
      <c r="H45" s="58"/>
      <c r="I45" s="58"/>
      <c r="J45" s="58"/>
      <c r="K45" s="58"/>
      <c r="L45" s="58"/>
      <c r="M45" s="58"/>
      <c r="N45" s="58"/>
      <c r="O45" s="58"/>
      <c r="P45" s="58"/>
      <c r="Q45" s="58"/>
      <c r="R45" s="58"/>
      <c r="S45" s="58"/>
    </row>
    <row r="46" spans="1:19" x14ac:dyDescent="0.25">
      <c r="A46" s="58"/>
      <c r="B46" s="58"/>
      <c r="C46" s="58"/>
      <c r="D46" s="58"/>
      <c r="E46" s="58"/>
      <c r="F46" s="58"/>
      <c r="G46" s="58"/>
      <c r="H46" s="58"/>
      <c r="I46" s="58"/>
      <c r="J46" s="58"/>
      <c r="K46" s="58"/>
      <c r="L46" s="58"/>
      <c r="M46" s="58"/>
      <c r="N46" s="58"/>
      <c r="O46" s="58"/>
      <c r="P46" s="58"/>
      <c r="Q46" s="58"/>
      <c r="R46" s="58"/>
      <c r="S46" s="58"/>
    </row>
    <row r="47" spans="1:19" x14ac:dyDescent="0.25">
      <c r="A47" s="58"/>
      <c r="B47" s="58"/>
      <c r="C47" s="58"/>
      <c r="D47" s="58"/>
      <c r="E47" s="58"/>
      <c r="F47" s="58"/>
      <c r="G47" s="58"/>
      <c r="H47" s="58"/>
      <c r="I47" s="58"/>
      <c r="J47" s="58"/>
      <c r="K47" s="58"/>
      <c r="L47" s="58"/>
      <c r="M47" s="58"/>
      <c r="N47" s="58"/>
      <c r="O47" s="58"/>
      <c r="P47" s="58"/>
      <c r="Q47" s="58"/>
      <c r="R47" s="58"/>
      <c r="S47" s="58"/>
    </row>
  </sheetData>
  <mergeCells count="4">
    <mergeCell ref="B1:C1"/>
    <mergeCell ref="E1:F1"/>
    <mergeCell ref="B15:C15"/>
    <mergeCell ref="E15:F15"/>
  </mergeCells>
  <hyperlinks>
    <hyperlink ref="A1" location="Legend!A1" display="L"/>
    <hyperlink ref="A15" location="Legend!A1" display="L"/>
  </hyperlinks>
  <pageMargins left="0.7" right="0.7" top="0.75" bottom="0.75" header="0.3" footer="0.3"/>
  <ignoredErrors>
    <ignoredError sqref="C7:C9 C23 C21:C2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47"/>
  <sheetViews>
    <sheetView zoomScaleNormal="100" workbookViewId="0">
      <selection activeCell="Q51" sqref="Q51"/>
    </sheetView>
  </sheetViews>
  <sheetFormatPr defaultRowHeight="15" x14ac:dyDescent="0.25"/>
  <cols>
    <col min="1" max="1" width="20.85546875" customWidth="1"/>
    <col min="2" max="51" width="4.7109375" customWidth="1"/>
  </cols>
  <sheetData>
    <row r="1" spans="1:51" ht="30" customHeight="1" x14ac:dyDescent="0.25">
      <c r="A1" s="77" t="s">
        <v>101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row>
    <row r="3" spans="1:51" x14ac:dyDescent="0.25">
      <c r="A3" s="15" t="s">
        <v>102</v>
      </c>
      <c r="B3">
        <v>498</v>
      </c>
      <c r="C3">
        <v>376</v>
      </c>
      <c r="D3">
        <v>328</v>
      </c>
      <c r="E3">
        <v>293</v>
      </c>
      <c r="F3">
        <v>234</v>
      </c>
      <c r="G3">
        <v>264</v>
      </c>
      <c r="H3">
        <v>244</v>
      </c>
      <c r="I3">
        <v>257</v>
      </c>
      <c r="J3">
        <v>228</v>
      </c>
      <c r="K3">
        <v>168</v>
      </c>
      <c r="L3">
        <v>202</v>
      </c>
      <c r="M3">
        <v>203</v>
      </c>
      <c r="N3">
        <v>171</v>
      </c>
      <c r="O3">
        <v>162</v>
      </c>
      <c r="P3">
        <v>169</v>
      </c>
      <c r="Q3">
        <v>136</v>
      </c>
      <c r="R3">
        <v>139</v>
      </c>
      <c r="S3">
        <v>126</v>
      </c>
      <c r="T3">
        <v>132</v>
      </c>
      <c r="U3">
        <v>119</v>
      </c>
      <c r="V3">
        <v>111</v>
      </c>
      <c r="W3">
        <v>104</v>
      </c>
      <c r="X3">
        <v>96</v>
      </c>
      <c r="Y3">
        <v>108</v>
      </c>
      <c r="Z3">
        <v>87</v>
      </c>
      <c r="AA3">
        <v>96</v>
      </c>
      <c r="AB3">
        <v>100</v>
      </c>
      <c r="AC3">
        <v>109</v>
      </c>
      <c r="AD3">
        <v>96</v>
      </c>
      <c r="AE3">
        <v>106</v>
      </c>
      <c r="AF3">
        <v>86</v>
      </c>
      <c r="AG3">
        <v>85</v>
      </c>
      <c r="AH3">
        <v>85</v>
      </c>
      <c r="AI3">
        <v>75</v>
      </c>
      <c r="AJ3">
        <v>62</v>
      </c>
      <c r="AK3">
        <v>72</v>
      </c>
      <c r="AL3">
        <v>65</v>
      </c>
      <c r="AM3">
        <v>65</v>
      </c>
      <c r="AN3">
        <v>77</v>
      </c>
      <c r="AO3">
        <v>54</v>
      </c>
      <c r="AP3">
        <v>57</v>
      </c>
      <c r="AQ3">
        <v>83</v>
      </c>
      <c r="AR3">
        <v>65</v>
      </c>
      <c r="AS3">
        <v>56</v>
      </c>
      <c r="AT3">
        <v>59</v>
      </c>
      <c r="AU3">
        <v>64</v>
      </c>
      <c r="AV3">
        <v>67</v>
      </c>
      <c r="AW3">
        <v>41</v>
      </c>
      <c r="AX3">
        <v>47</v>
      </c>
      <c r="AY3">
        <v>55</v>
      </c>
    </row>
    <row r="37" spans="1:51" x14ac:dyDescent="0.25">
      <c r="A37" s="32" t="s">
        <v>103</v>
      </c>
      <c r="B37" s="31">
        <v>1</v>
      </c>
      <c r="C37" s="31">
        <v>2</v>
      </c>
      <c r="D37" s="31">
        <v>3</v>
      </c>
      <c r="E37" s="31">
        <v>4</v>
      </c>
      <c r="F37" s="31">
        <v>5</v>
      </c>
      <c r="G37" s="31">
        <v>6</v>
      </c>
      <c r="H37" s="31">
        <v>7</v>
      </c>
      <c r="I37" s="31">
        <v>8</v>
      </c>
      <c r="J37" s="31">
        <v>9</v>
      </c>
      <c r="K37" s="31">
        <v>10</v>
      </c>
      <c r="L37" s="31">
        <v>11</v>
      </c>
      <c r="M37" s="31">
        <v>12</v>
      </c>
      <c r="N37" s="31">
        <v>13</v>
      </c>
      <c r="O37" s="31">
        <v>14</v>
      </c>
      <c r="P37" s="31">
        <v>15</v>
      </c>
      <c r="Q37" s="31">
        <v>16</v>
      </c>
      <c r="R37" s="31">
        <v>17</v>
      </c>
      <c r="S37" s="31">
        <v>18</v>
      </c>
      <c r="T37" s="31">
        <v>19</v>
      </c>
      <c r="U37" s="31">
        <v>20</v>
      </c>
      <c r="V37" s="31">
        <v>21</v>
      </c>
      <c r="W37" s="31">
        <v>22</v>
      </c>
      <c r="X37" s="31">
        <v>23</v>
      </c>
      <c r="Y37" s="31">
        <v>24</v>
      </c>
      <c r="Z37" s="31">
        <v>25</v>
      </c>
      <c r="AA37" s="31">
        <v>26</v>
      </c>
      <c r="AB37" s="31">
        <v>27</v>
      </c>
      <c r="AC37" s="31">
        <v>28</v>
      </c>
      <c r="AD37" s="31">
        <v>29</v>
      </c>
      <c r="AE37" s="31">
        <v>30</v>
      </c>
      <c r="AF37" s="31">
        <v>31</v>
      </c>
      <c r="AG37" s="31">
        <v>32</v>
      </c>
      <c r="AH37" s="31">
        <v>33</v>
      </c>
      <c r="AI37" s="31">
        <v>34</v>
      </c>
      <c r="AJ37" s="31">
        <v>35</v>
      </c>
      <c r="AK37" s="31">
        <v>36</v>
      </c>
      <c r="AL37" s="31">
        <v>37</v>
      </c>
      <c r="AM37" s="31">
        <v>38</v>
      </c>
      <c r="AN37" s="31">
        <v>39</v>
      </c>
      <c r="AO37" s="31">
        <v>40</v>
      </c>
      <c r="AP37" s="31">
        <v>41</v>
      </c>
      <c r="AQ37" s="31">
        <v>42</v>
      </c>
      <c r="AR37" s="31">
        <v>43</v>
      </c>
      <c r="AS37" s="31">
        <v>44</v>
      </c>
      <c r="AT37" s="31">
        <v>45</v>
      </c>
      <c r="AU37" s="31">
        <v>46</v>
      </c>
      <c r="AV37" s="31">
        <v>47</v>
      </c>
      <c r="AW37" s="31">
        <v>48</v>
      </c>
      <c r="AX37" s="31">
        <v>49</v>
      </c>
      <c r="AY37" s="31">
        <v>50</v>
      </c>
    </row>
    <row r="38" spans="1:51" x14ac:dyDescent="0.25">
      <c r="A38" s="15" t="s">
        <v>105</v>
      </c>
      <c r="B38">
        <f>-104.7*LN(B37) +446.45</f>
        <v>446.45</v>
      </c>
      <c r="C38">
        <f t="shared" ref="C38:AY38" si="0">-104.7*LN(C37) +446.45</f>
        <v>373.8774901953737</v>
      </c>
      <c r="D38">
        <f t="shared" si="0"/>
        <v>331.42529337644891</v>
      </c>
      <c r="E38">
        <f t="shared" si="0"/>
        <v>301.30498039074746</v>
      </c>
      <c r="F38">
        <f t="shared" si="0"/>
        <v>277.94185056814968</v>
      </c>
      <c r="G38">
        <f t="shared" si="0"/>
        <v>258.85278357182267</v>
      </c>
      <c r="H38">
        <f t="shared" si="0"/>
        <v>242.71320739390868</v>
      </c>
      <c r="I38">
        <f t="shared" si="0"/>
        <v>228.73247058612117</v>
      </c>
      <c r="J38">
        <f t="shared" si="0"/>
        <v>216.40058675289779</v>
      </c>
      <c r="K38">
        <f t="shared" si="0"/>
        <v>205.36934076352338</v>
      </c>
      <c r="L38">
        <f t="shared" si="0"/>
        <v>195.39036493801058</v>
      </c>
      <c r="M38">
        <f t="shared" si="0"/>
        <v>186.28027376719632</v>
      </c>
      <c r="N38">
        <f t="shared" si="0"/>
        <v>177.89980227377708</v>
      </c>
      <c r="O38">
        <f t="shared" si="0"/>
        <v>170.14069758928241</v>
      </c>
      <c r="P38">
        <f t="shared" si="0"/>
        <v>162.91714394459859</v>
      </c>
      <c r="Q38">
        <f t="shared" si="0"/>
        <v>156.15996078149487</v>
      </c>
      <c r="R38">
        <f t="shared" si="0"/>
        <v>149.81256287731412</v>
      </c>
      <c r="S38">
        <f t="shared" si="0"/>
        <v>143.82807694827153</v>
      </c>
      <c r="T38">
        <f t="shared" si="0"/>
        <v>138.1672388812737</v>
      </c>
      <c r="U38">
        <f t="shared" si="0"/>
        <v>132.79683095889715</v>
      </c>
      <c r="V38">
        <f t="shared" si="0"/>
        <v>127.68850077035756</v>
      </c>
      <c r="W38">
        <f t="shared" si="0"/>
        <v>122.81785513338428</v>
      </c>
      <c r="X38">
        <f t="shared" si="0"/>
        <v>118.16375559221802</v>
      </c>
      <c r="Y38">
        <f t="shared" si="0"/>
        <v>113.70776396257008</v>
      </c>
      <c r="Z38">
        <f t="shared" si="0"/>
        <v>109.43370113629936</v>
      </c>
      <c r="AA38">
        <f t="shared" si="0"/>
        <v>105.32729246915079</v>
      </c>
      <c r="AB38">
        <f t="shared" si="0"/>
        <v>101.37588012934674</v>
      </c>
      <c r="AC38">
        <f t="shared" si="0"/>
        <v>97.568187784656118</v>
      </c>
      <c r="AD38">
        <f t="shared" si="0"/>
        <v>93.894126600416143</v>
      </c>
      <c r="AE38">
        <f t="shared" si="0"/>
        <v>90.3446341399723</v>
      </c>
      <c r="AF38">
        <f t="shared" si="0"/>
        <v>86.911539690405164</v>
      </c>
      <c r="AG38">
        <f t="shared" si="0"/>
        <v>83.587450976868638</v>
      </c>
      <c r="AH38">
        <f t="shared" si="0"/>
        <v>80.365658314459495</v>
      </c>
      <c r="AI38">
        <f t="shared" si="0"/>
        <v>77.240053072687886</v>
      </c>
      <c r="AJ38">
        <f t="shared" si="0"/>
        <v>74.20505796205839</v>
      </c>
      <c r="AK38">
        <f t="shared" si="0"/>
        <v>71.255567143645294</v>
      </c>
      <c r="AL38">
        <f t="shared" si="0"/>
        <v>68.386894546149676</v>
      </c>
      <c r="AM38">
        <f t="shared" si="0"/>
        <v>65.594729076647411</v>
      </c>
      <c r="AN38">
        <f t="shared" si="0"/>
        <v>62.875095650226001</v>
      </c>
      <c r="AO38">
        <f t="shared" si="0"/>
        <v>60.224321154270854</v>
      </c>
      <c r="AP38">
        <f t="shared" si="0"/>
        <v>57.639004616058912</v>
      </c>
      <c r="AQ38">
        <f t="shared" si="0"/>
        <v>55.115990965731328</v>
      </c>
      <c r="AR38">
        <f t="shared" si="0"/>
        <v>52.652347886884002</v>
      </c>
      <c r="AS38">
        <f t="shared" si="0"/>
        <v>50.245345328758049</v>
      </c>
      <c r="AT38">
        <f t="shared" si="0"/>
        <v>47.89243732104751</v>
      </c>
      <c r="AU38">
        <f t="shared" si="0"/>
        <v>45.591245787591731</v>
      </c>
      <c r="AV38">
        <f t="shared" si="0"/>
        <v>43.339546100956852</v>
      </c>
      <c r="AW38">
        <f t="shared" si="0"/>
        <v>41.135254157943791</v>
      </c>
      <c r="AX38">
        <f t="shared" si="0"/>
        <v>38.976414787817362</v>
      </c>
      <c r="AY38">
        <f t="shared" si="0"/>
        <v>36.861191331673069</v>
      </c>
    </row>
    <row r="39" spans="1:51" x14ac:dyDescent="0.25">
      <c r="A39" s="15" t="s">
        <v>104</v>
      </c>
      <c r="B39">
        <f>104.7*LN(B37) +446.45</f>
        <v>446.45</v>
      </c>
      <c r="C39">
        <f t="shared" ref="C39:AY39" si="1">104.7*LN(C37) +446.45</f>
        <v>519.02250980462622</v>
      </c>
      <c r="D39">
        <f t="shared" si="1"/>
        <v>561.47470662355113</v>
      </c>
      <c r="E39">
        <f t="shared" si="1"/>
        <v>591.59501960925252</v>
      </c>
      <c r="F39">
        <f t="shared" si="1"/>
        <v>614.9581494318503</v>
      </c>
      <c r="G39">
        <f t="shared" si="1"/>
        <v>634.04721642817731</v>
      </c>
      <c r="H39">
        <f t="shared" si="1"/>
        <v>650.18679260609133</v>
      </c>
      <c r="I39">
        <f t="shared" si="1"/>
        <v>664.16752941387881</v>
      </c>
      <c r="J39">
        <f t="shared" si="1"/>
        <v>676.49941324710221</v>
      </c>
      <c r="K39">
        <f t="shared" si="1"/>
        <v>687.53065923647659</v>
      </c>
      <c r="L39">
        <f t="shared" si="1"/>
        <v>697.50963506198946</v>
      </c>
      <c r="M39">
        <f t="shared" si="1"/>
        <v>706.61972623280371</v>
      </c>
      <c r="N39">
        <f t="shared" si="1"/>
        <v>715.00019772622295</v>
      </c>
      <c r="O39">
        <f t="shared" si="1"/>
        <v>722.75930241071751</v>
      </c>
      <c r="P39">
        <f t="shared" si="1"/>
        <v>729.98285605540138</v>
      </c>
      <c r="Q39">
        <f t="shared" si="1"/>
        <v>736.7400392185051</v>
      </c>
      <c r="R39">
        <f t="shared" si="1"/>
        <v>743.08743712268586</v>
      </c>
      <c r="S39">
        <f t="shared" si="1"/>
        <v>749.07192305172839</v>
      </c>
      <c r="T39">
        <f t="shared" si="1"/>
        <v>754.73276111872633</v>
      </c>
      <c r="U39">
        <f t="shared" si="1"/>
        <v>760.10316904110277</v>
      </c>
      <c r="V39">
        <f t="shared" si="1"/>
        <v>765.21149922964241</v>
      </c>
      <c r="W39">
        <f t="shared" si="1"/>
        <v>770.08214486661564</v>
      </c>
      <c r="X39">
        <f t="shared" si="1"/>
        <v>774.7362444077819</v>
      </c>
      <c r="Y39">
        <f t="shared" si="1"/>
        <v>779.19223603742989</v>
      </c>
      <c r="Z39">
        <f t="shared" si="1"/>
        <v>783.46629886370056</v>
      </c>
      <c r="AA39">
        <f t="shared" si="1"/>
        <v>787.57270753084913</v>
      </c>
      <c r="AB39">
        <f t="shared" si="1"/>
        <v>791.52411987065329</v>
      </c>
      <c r="AC39">
        <f t="shared" si="1"/>
        <v>795.33181221534392</v>
      </c>
      <c r="AD39">
        <f t="shared" si="1"/>
        <v>799.00587339958383</v>
      </c>
      <c r="AE39">
        <f t="shared" si="1"/>
        <v>802.55536586002768</v>
      </c>
      <c r="AF39">
        <f t="shared" si="1"/>
        <v>805.98846030959476</v>
      </c>
      <c r="AG39">
        <f t="shared" si="1"/>
        <v>809.3125490231314</v>
      </c>
      <c r="AH39">
        <f t="shared" si="1"/>
        <v>812.53434168554054</v>
      </c>
      <c r="AI39">
        <f t="shared" si="1"/>
        <v>815.65994692731215</v>
      </c>
      <c r="AJ39">
        <f t="shared" si="1"/>
        <v>818.69494203794159</v>
      </c>
      <c r="AK39">
        <f t="shared" si="1"/>
        <v>821.64443285635468</v>
      </c>
      <c r="AL39">
        <f t="shared" si="1"/>
        <v>824.51310545385036</v>
      </c>
      <c r="AM39">
        <f t="shared" si="1"/>
        <v>827.30527092335251</v>
      </c>
      <c r="AN39">
        <f t="shared" si="1"/>
        <v>830.02490434977403</v>
      </c>
      <c r="AO39">
        <f t="shared" si="1"/>
        <v>832.67567884572918</v>
      </c>
      <c r="AP39">
        <f t="shared" si="1"/>
        <v>835.26099538394101</v>
      </c>
      <c r="AQ39">
        <f t="shared" si="1"/>
        <v>837.78400903426859</v>
      </c>
      <c r="AR39">
        <f t="shared" si="1"/>
        <v>840.24765211311592</v>
      </c>
      <c r="AS39">
        <f t="shared" si="1"/>
        <v>842.65465467124193</v>
      </c>
      <c r="AT39">
        <f t="shared" si="1"/>
        <v>845.00756267895247</v>
      </c>
      <c r="AU39">
        <f t="shared" si="1"/>
        <v>847.3087542124083</v>
      </c>
      <c r="AV39">
        <f t="shared" si="1"/>
        <v>849.56045389904307</v>
      </c>
      <c r="AW39">
        <f t="shared" si="1"/>
        <v>851.76474584205619</v>
      </c>
      <c r="AX39">
        <f t="shared" si="1"/>
        <v>853.92358521218262</v>
      </c>
      <c r="AY39">
        <f t="shared" si="1"/>
        <v>856.03880866832696</v>
      </c>
    </row>
    <row r="40" spans="1:51" x14ac:dyDescent="0.25">
      <c r="A40" s="33" t="s">
        <v>106</v>
      </c>
      <c r="B40" s="29">
        <f>(B39-446)</f>
        <v>0.44999999999998863</v>
      </c>
      <c r="C40" s="29">
        <f t="shared" ref="C40:AY40" si="2">(C39-446)</f>
        <v>73.022509804626225</v>
      </c>
      <c r="D40" s="29">
        <f t="shared" si="2"/>
        <v>115.47470662355113</v>
      </c>
      <c r="E40" s="29">
        <f t="shared" si="2"/>
        <v>145.59501960925252</v>
      </c>
      <c r="F40" s="29">
        <f t="shared" si="2"/>
        <v>168.9581494318503</v>
      </c>
      <c r="G40" s="29">
        <f t="shared" si="2"/>
        <v>188.04721642817731</v>
      </c>
      <c r="H40" s="29">
        <f t="shared" si="2"/>
        <v>204.18679260609133</v>
      </c>
      <c r="I40" s="29">
        <f t="shared" si="2"/>
        <v>218.16752941387881</v>
      </c>
      <c r="J40" s="29">
        <f t="shared" si="2"/>
        <v>230.49941324710221</v>
      </c>
      <c r="K40" s="29">
        <f t="shared" si="2"/>
        <v>241.53065923647659</v>
      </c>
      <c r="L40" s="29">
        <f t="shared" si="2"/>
        <v>251.50963506198946</v>
      </c>
      <c r="M40" s="29">
        <f t="shared" si="2"/>
        <v>260.61972623280371</v>
      </c>
      <c r="N40" s="29">
        <f t="shared" si="2"/>
        <v>269.00019772622295</v>
      </c>
      <c r="O40" s="29">
        <f t="shared" si="2"/>
        <v>276.75930241071751</v>
      </c>
      <c r="P40" s="29">
        <f t="shared" si="2"/>
        <v>283.98285605540138</v>
      </c>
      <c r="Q40" s="29">
        <f t="shared" si="2"/>
        <v>290.7400392185051</v>
      </c>
      <c r="R40" s="29">
        <f t="shared" si="2"/>
        <v>297.08743712268586</v>
      </c>
      <c r="S40" s="29">
        <f t="shared" si="2"/>
        <v>303.07192305172839</v>
      </c>
      <c r="T40" s="29">
        <f t="shared" si="2"/>
        <v>308.73276111872633</v>
      </c>
      <c r="U40" s="29">
        <f t="shared" si="2"/>
        <v>314.10316904110277</v>
      </c>
      <c r="V40" s="29">
        <f t="shared" si="2"/>
        <v>319.21149922964241</v>
      </c>
      <c r="W40" s="29">
        <f t="shared" si="2"/>
        <v>324.08214486661564</v>
      </c>
      <c r="X40" s="29">
        <f t="shared" si="2"/>
        <v>328.7362444077819</v>
      </c>
      <c r="Y40" s="29">
        <f t="shared" si="2"/>
        <v>333.19223603742989</v>
      </c>
      <c r="Z40" s="29">
        <f t="shared" si="2"/>
        <v>337.46629886370056</v>
      </c>
      <c r="AA40" s="29">
        <f t="shared" si="2"/>
        <v>341.57270753084913</v>
      </c>
      <c r="AB40" s="29">
        <f t="shared" si="2"/>
        <v>345.52411987065329</v>
      </c>
      <c r="AC40" s="29">
        <f t="shared" si="2"/>
        <v>349.33181221534392</v>
      </c>
      <c r="AD40" s="29">
        <f t="shared" si="2"/>
        <v>353.00587339958383</v>
      </c>
      <c r="AE40" s="29">
        <f t="shared" si="2"/>
        <v>356.55536586002768</v>
      </c>
      <c r="AF40" s="29">
        <f t="shared" si="2"/>
        <v>359.98846030959476</v>
      </c>
      <c r="AG40" s="29">
        <f t="shared" si="2"/>
        <v>363.3125490231314</v>
      </c>
      <c r="AH40" s="29">
        <f t="shared" si="2"/>
        <v>366.53434168554054</v>
      </c>
      <c r="AI40" s="29">
        <f t="shared" si="2"/>
        <v>369.65994692731215</v>
      </c>
      <c r="AJ40" s="29">
        <f t="shared" si="2"/>
        <v>372.69494203794159</v>
      </c>
      <c r="AK40" s="29">
        <f t="shared" si="2"/>
        <v>375.64443285635468</v>
      </c>
      <c r="AL40" s="29">
        <f t="shared" si="2"/>
        <v>378.51310545385036</v>
      </c>
      <c r="AM40" s="29">
        <f t="shared" si="2"/>
        <v>381.30527092335251</v>
      </c>
      <c r="AN40" s="29">
        <f t="shared" si="2"/>
        <v>384.02490434977403</v>
      </c>
      <c r="AO40" s="29">
        <f t="shared" si="2"/>
        <v>386.67567884572918</v>
      </c>
      <c r="AP40" s="29">
        <f t="shared" si="2"/>
        <v>389.26099538394101</v>
      </c>
      <c r="AQ40" s="29">
        <f t="shared" si="2"/>
        <v>391.78400903426859</v>
      </c>
      <c r="AR40" s="29">
        <f t="shared" si="2"/>
        <v>394.24765211311592</v>
      </c>
      <c r="AS40" s="29">
        <f t="shared" si="2"/>
        <v>396.65465467124193</v>
      </c>
      <c r="AT40" s="29">
        <f t="shared" si="2"/>
        <v>399.00756267895247</v>
      </c>
      <c r="AU40" s="29">
        <f t="shared" si="2"/>
        <v>401.3087542124083</v>
      </c>
      <c r="AV40" s="29">
        <f t="shared" si="2"/>
        <v>403.56045389904307</v>
      </c>
      <c r="AW40" s="29">
        <f t="shared" si="2"/>
        <v>405.76474584205619</v>
      </c>
      <c r="AX40" s="29">
        <f t="shared" si="2"/>
        <v>407.92358521218262</v>
      </c>
      <c r="AY40" s="29">
        <f t="shared" si="2"/>
        <v>410.03880866832696</v>
      </c>
    </row>
    <row r="41" spans="1:51" x14ac:dyDescent="0.25">
      <c r="A41" s="34" t="s">
        <v>107</v>
      </c>
      <c r="B41" s="30">
        <f>(B$40/410)+1</f>
        <v>1.0010975609756096</v>
      </c>
      <c r="C41" s="30">
        <f t="shared" ref="C41:AY41" si="3">(C$40/410)+1</f>
        <v>1.1781036824503079</v>
      </c>
      <c r="D41" s="30">
        <f t="shared" si="3"/>
        <v>1.2816456259111004</v>
      </c>
      <c r="E41" s="30">
        <f t="shared" si="3"/>
        <v>1.3551098039250062</v>
      </c>
      <c r="F41" s="30">
        <f t="shared" si="3"/>
        <v>1.4120930473947568</v>
      </c>
      <c r="G41" s="30">
        <f t="shared" si="3"/>
        <v>1.4586517473857983</v>
      </c>
      <c r="H41" s="30">
        <f t="shared" si="3"/>
        <v>1.4980165673319301</v>
      </c>
      <c r="I41" s="30">
        <f t="shared" si="3"/>
        <v>1.5321159253997045</v>
      </c>
      <c r="J41" s="30">
        <f t="shared" si="3"/>
        <v>1.5621936908465908</v>
      </c>
      <c r="K41" s="30">
        <f t="shared" si="3"/>
        <v>1.5890991688694551</v>
      </c>
      <c r="L41" s="30">
        <f t="shared" si="3"/>
        <v>1.6134381342975352</v>
      </c>
      <c r="M41" s="30">
        <f t="shared" si="3"/>
        <v>1.635657868860497</v>
      </c>
      <c r="N41" s="30">
        <f t="shared" si="3"/>
        <v>1.6560980432346901</v>
      </c>
      <c r="O41" s="30">
        <f t="shared" si="3"/>
        <v>1.675022688806628</v>
      </c>
      <c r="P41" s="30">
        <f t="shared" si="3"/>
        <v>1.6926411123302474</v>
      </c>
      <c r="Q41" s="30">
        <f t="shared" si="3"/>
        <v>1.7091220468744028</v>
      </c>
      <c r="R41" s="30">
        <f t="shared" si="3"/>
        <v>1.7246035051772826</v>
      </c>
      <c r="S41" s="30">
        <f t="shared" si="3"/>
        <v>1.7391998123212886</v>
      </c>
      <c r="T41" s="30">
        <f t="shared" si="3"/>
        <v>1.7530067344359179</v>
      </c>
      <c r="U41" s="30">
        <f t="shared" si="3"/>
        <v>1.7661052903441532</v>
      </c>
      <c r="V41" s="30">
        <f t="shared" si="3"/>
        <v>1.7785646322674205</v>
      </c>
      <c r="W41" s="30">
        <f t="shared" si="3"/>
        <v>1.7904442557722331</v>
      </c>
      <c r="X41" s="30">
        <f t="shared" si="3"/>
        <v>1.8017957180677606</v>
      </c>
      <c r="Y41" s="30">
        <f t="shared" si="3"/>
        <v>1.8126639903351949</v>
      </c>
      <c r="Z41" s="30">
        <f t="shared" si="3"/>
        <v>1.8230885338139038</v>
      </c>
      <c r="AA41" s="30">
        <f t="shared" si="3"/>
        <v>1.833104164709388</v>
      </c>
      <c r="AB41" s="30">
        <f t="shared" si="3"/>
        <v>1.8427417557820811</v>
      </c>
      <c r="AC41" s="30">
        <f t="shared" si="3"/>
        <v>1.8520288102813267</v>
      </c>
      <c r="AD41" s="30">
        <f t="shared" si="3"/>
        <v>1.8609899351209362</v>
      </c>
      <c r="AE41" s="30">
        <f t="shared" si="3"/>
        <v>1.8696472338049457</v>
      </c>
      <c r="AF41" s="30">
        <f t="shared" si="3"/>
        <v>1.8780206349014508</v>
      </c>
      <c r="AG41" s="30">
        <f t="shared" si="3"/>
        <v>1.8861281683491011</v>
      </c>
      <c r="AH41" s="30">
        <f t="shared" si="3"/>
        <v>1.8939861992330256</v>
      </c>
      <c r="AI41" s="30">
        <f t="shared" si="3"/>
        <v>1.9016096266519809</v>
      </c>
      <c r="AJ41" s="30">
        <f t="shared" si="3"/>
        <v>1.9090120537510771</v>
      </c>
      <c r="AK41" s="30">
        <f t="shared" si="3"/>
        <v>1.9162059337959869</v>
      </c>
      <c r="AL41" s="30">
        <f t="shared" si="3"/>
        <v>1.9232026962289033</v>
      </c>
      <c r="AM41" s="30">
        <f t="shared" si="3"/>
        <v>1.9300128559106158</v>
      </c>
      <c r="AN41" s="30">
        <f t="shared" si="3"/>
        <v>1.9366461081701805</v>
      </c>
      <c r="AO41" s="30">
        <f t="shared" si="3"/>
        <v>1.9431114118188515</v>
      </c>
      <c r="AP41" s="30">
        <f t="shared" si="3"/>
        <v>1.9494170619120512</v>
      </c>
      <c r="AQ41" s="30">
        <f t="shared" si="3"/>
        <v>1.9555707537421185</v>
      </c>
      <c r="AR41" s="30">
        <f t="shared" si="3"/>
        <v>1.9615796393002827</v>
      </c>
      <c r="AS41" s="30">
        <f t="shared" si="3"/>
        <v>1.9674503772469314</v>
      </c>
      <c r="AT41" s="30">
        <f t="shared" si="3"/>
        <v>1.9731891772657377</v>
      </c>
      <c r="AU41" s="30">
        <f t="shared" si="3"/>
        <v>1.9788018395424594</v>
      </c>
      <c r="AV41" s="30">
        <f t="shared" si="3"/>
        <v>1.984293789997666</v>
      </c>
      <c r="AW41" s="30">
        <f t="shared" si="3"/>
        <v>1.9896701118098932</v>
      </c>
      <c r="AX41" s="30">
        <f t="shared" si="3"/>
        <v>1.9949355736882501</v>
      </c>
      <c r="AY41" s="30">
        <f t="shared" si="3"/>
        <v>2.0000946552886023</v>
      </c>
    </row>
    <row r="42" spans="1:51" x14ac:dyDescent="0.25">
      <c r="A42" s="34" t="s">
        <v>108</v>
      </c>
      <c r="B42" s="30">
        <f>(B$40/(410/4))+1</f>
        <v>1.0043902439024388</v>
      </c>
      <c r="C42" s="30">
        <f t="shared" ref="C42:AY42" si="4">(C$40/(410/4))+1</f>
        <v>1.7124147298012313</v>
      </c>
      <c r="D42" s="30">
        <f t="shared" si="4"/>
        <v>2.1265825036444013</v>
      </c>
      <c r="E42" s="30">
        <f t="shared" si="4"/>
        <v>2.4204392157000245</v>
      </c>
      <c r="F42" s="30">
        <f t="shared" si="4"/>
        <v>2.6483721895790273</v>
      </c>
      <c r="G42" s="30">
        <f t="shared" si="4"/>
        <v>2.8346069895431931</v>
      </c>
      <c r="H42" s="30">
        <f t="shared" si="4"/>
        <v>2.9920662693277205</v>
      </c>
      <c r="I42" s="30">
        <f t="shared" si="4"/>
        <v>3.1284637015988177</v>
      </c>
      <c r="J42" s="30">
        <f t="shared" si="4"/>
        <v>3.2487747633863631</v>
      </c>
      <c r="K42" s="30">
        <f t="shared" si="4"/>
        <v>3.3563966754778205</v>
      </c>
      <c r="L42" s="30">
        <f t="shared" si="4"/>
        <v>3.453752537190141</v>
      </c>
      <c r="M42" s="30">
        <f t="shared" si="4"/>
        <v>3.5426314754419876</v>
      </c>
      <c r="N42" s="30">
        <f t="shared" si="4"/>
        <v>3.6243921729387605</v>
      </c>
      <c r="O42" s="30">
        <f t="shared" si="4"/>
        <v>3.7000907552265123</v>
      </c>
      <c r="P42" s="30">
        <f t="shared" si="4"/>
        <v>3.7705644493209891</v>
      </c>
      <c r="Q42" s="30">
        <f t="shared" si="4"/>
        <v>3.8364881874976109</v>
      </c>
      <c r="R42" s="30">
        <f t="shared" si="4"/>
        <v>3.8984140207091302</v>
      </c>
      <c r="S42" s="30">
        <f t="shared" si="4"/>
        <v>3.9567992492851549</v>
      </c>
      <c r="T42" s="30">
        <f t="shared" si="4"/>
        <v>4.0120269377436717</v>
      </c>
      <c r="U42" s="30">
        <f t="shared" si="4"/>
        <v>4.0644211613766128</v>
      </c>
      <c r="V42" s="30">
        <f t="shared" si="4"/>
        <v>4.1142585290696818</v>
      </c>
      <c r="W42" s="30">
        <f t="shared" si="4"/>
        <v>4.1617770230889324</v>
      </c>
      <c r="X42" s="30">
        <f t="shared" si="4"/>
        <v>4.2071828722710425</v>
      </c>
      <c r="Y42" s="30">
        <f t="shared" si="4"/>
        <v>4.2506559613407795</v>
      </c>
      <c r="Z42" s="30">
        <f t="shared" si="4"/>
        <v>4.2923541352556152</v>
      </c>
      <c r="AA42" s="30">
        <f t="shared" si="4"/>
        <v>4.3324166588375519</v>
      </c>
      <c r="AB42" s="30">
        <f t="shared" si="4"/>
        <v>4.3709670231283244</v>
      </c>
      <c r="AC42" s="30">
        <f t="shared" si="4"/>
        <v>4.4081152411253068</v>
      </c>
      <c r="AD42" s="30">
        <f t="shared" si="4"/>
        <v>4.443959740483745</v>
      </c>
      <c r="AE42" s="30">
        <f t="shared" si="4"/>
        <v>4.4785889352197827</v>
      </c>
      <c r="AF42" s="30">
        <f t="shared" si="4"/>
        <v>4.5120825396058031</v>
      </c>
      <c r="AG42" s="30">
        <f t="shared" si="4"/>
        <v>4.5445126733964045</v>
      </c>
      <c r="AH42" s="30">
        <f t="shared" si="4"/>
        <v>4.5759447969321023</v>
      </c>
      <c r="AI42" s="30">
        <f t="shared" si="4"/>
        <v>4.6064385066079234</v>
      </c>
      <c r="AJ42" s="30">
        <f t="shared" si="4"/>
        <v>4.6360482150043083</v>
      </c>
      <c r="AK42" s="30">
        <f t="shared" si="4"/>
        <v>4.6648237351839477</v>
      </c>
      <c r="AL42" s="30">
        <f t="shared" si="4"/>
        <v>4.6928107849156131</v>
      </c>
      <c r="AM42" s="30">
        <f t="shared" si="4"/>
        <v>4.7200514236424631</v>
      </c>
      <c r="AN42" s="30">
        <f t="shared" si="4"/>
        <v>4.7465844326807218</v>
      </c>
      <c r="AO42" s="30">
        <f t="shared" si="4"/>
        <v>4.772445647275406</v>
      </c>
      <c r="AP42" s="30">
        <f t="shared" si="4"/>
        <v>4.7976682476482049</v>
      </c>
      <c r="AQ42" s="30">
        <f t="shared" si="4"/>
        <v>4.8222830149684741</v>
      </c>
      <c r="AR42" s="30">
        <f t="shared" si="4"/>
        <v>4.8463185572011307</v>
      </c>
      <c r="AS42" s="30">
        <f t="shared" si="4"/>
        <v>4.8698015089877256</v>
      </c>
      <c r="AT42" s="30">
        <f t="shared" si="4"/>
        <v>4.8927567090629509</v>
      </c>
      <c r="AU42" s="30">
        <f t="shared" si="4"/>
        <v>4.9152073581698374</v>
      </c>
      <c r="AV42" s="30">
        <f t="shared" si="4"/>
        <v>4.9371751599906641</v>
      </c>
      <c r="AW42" s="30">
        <f t="shared" si="4"/>
        <v>4.9586804472395727</v>
      </c>
      <c r="AX42" s="30">
        <f t="shared" si="4"/>
        <v>4.9797422947530006</v>
      </c>
      <c r="AY42" s="30">
        <f t="shared" si="4"/>
        <v>5.0003786211544092</v>
      </c>
    </row>
    <row r="43" spans="1:51" x14ac:dyDescent="0.25">
      <c r="A43" s="34" t="s">
        <v>109</v>
      </c>
      <c r="B43" s="30">
        <f>(B$40/(410/9))+1</f>
        <v>1.0098780487804875</v>
      </c>
      <c r="C43" s="30">
        <f t="shared" ref="C43:AY43" si="5">(C$40/(410/9))+1</f>
        <v>2.6029331420527706</v>
      </c>
      <c r="D43" s="30">
        <f t="shared" si="5"/>
        <v>3.5348106331999025</v>
      </c>
      <c r="E43" s="30">
        <f t="shared" si="5"/>
        <v>4.1959882353250553</v>
      </c>
      <c r="F43" s="30">
        <f t="shared" si="5"/>
        <v>4.7088374265528117</v>
      </c>
      <c r="G43" s="30">
        <f t="shared" si="5"/>
        <v>5.1278657264721845</v>
      </c>
      <c r="H43" s="30">
        <f t="shared" si="5"/>
        <v>5.4821491059873706</v>
      </c>
      <c r="I43" s="30">
        <f t="shared" si="5"/>
        <v>5.7890433285973399</v>
      </c>
      <c r="J43" s="30">
        <f t="shared" si="5"/>
        <v>6.0597432176193164</v>
      </c>
      <c r="K43" s="30">
        <f t="shared" si="5"/>
        <v>6.3018925198250955</v>
      </c>
      <c r="L43" s="30">
        <f t="shared" si="5"/>
        <v>6.5209432086778172</v>
      </c>
      <c r="M43" s="30">
        <f t="shared" si="5"/>
        <v>6.7209208197444719</v>
      </c>
      <c r="N43" s="30">
        <f t="shared" si="5"/>
        <v>6.9048823891122106</v>
      </c>
      <c r="O43" s="30">
        <f t="shared" si="5"/>
        <v>7.0752041992596526</v>
      </c>
      <c r="P43" s="30">
        <f t="shared" si="5"/>
        <v>7.2337700109722256</v>
      </c>
      <c r="Q43" s="30">
        <f t="shared" si="5"/>
        <v>7.3820984218696237</v>
      </c>
      <c r="R43" s="30">
        <f t="shared" si="5"/>
        <v>7.5214315465955428</v>
      </c>
      <c r="S43" s="30">
        <f t="shared" si="5"/>
        <v>7.6527983108915985</v>
      </c>
      <c r="T43" s="30">
        <f t="shared" si="5"/>
        <v>7.7770606099232609</v>
      </c>
      <c r="U43" s="30">
        <f t="shared" si="5"/>
        <v>7.8949476130973775</v>
      </c>
      <c r="V43" s="30">
        <f t="shared" si="5"/>
        <v>8.0070816904067854</v>
      </c>
      <c r="W43" s="30">
        <f t="shared" si="5"/>
        <v>8.1139983019500992</v>
      </c>
      <c r="X43" s="30">
        <f t="shared" si="5"/>
        <v>8.2161614626098469</v>
      </c>
      <c r="Y43" s="30">
        <f t="shared" si="5"/>
        <v>8.3139759130167548</v>
      </c>
      <c r="Z43" s="30">
        <f t="shared" si="5"/>
        <v>8.4077968043251339</v>
      </c>
      <c r="AA43" s="30">
        <f t="shared" si="5"/>
        <v>8.4979374823844935</v>
      </c>
      <c r="AB43" s="30">
        <f t="shared" si="5"/>
        <v>8.5846758020387313</v>
      </c>
      <c r="AC43" s="30">
        <f t="shared" si="5"/>
        <v>8.6682592925319391</v>
      </c>
      <c r="AD43" s="30">
        <f t="shared" si="5"/>
        <v>8.7489094160884253</v>
      </c>
      <c r="AE43" s="30">
        <f t="shared" si="5"/>
        <v>8.8268251042445094</v>
      </c>
      <c r="AF43" s="30">
        <f t="shared" si="5"/>
        <v>8.902185714113056</v>
      </c>
      <c r="AG43" s="30">
        <f t="shared" si="5"/>
        <v>8.9751535151419084</v>
      </c>
      <c r="AH43" s="30">
        <f t="shared" si="5"/>
        <v>9.0458757930972311</v>
      </c>
      <c r="AI43" s="30">
        <f t="shared" si="5"/>
        <v>9.1144866398678275</v>
      </c>
      <c r="AJ43" s="30">
        <f t="shared" si="5"/>
        <v>9.1811084837596937</v>
      </c>
      <c r="AK43" s="30">
        <f t="shared" si="5"/>
        <v>9.2458534041638831</v>
      </c>
      <c r="AL43" s="30">
        <f t="shared" si="5"/>
        <v>9.3088242660601299</v>
      </c>
      <c r="AM43" s="30">
        <f t="shared" si="5"/>
        <v>9.3701157031955429</v>
      </c>
      <c r="AN43" s="30">
        <f t="shared" si="5"/>
        <v>9.4298149735316255</v>
      </c>
      <c r="AO43" s="30">
        <f t="shared" si="5"/>
        <v>9.4880027063696648</v>
      </c>
      <c r="AP43" s="30">
        <f t="shared" si="5"/>
        <v>9.5447535572084607</v>
      </c>
      <c r="AQ43" s="30">
        <f t="shared" si="5"/>
        <v>9.6001367836790656</v>
      </c>
      <c r="AR43" s="30">
        <f t="shared" si="5"/>
        <v>9.6542167537025438</v>
      </c>
      <c r="AS43" s="30">
        <f t="shared" si="5"/>
        <v>9.707053395222383</v>
      </c>
      <c r="AT43" s="30">
        <f t="shared" si="5"/>
        <v>9.7587025953916395</v>
      </c>
      <c r="AU43" s="30">
        <f t="shared" si="5"/>
        <v>9.8092165558821325</v>
      </c>
      <c r="AV43" s="30">
        <f t="shared" si="5"/>
        <v>9.8586441099789948</v>
      </c>
      <c r="AW43" s="30">
        <f t="shared" si="5"/>
        <v>9.9070310062890385</v>
      </c>
      <c r="AX43" s="30">
        <f t="shared" si="5"/>
        <v>9.9544201631942517</v>
      </c>
      <c r="AY43" s="30">
        <f t="shared" si="5"/>
        <v>10.000851897597421</v>
      </c>
    </row>
    <row r="44" spans="1:51" x14ac:dyDescent="0.25">
      <c r="A44" s="34" t="s">
        <v>110</v>
      </c>
      <c r="B44" s="30">
        <f>(B$40/(410/19))+1</f>
        <v>1.0208536585365848</v>
      </c>
      <c r="C44" s="30">
        <f t="shared" ref="C44:AY44" si="6">(C$40/(410/19))+1</f>
        <v>4.3839699665558491</v>
      </c>
      <c r="D44" s="30">
        <f t="shared" si="6"/>
        <v>6.3512668923109059</v>
      </c>
      <c r="E44" s="30">
        <f t="shared" si="6"/>
        <v>7.7470862745751168</v>
      </c>
      <c r="F44" s="30">
        <f t="shared" si="6"/>
        <v>8.8297679005003804</v>
      </c>
      <c r="G44" s="30">
        <f t="shared" si="6"/>
        <v>9.7143832003301682</v>
      </c>
      <c r="H44" s="30">
        <f t="shared" si="6"/>
        <v>10.462314779306672</v>
      </c>
      <c r="I44" s="30">
        <f t="shared" si="6"/>
        <v>11.110202582594384</v>
      </c>
      <c r="J44" s="30">
        <f t="shared" si="6"/>
        <v>11.681680126085226</v>
      </c>
      <c r="K44" s="30">
        <f t="shared" si="6"/>
        <v>12.192884208519647</v>
      </c>
      <c r="L44" s="30">
        <f t="shared" si="6"/>
        <v>12.655324551653171</v>
      </c>
      <c r="M44" s="30">
        <f t="shared" si="6"/>
        <v>13.07749950834944</v>
      </c>
      <c r="N44" s="30">
        <f t="shared" si="6"/>
        <v>13.465862821459114</v>
      </c>
      <c r="O44" s="30">
        <f t="shared" si="6"/>
        <v>13.825431087325935</v>
      </c>
      <c r="P44" s="30">
        <f t="shared" si="6"/>
        <v>14.160181134274699</v>
      </c>
      <c r="Q44" s="30">
        <f t="shared" si="6"/>
        <v>14.473318890613651</v>
      </c>
      <c r="R44" s="30">
        <f t="shared" si="6"/>
        <v>14.767466598368371</v>
      </c>
      <c r="S44" s="30">
        <f t="shared" si="6"/>
        <v>15.044796434104487</v>
      </c>
      <c r="T44" s="30">
        <f t="shared" si="6"/>
        <v>15.307127954282441</v>
      </c>
      <c r="U44" s="30">
        <f t="shared" si="6"/>
        <v>15.55600051653891</v>
      </c>
      <c r="V44" s="30">
        <f t="shared" si="6"/>
        <v>15.792728013080991</v>
      </c>
      <c r="W44" s="30">
        <f t="shared" si="6"/>
        <v>16.018440859672431</v>
      </c>
      <c r="X44" s="30">
        <f t="shared" si="6"/>
        <v>16.234118643287452</v>
      </c>
      <c r="Y44" s="30">
        <f t="shared" si="6"/>
        <v>16.440615816368705</v>
      </c>
      <c r="Z44" s="30">
        <f t="shared" si="6"/>
        <v>16.638682142464173</v>
      </c>
      <c r="AA44" s="30">
        <f t="shared" si="6"/>
        <v>16.828979129478377</v>
      </c>
      <c r="AB44" s="30">
        <f t="shared" si="6"/>
        <v>17.012093359859545</v>
      </c>
      <c r="AC44" s="30">
        <f t="shared" si="6"/>
        <v>17.188547395345207</v>
      </c>
      <c r="AD44" s="30">
        <f t="shared" si="6"/>
        <v>17.358808767297788</v>
      </c>
      <c r="AE44" s="30">
        <f t="shared" si="6"/>
        <v>17.523297442293966</v>
      </c>
      <c r="AF44" s="30">
        <f t="shared" si="6"/>
        <v>17.682392063127562</v>
      </c>
      <c r="AG44" s="30">
        <f t="shared" si="6"/>
        <v>17.83643519863292</v>
      </c>
      <c r="AH44" s="30">
        <f t="shared" si="6"/>
        <v>17.985737785427489</v>
      </c>
      <c r="AI44" s="30">
        <f t="shared" si="6"/>
        <v>18.130582906387637</v>
      </c>
      <c r="AJ44" s="30">
        <f t="shared" si="6"/>
        <v>18.271229021270464</v>
      </c>
      <c r="AK44" s="30">
        <f t="shared" si="6"/>
        <v>18.407912742123756</v>
      </c>
      <c r="AL44" s="30">
        <f t="shared" si="6"/>
        <v>18.540851228349165</v>
      </c>
      <c r="AM44" s="30">
        <f t="shared" si="6"/>
        <v>18.670244262301704</v>
      </c>
      <c r="AN44" s="30">
        <f t="shared" si="6"/>
        <v>18.796276055233431</v>
      </c>
      <c r="AO44" s="30">
        <f t="shared" si="6"/>
        <v>18.919116824558184</v>
      </c>
      <c r="AP44" s="30">
        <f t="shared" si="6"/>
        <v>19.038924176328976</v>
      </c>
      <c r="AQ44" s="30">
        <f t="shared" si="6"/>
        <v>19.155844321100254</v>
      </c>
      <c r="AR44" s="30">
        <f t="shared" si="6"/>
        <v>19.270013146705374</v>
      </c>
      <c r="AS44" s="30">
        <f t="shared" si="6"/>
        <v>19.3815571676917</v>
      </c>
      <c r="AT44" s="30">
        <f t="shared" si="6"/>
        <v>19.490594368049017</v>
      </c>
      <c r="AU44" s="30">
        <f t="shared" si="6"/>
        <v>19.597234951306728</v>
      </c>
      <c r="AV44" s="30">
        <f t="shared" si="6"/>
        <v>19.701582009955654</v>
      </c>
      <c r="AW44" s="30">
        <f t="shared" si="6"/>
        <v>19.80373212438797</v>
      </c>
      <c r="AX44" s="30">
        <f t="shared" si="6"/>
        <v>19.903775900076756</v>
      </c>
      <c r="AY44" s="30">
        <f t="shared" si="6"/>
        <v>20.001798450483445</v>
      </c>
    </row>
    <row r="45" spans="1:51" x14ac:dyDescent="0.25">
      <c r="A45" s="35" t="s">
        <v>237</v>
      </c>
      <c r="B45" s="36">
        <f>4*LN(B37) +1</f>
        <v>1</v>
      </c>
      <c r="C45" s="36">
        <f t="shared" ref="C45:AY45" si="7">4*LN(C37) +1</f>
        <v>3.7725887222397811</v>
      </c>
      <c r="D45" s="36">
        <f t="shared" si="7"/>
        <v>5.3944491546724391</v>
      </c>
      <c r="E45" s="36">
        <f t="shared" si="7"/>
        <v>6.5451774444795623</v>
      </c>
      <c r="F45" s="36">
        <f t="shared" si="7"/>
        <v>7.4377516497364011</v>
      </c>
      <c r="G45" s="36">
        <f t="shared" si="7"/>
        <v>8.1670378769122198</v>
      </c>
      <c r="H45" s="36">
        <f t="shared" si="7"/>
        <v>8.7836405962212538</v>
      </c>
      <c r="I45" s="36">
        <f t="shared" si="7"/>
        <v>9.317766166719343</v>
      </c>
      <c r="J45" s="36">
        <f t="shared" si="7"/>
        <v>9.7888983093448783</v>
      </c>
      <c r="K45" s="36">
        <f t="shared" si="7"/>
        <v>10.210340371976184</v>
      </c>
      <c r="L45" s="36">
        <f t="shared" si="7"/>
        <v>10.591581091193483</v>
      </c>
      <c r="M45" s="36">
        <f t="shared" si="7"/>
        <v>10.939626599152001</v>
      </c>
      <c r="N45" s="36">
        <f t="shared" si="7"/>
        <v>11.259797429846147</v>
      </c>
      <c r="O45" s="36">
        <f t="shared" si="7"/>
        <v>11.556229318461034</v>
      </c>
      <c r="P45" s="36">
        <f t="shared" si="7"/>
        <v>11.83220080440884</v>
      </c>
      <c r="Q45" s="36">
        <f t="shared" si="7"/>
        <v>12.090354888959125</v>
      </c>
      <c r="R45" s="36">
        <f t="shared" si="7"/>
        <v>12.332853376224865</v>
      </c>
      <c r="S45" s="36">
        <f t="shared" si="7"/>
        <v>12.561487031584658</v>
      </c>
      <c r="T45" s="36">
        <f t="shared" si="7"/>
        <v>12.777755916665761</v>
      </c>
      <c r="U45" s="36">
        <f t="shared" si="7"/>
        <v>12.982929094215963</v>
      </c>
      <c r="V45" s="36">
        <f t="shared" si="7"/>
        <v>13.178089750893692</v>
      </c>
      <c r="W45" s="36">
        <f t="shared" si="7"/>
        <v>13.364169813433264</v>
      </c>
      <c r="X45" s="36">
        <f t="shared" si="7"/>
        <v>13.541976863716599</v>
      </c>
      <c r="Y45" s="36">
        <f t="shared" si="7"/>
        <v>13.712215321391783</v>
      </c>
      <c r="Z45" s="36">
        <f t="shared" si="7"/>
        <v>13.875503299472802</v>
      </c>
      <c r="AA45" s="36">
        <f t="shared" si="7"/>
        <v>14.032386152085929</v>
      </c>
      <c r="AB45" s="36">
        <f t="shared" si="7"/>
        <v>14.183347464017316</v>
      </c>
      <c r="AC45" s="36">
        <f t="shared" si="7"/>
        <v>14.328818040700815</v>
      </c>
      <c r="AD45" s="36">
        <f t="shared" si="7"/>
        <v>14.469183319945897</v>
      </c>
      <c r="AE45" s="36">
        <f t="shared" si="7"/>
        <v>14.604789526648622</v>
      </c>
      <c r="AF45" s="36">
        <f t="shared" si="7"/>
        <v>14.735948817940585</v>
      </c>
      <c r="AG45" s="36">
        <f t="shared" si="7"/>
        <v>14.862943611198906</v>
      </c>
      <c r="AH45" s="36">
        <f t="shared" si="7"/>
        <v>14.986030245865921</v>
      </c>
      <c r="AI45" s="36">
        <f t="shared" si="7"/>
        <v>15.105442098464646</v>
      </c>
      <c r="AJ45" s="36">
        <f t="shared" si="7"/>
        <v>15.221392245957654</v>
      </c>
      <c r="AK45" s="36">
        <f t="shared" si="7"/>
        <v>15.33407575382444</v>
      </c>
      <c r="AL45" s="36">
        <f t="shared" si="7"/>
        <v>15.443671650576897</v>
      </c>
      <c r="AM45" s="36">
        <f t="shared" si="7"/>
        <v>15.550344638905543</v>
      </c>
      <c r="AN45" s="36">
        <f t="shared" si="7"/>
        <v>15.654246584518585</v>
      </c>
      <c r="AO45" s="36">
        <f t="shared" si="7"/>
        <v>15.755517816455745</v>
      </c>
      <c r="AP45" s="36">
        <f t="shared" si="7"/>
        <v>15.854288266817232</v>
      </c>
      <c r="AQ45" s="36">
        <f t="shared" si="7"/>
        <v>15.950678473133474</v>
      </c>
      <c r="AR45" s="36">
        <f t="shared" si="7"/>
        <v>16.044800462774248</v>
      </c>
      <c r="AS45" s="36">
        <f t="shared" si="7"/>
        <v>16.136758535673046</v>
      </c>
      <c r="AT45" s="36">
        <f t="shared" si="7"/>
        <v>16.226649959081278</v>
      </c>
      <c r="AU45" s="36">
        <f t="shared" si="7"/>
        <v>16.31456558595638</v>
      </c>
      <c r="AV45" s="36">
        <f t="shared" si="7"/>
        <v>16.400590406840234</v>
      </c>
      <c r="AW45" s="36">
        <f t="shared" si="7"/>
        <v>16.484804043631563</v>
      </c>
      <c r="AX45" s="36">
        <f t="shared" si="7"/>
        <v>16.567281192442508</v>
      </c>
      <c r="AY45" s="36">
        <f t="shared" si="7"/>
        <v>16.648092021712586</v>
      </c>
    </row>
    <row r="46" spans="1:51" x14ac:dyDescent="0.25">
      <c r="A46" s="34" t="s">
        <v>238</v>
      </c>
      <c r="B46" s="67">
        <f>10*LN(B$37) +1</f>
        <v>1</v>
      </c>
      <c r="C46" s="67">
        <f t="shared" ref="C46:AY46" si="8">10*LN(C$37) +1</f>
        <v>7.9314718055994531</v>
      </c>
      <c r="D46" s="67">
        <f t="shared" si="8"/>
        <v>11.986122886681098</v>
      </c>
      <c r="E46" s="67">
        <f t="shared" si="8"/>
        <v>14.862943611198906</v>
      </c>
      <c r="F46" s="67">
        <f t="shared" si="8"/>
        <v>17.094379124341003</v>
      </c>
      <c r="G46" s="67">
        <f t="shared" si="8"/>
        <v>18.917594692280549</v>
      </c>
      <c r="H46" s="67">
        <f t="shared" si="8"/>
        <v>20.459101490553131</v>
      </c>
      <c r="I46" s="67">
        <f t="shared" si="8"/>
        <v>21.794415416798358</v>
      </c>
      <c r="J46" s="67">
        <f t="shared" si="8"/>
        <v>22.972245773362197</v>
      </c>
      <c r="K46" s="67">
        <f t="shared" si="8"/>
        <v>24.025850929940461</v>
      </c>
      <c r="L46" s="67">
        <f t="shared" si="8"/>
        <v>24.978952727983707</v>
      </c>
      <c r="M46" s="67">
        <f t="shared" si="8"/>
        <v>25.849066497880003</v>
      </c>
      <c r="N46" s="67">
        <f t="shared" si="8"/>
        <v>26.649493574615366</v>
      </c>
      <c r="O46" s="67">
        <f t="shared" si="8"/>
        <v>27.390573296152585</v>
      </c>
      <c r="P46" s="67">
        <f t="shared" si="8"/>
        <v>28.080502011022102</v>
      </c>
      <c r="Q46" s="67">
        <f t="shared" si="8"/>
        <v>28.725887222397812</v>
      </c>
      <c r="R46" s="67">
        <f t="shared" si="8"/>
        <v>29.33213344056216</v>
      </c>
      <c r="S46" s="67">
        <f t="shared" si="8"/>
        <v>29.903717578961647</v>
      </c>
      <c r="T46" s="67">
        <f t="shared" si="8"/>
        <v>30.444389791664403</v>
      </c>
      <c r="U46" s="67">
        <f t="shared" si="8"/>
        <v>30.957322735539908</v>
      </c>
      <c r="V46" s="67">
        <f t="shared" si="8"/>
        <v>31.445224377234229</v>
      </c>
      <c r="W46" s="67">
        <f t="shared" si="8"/>
        <v>31.910424533583161</v>
      </c>
      <c r="X46" s="67">
        <f t="shared" si="8"/>
        <v>32.354942159291497</v>
      </c>
      <c r="Y46" s="67">
        <f t="shared" si="8"/>
        <v>32.78053830347946</v>
      </c>
      <c r="Z46" s="67">
        <f t="shared" si="8"/>
        <v>33.188758248682007</v>
      </c>
      <c r="AA46" s="67">
        <f t="shared" si="8"/>
        <v>33.58096538021482</v>
      </c>
      <c r="AB46" s="67">
        <f t="shared" si="8"/>
        <v>33.958368660043291</v>
      </c>
      <c r="AC46" s="67">
        <f t="shared" si="8"/>
        <v>34.322045101752039</v>
      </c>
      <c r="AD46" s="67">
        <f t="shared" si="8"/>
        <v>34.672958299864739</v>
      </c>
      <c r="AE46" s="67">
        <f t="shared" si="8"/>
        <v>35.011973816621555</v>
      </c>
      <c r="AF46" s="67">
        <f t="shared" si="8"/>
        <v>35.339872044851461</v>
      </c>
      <c r="AG46" s="67">
        <f t="shared" si="8"/>
        <v>35.657359027997266</v>
      </c>
      <c r="AH46" s="67">
        <f t="shared" si="8"/>
        <v>35.965075614664805</v>
      </c>
      <c r="AI46" s="67">
        <f t="shared" si="8"/>
        <v>36.263605246161617</v>
      </c>
      <c r="AJ46" s="67">
        <f t="shared" si="8"/>
        <v>36.553480614894134</v>
      </c>
      <c r="AK46" s="67">
        <f t="shared" si="8"/>
        <v>36.835189384561097</v>
      </c>
      <c r="AL46" s="67">
        <f t="shared" si="8"/>
        <v>37.109179126442243</v>
      </c>
      <c r="AM46" s="67">
        <f t="shared" si="8"/>
        <v>37.375861597263857</v>
      </c>
      <c r="AN46" s="67">
        <f t="shared" si="8"/>
        <v>37.635616461296465</v>
      </c>
      <c r="AO46" s="67">
        <f t="shared" si="8"/>
        <v>37.888794541139362</v>
      </c>
      <c r="AP46" s="67">
        <f t="shared" si="8"/>
        <v>38.135720667043081</v>
      </c>
      <c r="AQ46" s="67">
        <f t="shared" si="8"/>
        <v>38.376696182833683</v>
      </c>
      <c r="AR46" s="67">
        <f t="shared" si="8"/>
        <v>38.612001156935627</v>
      </c>
      <c r="AS46" s="67">
        <f t="shared" si="8"/>
        <v>38.841896339182611</v>
      </c>
      <c r="AT46" s="67">
        <f t="shared" si="8"/>
        <v>39.066624897703193</v>
      </c>
      <c r="AU46" s="67">
        <f t="shared" si="8"/>
        <v>39.286413964890954</v>
      </c>
      <c r="AV46" s="67">
        <f t="shared" si="8"/>
        <v>39.501476017100586</v>
      </c>
      <c r="AW46" s="67">
        <f t="shared" si="8"/>
        <v>39.712010109078911</v>
      </c>
      <c r="AX46" s="67">
        <f t="shared" si="8"/>
        <v>39.918202981106262</v>
      </c>
      <c r="AY46" s="67">
        <f t="shared" si="8"/>
        <v>40.120230054281457</v>
      </c>
    </row>
    <row r="47" spans="1:51" x14ac:dyDescent="0.25">
      <c r="A47" s="35" t="s">
        <v>239</v>
      </c>
      <c r="B47" s="36">
        <f>104*LN(B$37) +1</f>
        <v>1</v>
      </c>
      <c r="C47" s="36">
        <f t="shared" ref="C47:AY47" si="9">104*LN(C$37) +1</f>
        <v>73.087306778234307</v>
      </c>
      <c r="D47" s="36">
        <f t="shared" si="9"/>
        <v>115.25567802148342</v>
      </c>
      <c r="E47" s="36">
        <f t="shared" si="9"/>
        <v>145.17461355646861</v>
      </c>
      <c r="F47" s="36">
        <f t="shared" si="9"/>
        <v>168.38154289314642</v>
      </c>
      <c r="G47" s="36">
        <f t="shared" si="9"/>
        <v>187.34298479971773</v>
      </c>
      <c r="H47" s="36">
        <f t="shared" si="9"/>
        <v>203.37465550175258</v>
      </c>
      <c r="I47" s="36">
        <f t="shared" si="9"/>
        <v>217.26192033470292</v>
      </c>
      <c r="J47" s="36">
        <f t="shared" si="9"/>
        <v>229.51135604296684</v>
      </c>
      <c r="K47" s="36">
        <f t="shared" si="9"/>
        <v>240.46884967138078</v>
      </c>
      <c r="L47" s="36">
        <f t="shared" si="9"/>
        <v>250.38110837103056</v>
      </c>
      <c r="M47" s="36">
        <f t="shared" si="9"/>
        <v>259.43029157795206</v>
      </c>
      <c r="N47" s="36">
        <f t="shared" si="9"/>
        <v>267.75473317599983</v>
      </c>
      <c r="O47" s="36">
        <f t="shared" si="9"/>
        <v>275.46196227998689</v>
      </c>
      <c r="P47" s="36">
        <f t="shared" si="9"/>
        <v>282.63722091462984</v>
      </c>
      <c r="Q47" s="36">
        <f t="shared" si="9"/>
        <v>289.34922711293723</v>
      </c>
      <c r="R47" s="36">
        <f t="shared" si="9"/>
        <v>295.65418778184647</v>
      </c>
      <c r="S47" s="36">
        <f t="shared" si="9"/>
        <v>301.59866282120112</v>
      </c>
      <c r="T47" s="36">
        <f t="shared" si="9"/>
        <v>307.2216538333098</v>
      </c>
      <c r="U47" s="36">
        <f t="shared" si="9"/>
        <v>312.55615644961506</v>
      </c>
      <c r="V47" s="36">
        <f t="shared" si="9"/>
        <v>317.630333523236</v>
      </c>
      <c r="W47" s="36">
        <f t="shared" si="9"/>
        <v>322.46841514926484</v>
      </c>
      <c r="X47" s="36">
        <f t="shared" si="9"/>
        <v>327.09139845663157</v>
      </c>
      <c r="Y47" s="36">
        <f t="shared" si="9"/>
        <v>331.51759835618634</v>
      </c>
      <c r="Z47" s="36">
        <f t="shared" si="9"/>
        <v>335.76308578629283</v>
      </c>
      <c r="AA47" s="36">
        <f t="shared" si="9"/>
        <v>339.84203995423417</v>
      </c>
      <c r="AB47" s="36">
        <f t="shared" si="9"/>
        <v>343.76703406445023</v>
      </c>
      <c r="AC47" s="36">
        <f t="shared" si="9"/>
        <v>347.54926905822117</v>
      </c>
      <c r="AD47" s="36">
        <f t="shared" si="9"/>
        <v>351.1987663185933</v>
      </c>
      <c r="AE47" s="36">
        <f t="shared" si="9"/>
        <v>354.72452769286417</v>
      </c>
      <c r="AF47" s="36">
        <f t="shared" si="9"/>
        <v>358.13466926645521</v>
      </c>
      <c r="AG47" s="36">
        <f t="shared" si="9"/>
        <v>361.43653389117156</v>
      </c>
      <c r="AH47" s="36">
        <f t="shared" si="9"/>
        <v>364.63678639251395</v>
      </c>
      <c r="AI47" s="36">
        <f t="shared" si="9"/>
        <v>367.74149456008081</v>
      </c>
      <c r="AJ47" s="36">
        <f t="shared" si="9"/>
        <v>370.756198394899</v>
      </c>
      <c r="AK47" s="36">
        <f t="shared" si="9"/>
        <v>373.68596959943545</v>
      </c>
      <c r="AL47" s="36">
        <f t="shared" si="9"/>
        <v>376.53546291499936</v>
      </c>
      <c r="AM47" s="36">
        <f t="shared" si="9"/>
        <v>379.30896061154408</v>
      </c>
      <c r="AN47" s="36">
        <f t="shared" si="9"/>
        <v>382.01041119748322</v>
      </c>
      <c r="AO47" s="36">
        <f t="shared" si="9"/>
        <v>384.6434632278494</v>
      </c>
      <c r="AP47" s="36">
        <f t="shared" si="9"/>
        <v>387.21149493724801</v>
      </c>
      <c r="AQ47" s="36">
        <f t="shared" si="9"/>
        <v>389.71764030147034</v>
      </c>
      <c r="AR47" s="36">
        <f t="shared" si="9"/>
        <v>392.1648120321305</v>
      </c>
      <c r="AS47" s="36">
        <f t="shared" si="9"/>
        <v>394.55572192749912</v>
      </c>
      <c r="AT47" s="36">
        <f t="shared" si="9"/>
        <v>396.89289893611323</v>
      </c>
      <c r="AU47" s="36">
        <f t="shared" si="9"/>
        <v>399.1787052348659</v>
      </c>
      <c r="AV47" s="36">
        <f t="shared" si="9"/>
        <v>401.41535057784608</v>
      </c>
      <c r="AW47" s="36">
        <f t="shared" si="9"/>
        <v>403.60490513442068</v>
      </c>
      <c r="AX47" s="36">
        <f t="shared" si="9"/>
        <v>405.74931100350517</v>
      </c>
      <c r="AY47" s="36">
        <f t="shared" si="9"/>
        <v>407.85039256452717</v>
      </c>
    </row>
  </sheetData>
  <mergeCells count="1">
    <mergeCell ref="A1:AY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K6" sqref="K6"/>
    </sheetView>
  </sheetViews>
  <sheetFormatPr defaultRowHeight="15" x14ac:dyDescent="0.25"/>
  <cols>
    <col min="1" max="1" width="21.85546875" customWidth="1"/>
    <col min="2" max="7" width="14.7109375" customWidth="1"/>
    <col min="8" max="8" width="25.85546875" customWidth="1"/>
    <col min="9" max="10" width="14.7109375" customWidth="1"/>
    <col min="11" max="11" width="23.140625" customWidth="1"/>
    <col min="12" max="12" width="24.42578125" customWidth="1"/>
    <col min="13" max="13" width="20.5703125" customWidth="1"/>
  </cols>
  <sheetData>
    <row r="1" spans="1:14" x14ac:dyDescent="0.25">
      <c r="A1" s="15" t="s">
        <v>68</v>
      </c>
      <c r="B1" s="15" t="s">
        <v>72</v>
      </c>
      <c r="C1" t="s">
        <v>60</v>
      </c>
      <c r="D1" t="s">
        <v>69</v>
      </c>
      <c r="E1" t="s">
        <v>70</v>
      </c>
      <c r="F1" t="s">
        <v>71</v>
      </c>
      <c r="G1" t="s">
        <v>62</v>
      </c>
      <c r="H1" t="s">
        <v>63</v>
      </c>
      <c r="I1" t="s">
        <v>65</v>
      </c>
      <c r="J1" t="s">
        <v>66</v>
      </c>
      <c r="K1" t="s">
        <v>75</v>
      </c>
      <c r="L1" t="s">
        <v>67</v>
      </c>
      <c r="M1" t="s">
        <v>73</v>
      </c>
      <c r="N1" t="s">
        <v>74</v>
      </c>
    </row>
    <row r="2" spans="1:14" ht="30" customHeight="1" x14ac:dyDescent="0.25">
      <c r="A2" s="16" t="s">
        <v>64</v>
      </c>
      <c r="B2" s="16">
        <v>465984</v>
      </c>
      <c r="C2" s="16">
        <v>25860</v>
      </c>
      <c r="D2" s="16">
        <f>Table1[[#This Row],[Songs]]*0.7*Table1[[#This Row],[Windows]]</f>
        <v>18102</v>
      </c>
      <c r="E2" s="16">
        <f>Table1[[#This Row],[Songs]]*0.1*Table1[[#This Row],[Windows]]</f>
        <v>2586</v>
      </c>
      <c r="F2" s="16">
        <f>Table1[[#This Row],[Songs]]*0.2*Table1[[#This Row],[Windows]]</f>
        <v>5172</v>
      </c>
      <c r="G2" s="16">
        <v>1</v>
      </c>
      <c r="H2" s="16">
        <f>Table1[[#This Row],[Total Samples]]/Table1[[#This Row],[Windows]]</f>
        <v>465984</v>
      </c>
      <c r="I2" s="16">
        <v>20</v>
      </c>
      <c r="J2" s="16">
        <v>20</v>
      </c>
      <c r="K2" s="16">
        <f>Table1[[#This Row],[Train size]]/Table1[[#This Row],[Batch Size]]</f>
        <v>905.1</v>
      </c>
      <c r="L2" s="16">
        <f>Table1[[#This Row],[Train size]]*Table1[[#This Row],[Epochs]]/Table1[[#This Row],[Batch Size]]</f>
        <v>18102</v>
      </c>
      <c r="M2" s="16">
        <f>Table1[[#This Row],[Valid Size]]*Table1[[#This Row],[Windows]]/Table1[[#This Row],[Batch Size]]</f>
        <v>129.30000000000001</v>
      </c>
      <c r="N2" s="17">
        <v>106</v>
      </c>
    </row>
    <row r="3" spans="1:14" ht="30" customHeight="1" x14ac:dyDescent="0.25">
      <c r="A3" s="16" t="s">
        <v>11</v>
      </c>
      <c r="B3" s="16">
        <v>465984</v>
      </c>
      <c r="C3" s="16">
        <v>25860</v>
      </c>
      <c r="D3" s="16">
        <f>Table1[[#This Row],[Songs]]*0.7*Table1[[#This Row],[Windows]]</f>
        <v>217224</v>
      </c>
      <c r="E3" s="16">
        <f>Table1[[#This Row],[Songs]]*0.1*Table1[[#This Row],[Windows]]</f>
        <v>31032</v>
      </c>
      <c r="F3" s="16">
        <f>Table1[[#This Row],[Songs]]*0.2*Table1[[#This Row],[Windows]]</f>
        <v>62064</v>
      </c>
      <c r="G3" s="16">
        <v>12</v>
      </c>
      <c r="H3" s="16">
        <f>Table1[[#This Row],[Total Samples]]/Table1[[#This Row],[Windows]]</f>
        <v>38832</v>
      </c>
      <c r="I3" s="16">
        <v>20</v>
      </c>
      <c r="J3" s="16">
        <v>20</v>
      </c>
      <c r="K3" s="16">
        <f>Table1[[#This Row],[Train size]]/Table1[[#This Row],[Batch Size]]</f>
        <v>10861.2</v>
      </c>
      <c r="L3" s="16">
        <f>Table1[[#This Row],[Train size]]*Table1[[#This Row],[Epochs]]/Table1[[#This Row],[Batch Size]]</f>
        <v>217224</v>
      </c>
      <c r="M3" s="16">
        <f>Table1[[#This Row],[Valid Size]]*Table1[[#This Row],[Windows]]/Table1[[#This Row],[Batch Size]]</f>
        <v>18619.2</v>
      </c>
      <c r="N3" s="17">
        <f>N2*12</f>
        <v>1272</v>
      </c>
    </row>
    <row r="6" spans="1:14" x14ac:dyDescent="0.25">
      <c r="A6" s="15"/>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F28" sqref="F28"/>
    </sheetView>
  </sheetViews>
  <sheetFormatPr defaultRowHeight="15" x14ac:dyDescent="0.25"/>
  <cols>
    <col min="2" max="2" width="17.42578125" customWidth="1"/>
    <col min="3" max="3" width="20" customWidth="1"/>
  </cols>
  <sheetData>
    <row r="1" spans="1:5" ht="15.75" thickBot="1" x14ac:dyDescent="0.3">
      <c r="B1" s="40"/>
    </row>
    <row r="2" spans="1:5" ht="20.100000000000001" customHeight="1" thickBot="1" x14ac:dyDescent="0.3">
      <c r="B2" s="43" t="s">
        <v>120</v>
      </c>
      <c r="C2" s="42"/>
      <c r="D2" s="39"/>
      <c r="E2" s="39"/>
    </row>
    <row r="3" spans="1:5" s="16" customFormat="1" ht="20.100000000000001" customHeight="1" x14ac:dyDescent="0.25">
      <c r="B3" s="52" t="s">
        <v>121</v>
      </c>
      <c r="C3" s="44" t="s">
        <v>127</v>
      </c>
      <c r="D3" s="45" t="s">
        <v>135</v>
      </c>
      <c r="E3" s="46"/>
    </row>
    <row r="4" spans="1:5" s="16" customFormat="1" ht="20.100000000000001" customHeight="1" x14ac:dyDescent="0.25">
      <c r="B4" s="52" t="s">
        <v>122</v>
      </c>
      <c r="C4" s="44" t="s">
        <v>123</v>
      </c>
      <c r="D4" s="47" t="s">
        <v>132</v>
      </c>
      <c r="E4" s="46"/>
    </row>
    <row r="5" spans="1:5" s="16" customFormat="1" ht="20.100000000000001" customHeight="1" x14ac:dyDescent="0.25">
      <c r="A5" s="48"/>
      <c r="B5" s="53" t="s">
        <v>124</v>
      </c>
      <c r="C5" s="44" t="s">
        <v>125</v>
      </c>
      <c r="D5" s="47" t="s">
        <v>133</v>
      </c>
      <c r="E5" s="46"/>
    </row>
    <row r="6" spans="1:5" s="16" customFormat="1" ht="20.100000000000001" customHeight="1" x14ac:dyDescent="0.25">
      <c r="A6" s="48"/>
      <c r="B6" s="52" t="s">
        <v>126</v>
      </c>
      <c r="C6" s="44" t="s">
        <v>128</v>
      </c>
      <c r="D6" s="47" t="s">
        <v>136</v>
      </c>
      <c r="E6" s="46"/>
    </row>
    <row r="7" spans="1:5" s="16" customFormat="1" ht="20.100000000000001" customHeight="1" x14ac:dyDescent="0.25">
      <c r="A7" s="48"/>
      <c r="B7" s="54" t="s">
        <v>129</v>
      </c>
      <c r="C7" s="49" t="s">
        <v>130</v>
      </c>
      <c r="D7" s="47" t="s">
        <v>134</v>
      </c>
      <c r="E7" s="46"/>
    </row>
    <row r="8" spans="1:5" s="16" customFormat="1" ht="20.100000000000001" customHeight="1" x14ac:dyDescent="0.25">
      <c r="A8" s="48"/>
      <c r="B8" s="54"/>
      <c r="C8" s="49"/>
      <c r="D8" s="47"/>
      <c r="E8" s="46"/>
    </row>
    <row r="9" spans="1:5" s="16" customFormat="1" ht="20.100000000000001" customHeight="1" thickBot="1" x14ac:dyDescent="0.3">
      <c r="B9" s="55"/>
      <c r="C9" s="50"/>
      <c r="D9" s="51"/>
      <c r="E9"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DT</vt:lpstr>
      <vt:lpstr>Test Info</vt:lpstr>
      <vt:lpstr>TPF and TB Comparison</vt:lpstr>
      <vt:lpstr>Window Comparison</vt:lpstr>
      <vt:lpstr>Encountered Issues</vt:lpstr>
      <vt:lpstr>Models</vt:lpstr>
      <vt:lpstr>Tag Balancing</vt:lpstr>
      <vt:lpstr>Sample Info</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Cutajar</dc:creator>
  <cp:lastModifiedBy>Mark Cutajar</cp:lastModifiedBy>
  <dcterms:created xsi:type="dcterms:W3CDTF">2017-06-25T16:08:06Z</dcterms:created>
  <dcterms:modified xsi:type="dcterms:W3CDTF">2017-07-05T13:56:51Z</dcterms:modified>
</cp:coreProperties>
</file>